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24226"/>
  <mc:AlternateContent xmlns:mc="http://schemas.openxmlformats.org/markup-compatibility/2006">
    <mc:Choice Requires="x15">
      <x15ac:absPath xmlns:x15ac="http://schemas.microsoft.com/office/spreadsheetml/2010/11/ac" url="https://nzgbc.sharepoint.com/sites/GreenStarTeamSite/DAB/Shared Documents/04_Design_&amp;_As-Built_Tech/01 Tools &amp; Calculators/07 Calculators &amp; Guides/Calculators NZv1.0/"/>
    </mc:Choice>
  </mc:AlternateContent>
  <xr:revisionPtr revIDLastSave="7" documentId="13_ncr:1_{89ADEE74-90FF-4E1B-BFD7-C6223473E50C}" xr6:coauthVersionLast="47" xr6:coauthVersionMax="47" xr10:uidLastSave="{1E83ED19-2E48-4A7F-A8E2-5904FAC9E84B}"/>
  <workbookProtection workbookAlgorithmName="SHA-512" workbookHashValue="SrxcYd0SeSMBrEfguW5yIzbnGms48ucrl0rvawHRbMmLKse6sZ+pHs1rYGzaOdJ6HndTtNTNmblLb9Y8Qffznw==" workbookSaltValue="L752BBas/U2/LA/s3LOrmA==" workbookSpinCount="100000" lockStructure="1"/>
  <bookViews>
    <workbookView xWindow="28680" yWindow="-120" windowWidth="29040" windowHeight="15840" firstSheet="2" activeTab="2" xr2:uid="{00000000-000D-0000-FFFF-FFFF00000000}"/>
  </bookViews>
  <sheets>
    <sheet name="Disclaimer" sheetId="1" r:id="rId1"/>
    <sheet name="Change Log" sheetId="2" r:id="rId2"/>
    <sheet name="TSDEI" sheetId="3" r:id="rId3"/>
    <sheet name="Properties" sheetId="4" r:id="rId4"/>
  </sheets>
  <externalReferences>
    <externalReference r:id="rId5"/>
    <externalReference r:id="rId6"/>
    <externalReference r:id="rId7"/>
  </externalReferences>
  <definedNames>
    <definedName name="_xlnm._FilterDatabase" hidden="1">#REF!</definedName>
    <definedName name="Are_Urinals_installed?">#REF!</definedName>
    <definedName name="ene1_fields">'[1]Building Input'!$C$7:$C$11,'[1]Building Input'!$C$14:$C$15,'[1]Building Input'!$C$17,'[1]Building Input'!$C$19:$C$28,'[1]Building Input'!$C$30:$C$34,'[1]Building Input'!$C$45,'[1]Building Input'!$C$47,'[1]Building Input'!#REF!</definedName>
    <definedName name="Ene1_headingsEC">'[1]Ecology Calculator'!$B$5,'[1]Ecology Calculator'!$B$7,'[1]Ecology Calculator'!$B$9:$F$10,'[1]Ecology Calculator'!$B$11:$B$31,'[1]Ecology Calculator'!$D$28:$F$31</definedName>
    <definedName name="Enecon_fields">'[1]Building Input'!$C$7:$C$11,'[1]Building Input'!$C$14:$C$15,'[1]Building Input'!$C$17,'[1]Building Input'!$C$19:$C$28,'[1]Building Input'!$C$30:$C$34,'[1]Building Input'!$C$45,'[1]Building Input'!$C$47,'[1]Building Input'!#REF!</definedName>
    <definedName name="Enecon_headingsEC">'[1]Ecology Calculator'!$B$5,'[1]Ecology Calculator'!$B$7,'[1]Ecology Calculator'!$B$9:$F$10,'[1]Ecology Calculator'!$B$11:$B$31,'[1]Ecology Calculator'!$D$28:$F$31</definedName>
    <definedName name="equipment">Properties!$M$7:$M$15</definedName>
    <definedName name="Fields">#REF!,#REF!,#REF!,#REF!,#REF!,#REF!,#REF!,#REF!</definedName>
    <definedName name="fields2">'[2]Building Input'!$C$7:$C$11,'[2]Building Input'!$C$14:$C$15,'[2]Building Input'!$C$17,'[2]Building Input'!$C$19:$C$28,'[2]Building Input'!$C$35:$C$37,'[2]Building Input'!$C$39,'[2]Building Input'!$C$41,'[2]Building Input'!$C$43:$C$44</definedName>
    <definedName name="Fields3">'[2]Building Input'!$C$7:$C$11,'[2]Building Input'!$C$14:$C$15,'[2]Building Input'!$C$17,'[2]Building Input'!$C$19:$C$28,'[2]Building Input'!$C$35:$C$37,'[2]Building Input'!$C$39,'[2]Building Input'!$C$41,'[2]Building Input'!$C$43:$C$44</definedName>
    <definedName name="Headings">#REF!,#REF!,#REF!,#REF!,#REF!</definedName>
    <definedName name="Headings2">'[2]Transport Calculator'!$B$5:$B$11,'[2]Transport Calculator'!$C$5:$D$7,'[2]Transport Calculator'!$B$14:$B$20,'[2]Transport Calculator'!$C$14:$D$16,'[2]Transport Calculator'!$C$22:$D$22</definedName>
    <definedName name="HeadingsEC">#REF!,#REF!,#REF!,#REF!,#REF!</definedName>
    <definedName name="Headingsec2">'[2]Ecology Calculator'!$B$5,'[2]Ecology Calculator'!$B$7,'[2]Ecology Calculator'!$B$9:$F$10,'[2]Ecology Calculator'!$B$11:$B$31,'[2]Ecology Calculator'!$D$28:$F$31</definedName>
    <definedName name="Labels">#REF!,#REF!</definedName>
    <definedName name="leakage">Properties!$K$7:$K$8</definedName>
    <definedName name="PWC_OFF_SITE_SUPPLY_OF_RECLAIMED_WATER">'[3]Potable Water Calculator'!#REF!</definedName>
    <definedName name="PWC_RESULTS">'[3]Potable Water Calculator'!#REF!</definedName>
    <definedName name="PWC_SUMMARY_OF_WATER_DEMAND">'[3]Potable Water Calculator'!#REF!</definedName>
    <definedName name="refrigerant">Properties!$A$7:$A$50</definedName>
    <definedName name="WhiteSpace">#REF!,#REF!</definedName>
  </definedNames>
  <calcPr calcId="191028"/>
  <customWorkbookViews>
    <customWorkbookView name="Simon Ng - Personal View" guid="{422C9E7A-81D0-4940-8042-5F25E4E3981A}" mergeInterval="0" personalView="1" maximized="1" xWindow="-4" yWindow="-4" windowWidth="1928" windowHeight="1164"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 i="3" l="1"/>
  <c r="L8" i="3"/>
  <c r="L9" i="3"/>
  <c r="L10" i="3"/>
  <c r="L11" i="3"/>
  <c r="L12" i="3"/>
  <c r="L13" i="3"/>
  <c r="L14" i="3"/>
  <c r="L15" i="3"/>
  <c r="L16" i="3"/>
  <c r="L17" i="3"/>
  <c r="L18" i="3"/>
  <c r="L19" i="3"/>
  <c r="L20" i="3"/>
  <c r="L21" i="3"/>
  <c r="L22" i="3"/>
  <c r="L23" i="3"/>
  <c r="L24" i="3"/>
  <c r="L25" i="3"/>
  <c r="L26" i="3"/>
  <c r="L27" i="3"/>
  <c r="L28" i="3"/>
  <c r="L29" i="3"/>
  <c r="L30" i="3"/>
  <c r="L31" i="3"/>
  <c r="K7" i="3"/>
  <c r="K8" i="3"/>
  <c r="K9" i="3"/>
  <c r="K10" i="3"/>
  <c r="K11" i="3"/>
  <c r="K12" i="3"/>
  <c r="K13" i="3"/>
  <c r="K14" i="3"/>
  <c r="K15" i="3"/>
  <c r="K16" i="3"/>
  <c r="K17" i="3"/>
  <c r="K18" i="3"/>
  <c r="K19" i="3"/>
  <c r="K20" i="3"/>
  <c r="K21" i="3"/>
  <c r="K22" i="3"/>
  <c r="K23" i="3"/>
  <c r="K24" i="3"/>
  <c r="K25" i="3"/>
  <c r="K26" i="3"/>
  <c r="K27" i="3"/>
  <c r="K28" i="3"/>
  <c r="K29" i="3"/>
  <c r="K30" i="3"/>
  <c r="K31" i="3"/>
  <c r="J7" i="3"/>
  <c r="J8" i="3"/>
  <c r="J9" i="3"/>
  <c r="J10" i="3"/>
  <c r="J11" i="3"/>
  <c r="J12" i="3"/>
  <c r="J13" i="3"/>
  <c r="J14" i="3"/>
  <c r="J15" i="3"/>
  <c r="J16" i="3"/>
  <c r="J17" i="3"/>
  <c r="J18" i="3"/>
  <c r="J19" i="3"/>
  <c r="J20" i="3"/>
  <c r="J21" i="3"/>
  <c r="J22" i="3"/>
  <c r="J23" i="3"/>
  <c r="J24" i="3"/>
  <c r="J25" i="3"/>
  <c r="J26" i="3"/>
  <c r="J27" i="3"/>
  <c r="J28" i="3"/>
  <c r="J29" i="3"/>
  <c r="J30" i="3"/>
  <c r="J31" i="3"/>
  <c r="H7" i="3"/>
  <c r="H8" i="3"/>
  <c r="H9" i="3"/>
  <c r="H10" i="3"/>
  <c r="H11" i="3"/>
  <c r="H12" i="3"/>
  <c r="H13" i="3"/>
  <c r="H14" i="3"/>
  <c r="H15" i="3"/>
  <c r="H16" i="3"/>
  <c r="H17" i="3"/>
  <c r="H18" i="3"/>
  <c r="H19" i="3"/>
  <c r="H20" i="3"/>
  <c r="H21" i="3"/>
  <c r="H22" i="3"/>
  <c r="H23" i="3"/>
  <c r="H24" i="3"/>
  <c r="H25" i="3"/>
  <c r="H26" i="3"/>
  <c r="H27" i="3"/>
  <c r="H28" i="3"/>
  <c r="H29" i="3"/>
  <c r="H30" i="3"/>
  <c r="H31" i="3"/>
  <c r="L6" i="3"/>
  <c r="K6" i="3"/>
  <c r="J6" i="3"/>
  <c r="H6" i="3"/>
  <c r="I6" i="3" l="1"/>
  <c r="G6" i="3"/>
  <c r="E35" i="3"/>
  <c r="G7" i="3"/>
  <c r="G8" i="3"/>
  <c r="G9" i="3"/>
  <c r="G10" i="3"/>
  <c r="G11" i="3"/>
  <c r="G12" i="3"/>
  <c r="G13" i="3"/>
  <c r="G14" i="3"/>
  <c r="G15" i="3"/>
  <c r="G16" i="3"/>
  <c r="G17" i="3"/>
  <c r="G18" i="3"/>
  <c r="G19" i="3"/>
  <c r="G20" i="3"/>
  <c r="G21" i="3"/>
  <c r="G22" i="3"/>
  <c r="G23" i="3"/>
  <c r="G24" i="3"/>
  <c r="G25" i="3"/>
  <c r="G26" i="3"/>
  <c r="G27" i="3"/>
  <c r="G28" i="3"/>
  <c r="G29" i="3"/>
  <c r="G30" i="3"/>
  <c r="G31" i="3"/>
  <c r="Q7" i="3"/>
  <c r="Q8" i="3"/>
  <c r="Q9" i="3"/>
  <c r="Q10" i="3"/>
  <c r="Q11" i="3"/>
  <c r="Q12" i="3"/>
  <c r="Q13" i="3"/>
  <c r="Q14" i="3"/>
  <c r="Q15" i="3"/>
  <c r="Q16" i="3"/>
  <c r="Q17" i="3"/>
  <c r="Q18" i="3"/>
  <c r="Q19" i="3"/>
  <c r="Q20" i="3"/>
  <c r="Q21" i="3"/>
  <c r="Q22" i="3"/>
  <c r="Q23" i="3"/>
  <c r="Q24" i="3"/>
  <c r="Q25" i="3"/>
  <c r="Q26" i="3"/>
  <c r="Q27" i="3"/>
  <c r="Q28" i="3"/>
  <c r="Q29" i="3"/>
  <c r="Q30" i="3"/>
  <c r="Q31" i="3"/>
  <c r="P7" i="3"/>
  <c r="P8" i="3"/>
  <c r="P9" i="3"/>
  <c r="P10" i="3"/>
  <c r="P11" i="3"/>
  <c r="P12" i="3"/>
  <c r="P13" i="3"/>
  <c r="P14" i="3"/>
  <c r="P15" i="3"/>
  <c r="P16" i="3"/>
  <c r="P17" i="3"/>
  <c r="P18" i="3"/>
  <c r="P19" i="3"/>
  <c r="P20" i="3"/>
  <c r="P21" i="3"/>
  <c r="P22" i="3"/>
  <c r="P23" i="3"/>
  <c r="P24" i="3"/>
  <c r="P25" i="3"/>
  <c r="P26" i="3"/>
  <c r="P27" i="3"/>
  <c r="P28" i="3"/>
  <c r="P29" i="3"/>
  <c r="P30" i="3"/>
  <c r="P31" i="3"/>
  <c r="O7" i="3"/>
  <c r="O8" i="3"/>
  <c r="O9" i="3"/>
  <c r="O10" i="3"/>
  <c r="O11" i="3"/>
  <c r="O12" i="3"/>
  <c r="O13" i="3"/>
  <c r="O14" i="3"/>
  <c r="O15" i="3"/>
  <c r="O16" i="3"/>
  <c r="O17" i="3"/>
  <c r="O18" i="3"/>
  <c r="O19" i="3"/>
  <c r="O20" i="3"/>
  <c r="O21" i="3"/>
  <c r="O22" i="3"/>
  <c r="O23" i="3"/>
  <c r="O24" i="3"/>
  <c r="O25" i="3"/>
  <c r="O26" i="3"/>
  <c r="O27" i="3"/>
  <c r="O28" i="3"/>
  <c r="O29" i="3"/>
  <c r="O30" i="3"/>
  <c r="O31" i="3"/>
  <c r="N7" i="3"/>
  <c r="N8" i="3"/>
  <c r="N9" i="3"/>
  <c r="N10" i="3"/>
  <c r="N11" i="3"/>
  <c r="N12" i="3"/>
  <c r="N13" i="3"/>
  <c r="N14" i="3"/>
  <c r="N15" i="3"/>
  <c r="N16" i="3"/>
  <c r="N17" i="3"/>
  <c r="N18" i="3"/>
  <c r="N19" i="3"/>
  <c r="N20" i="3"/>
  <c r="N21" i="3"/>
  <c r="N22" i="3"/>
  <c r="N23" i="3"/>
  <c r="N24" i="3"/>
  <c r="N25" i="3"/>
  <c r="N26" i="3"/>
  <c r="N27" i="3"/>
  <c r="N28" i="3"/>
  <c r="N29" i="3"/>
  <c r="N30" i="3"/>
  <c r="N31" i="3"/>
  <c r="M7" i="3"/>
  <c r="M8" i="3"/>
  <c r="M9" i="3"/>
  <c r="M10" i="3"/>
  <c r="M11" i="3"/>
  <c r="M12" i="3"/>
  <c r="M13" i="3"/>
  <c r="M14" i="3"/>
  <c r="M15" i="3"/>
  <c r="M16" i="3"/>
  <c r="M17" i="3"/>
  <c r="M18" i="3"/>
  <c r="M19" i="3"/>
  <c r="M20" i="3"/>
  <c r="M21" i="3"/>
  <c r="M22" i="3"/>
  <c r="M23" i="3"/>
  <c r="M24" i="3"/>
  <c r="M25" i="3"/>
  <c r="M26" i="3"/>
  <c r="M27" i="3"/>
  <c r="M28" i="3"/>
  <c r="M29" i="3"/>
  <c r="M30" i="3"/>
  <c r="M31" i="3"/>
  <c r="I7" i="3"/>
  <c r="I8" i="3"/>
  <c r="I9" i="3"/>
  <c r="I10" i="3"/>
  <c r="I11" i="3"/>
  <c r="I12" i="3"/>
  <c r="I13" i="3"/>
  <c r="I14" i="3"/>
  <c r="I15" i="3"/>
  <c r="I16" i="3"/>
  <c r="I17" i="3"/>
  <c r="I18" i="3"/>
  <c r="I19" i="3"/>
  <c r="I20" i="3"/>
  <c r="I21" i="3"/>
  <c r="I22" i="3"/>
  <c r="I23" i="3"/>
  <c r="I24" i="3"/>
  <c r="I25" i="3"/>
  <c r="I26" i="3"/>
  <c r="I27" i="3"/>
  <c r="I28" i="3"/>
  <c r="I29" i="3"/>
  <c r="I30" i="3"/>
  <c r="I31" i="3"/>
  <c r="M6" i="3" l="1"/>
  <c r="N6" i="3"/>
  <c r="O6" i="3" l="1"/>
  <c r="P6" i="3" s="1"/>
  <c r="E34" i="3" s="1"/>
  <c r="E36" i="3" s="1"/>
  <c r="E37" i="3" s="1"/>
  <c r="Q6" i="3" l="1"/>
</calcChain>
</file>

<file path=xl/sharedStrings.xml><?xml version="1.0" encoding="utf-8"?>
<sst xmlns="http://schemas.openxmlformats.org/spreadsheetml/2006/main" count="219" uniqueCount="143">
  <si>
    <t>DISCLAIMER, AUTHORISATION AND ACKNOWLEDGEMENT</t>
  </si>
  <si>
    <t>Change Log</t>
  </si>
  <si>
    <t>Calculator Release</t>
  </si>
  <si>
    <t>Summary of Changes</t>
  </si>
  <si>
    <t>Green Star - Design &amp; As Built
NZv1.0</t>
  </si>
  <si>
    <t>Initial release.</t>
  </si>
  <si>
    <t>Allow entries of new refrigerants</t>
  </si>
  <si>
    <t xml:space="preserve">Summary of Changes - Internal Use only </t>
  </si>
  <si>
    <t>Release Number</t>
  </si>
  <si>
    <t>Date</t>
  </si>
  <si>
    <t>Author</t>
  </si>
  <si>
    <t>Reviewer</t>
  </si>
  <si>
    <t>Approver</t>
  </si>
  <si>
    <t>Sheet</t>
  </si>
  <si>
    <t>Range</t>
  </si>
  <si>
    <t>New
Value</t>
  </si>
  <si>
    <t>Old
Value</t>
  </si>
  <si>
    <t>Comments</t>
  </si>
  <si>
    <t>Version 1.2, Release 1</t>
  </si>
  <si>
    <t>SN</t>
  </si>
  <si>
    <t>Properties</t>
  </si>
  <si>
    <t>A7:H38</t>
  </si>
  <si>
    <t>Various</t>
  </si>
  <si>
    <t>Refer to email from Simon Ho. Located in the D&amp;AB 'Consultant Input' Folder</t>
  </si>
  <si>
    <t>TSDEI</t>
  </si>
  <si>
    <t>J6:J31</t>
  </si>
  <si>
    <t>IF(ISBLANK(D47),"",VLOOKUP(D47,Properties!$A$7:$E$38,5, FALSE))</t>
  </si>
  <si>
    <t>IF(ISBLANK(D47),"",VLOOKUP(D47,Properties!$A$7:$E$32,5))</t>
  </si>
  <si>
    <t>Updated lookup to include new refrigerants</t>
  </si>
  <si>
    <t>K6:K31</t>
  </si>
  <si>
    <t>IF(ISBLANK(D8),"",VLOOKUP(D8,Properties!$A$7:$E$38,3, FALSE))</t>
  </si>
  <si>
    <t>IF(ISBLANK(D8),"",VLOOKUP(D8,Properties!$A$7:$E$32,3))</t>
  </si>
  <si>
    <t>L6:L31</t>
  </si>
  <si>
    <t>IF(ISBLANK(D8),"",VLOOKUP(D8,Properties!$A$7:$E$38,2, FALSE))</t>
  </si>
  <si>
    <t>IF(ISBLANK(D8),"",VLOOKUP(D8,Properties!$A$7:$E$32,2))</t>
  </si>
  <si>
    <t>Total System Weighted Direct Environmental Impact (TSDEI)</t>
  </si>
  <si>
    <t>Individual Plant no.</t>
  </si>
  <si>
    <t>Equipment Type</t>
  </si>
  <si>
    <t>Refrigerant Type</t>
  </si>
  <si>
    <t>Capacity (kWr)</t>
  </si>
  <si>
    <t>Refrigerant charge (kg)</t>
  </si>
  <si>
    <t>Ratio (kg/kWr)</t>
  </si>
  <si>
    <t>Leak Rate</t>
  </si>
  <si>
    <t>Equipment Life</t>
  </si>
  <si>
    <t>End of Life Loss</t>
  </si>
  <si>
    <t xml:space="preserve">GWP </t>
  </si>
  <si>
    <t>ODP</t>
  </si>
  <si>
    <t>LCGWF 
(kg CO2/kWr.year)</t>
  </si>
  <si>
    <t>LCODF 
(kg CFC-11/kWr.year)</t>
  </si>
  <si>
    <t>Direct Emissions Impact (DEI) (plant)</t>
  </si>
  <si>
    <t>DEI x Plant Cooling Capacity</t>
  </si>
  <si>
    <t>Plant meets requirement</t>
  </si>
  <si>
    <t>All Plant</t>
  </si>
  <si>
    <t>Data required in blue cells</t>
  </si>
  <si>
    <t>Sum of DEI x Plant Cooling Capacity</t>
  </si>
  <si>
    <t>Sum of cooling capacity of all rated equipment</t>
  </si>
  <si>
    <t>All equipment meets requirement</t>
  </si>
  <si>
    <t>REFRIGERANT SYSTEMS PROPERTIES</t>
  </si>
  <si>
    <t>Note: New refrigerants can be added to the bottom of this list in the colored fields.</t>
  </si>
  <si>
    <t xml:space="preserve">Refrigerant Properties </t>
  </si>
  <si>
    <t>Source (if different)</t>
  </si>
  <si>
    <t>Leakage Rates per annum
(AIRAH (2012))</t>
  </si>
  <si>
    <t>Equipment Properties (ASHRAE)</t>
  </si>
  <si>
    <t>Refrigerant</t>
  </si>
  <si>
    <t>Ozone Depletion Potential
(ODP)</t>
  </si>
  <si>
    <t>Global Warming Potential
(GWP)</t>
  </si>
  <si>
    <t>Leak Rate
(LR)</t>
  </si>
  <si>
    <t>End Of Life Loss
(EL)</t>
  </si>
  <si>
    <t>GWP</t>
  </si>
  <si>
    <t>Equipment type</t>
  </si>
  <si>
    <t>Life</t>
  </si>
  <si>
    <t>CFC-11</t>
  </si>
  <si>
    <t>low pressure centrifugal chillers</t>
  </si>
  <si>
    <t>Calm and Hourahan, 2011</t>
  </si>
  <si>
    <t>WMO 2014, Appendix 5A</t>
  </si>
  <si>
    <t>Low press</t>
  </si>
  <si>
    <t>Absorption chiller</t>
  </si>
  <si>
    <t>CFC-113</t>
  </si>
  <si>
    <t>Hi press</t>
  </si>
  <si>
    <t>Centrifugal chiller</t>
  </si>
  <si>
    <t>CFC-114</t>
  </si>
  <si>
    <t>Packaged AC or HP</t>
  </si>
  <si>
    <t>CFC-115</t>
  </si>
  <si>
    <t>Reciprocating chiller</t>
  </si>
  <si>
    <t>CFC-12</t>
  </si>
  <si>
    <t>refrigerators, AC, chillers</t>
  </si>
  <si>
    <t>Screw chiller</t>
  </si>
  <si>
    <t>CFC-500</t>
  </si>
  <si>
    <t>Scroll chiller</t>
  </si>
  <si>
    <t>CFC-502</t>
  </si>
  <si>
    <t>low temp applications</t>
  </si>
  <si>
    <t>Split-system AC or HP, VRF</t>
  </si>
  <si>
    <t>HC-290</t>
  </si>
  <si>
    <t>propane</t>
  </si>
  <si>
    <t>Unitary AC or HP</t>
  </si>
  <si>
    <t>HC-600</t>
  </si>
  <si>
    <t>butane</t>
  </si>
  <si>
    <t>Window AC or HP</t>
  </si>
  <si>
    <t>HC-600a</t>
  </si>
  <si>
    <t>iso-butane</t>
  </si>
  <si>
    <t>HCFC-123</t>
  </si>
  <si>
    <t>replaced CFC-11</t>
  </si>
  <si>
    <t>HCFC-22</t>
  </si>
  <si>
    <t>HFC-134a</t>
  </si>
  <si>
    <t>replaced CFC-12</t>
  </si>
  <si>
    <t>HFC-32</t>
  </si>
  <si>
    <t>alternate to R-410A for unitary</t>
  </si>
  <si>
    <t>HFC-404A</t>
  </si>
  <si>
    <t>low temp applications; replaced CFC-502</t>
  </si>
  <si>
    <t>IPCC AR5</t>
  </si>
  <si>
    <t>HFC-407C</t>
  </si>
  <si>
    <t>HCFC-22 replacement for DX unitary</t>
  </si>
  <si>
    <t>HFC-410A</t>
  </si>
  <si>
    <t>new equipment replacing HCFC-22</t>
  </si>
  <si>
    <t>HFC-417A</t>
  </si>
  <si>
    <t>DuPont ISCEON@MO59 repl HCFC-22</t>
  </si>
  <si>
    <t>HFC-424A</t>
  </si>
  <si>
    <t>Xchange, small cap repl HCFC-22</t>
  </si>
  <si>
    <t>HFC-434A</t>
  </si>
  <si>
    <t>Xchange, med/large cap repl HCFC-22</t>
  </si>
  <si>
    <t>HFC-438A</t>
  </si>
  <si>
    <t>DuPont ISCEON@MO99 repl HCFC-22</t>
  </si>
  <si>
    <t>R-452B</t>
  </si>
  <si>
    <t>Chemours, 2016</t>
  </si>
  <si>
    <t>HFC-507A</t>
  </si>
  <si>
    <t>R-513A</t>
  </si>
  <si>
    <t>replacement for R-134a in chillers</t>
  </si>
  <si>
    <t>Chemours, 2015</t>
  </si>
  <si>
    <t>R-514A</t>
  </si>
  <si>
    <t>replacement for R-123 in chillers</t>
  </si>
  <si>
    <t>R-717</t>
  </si>
  <si>
    <t>Ammonia</t>
  </si>
  <si>
    <t>R-718</t>
  </si>
  <si>
    <t>Water</t>
  </si>
  <si>
    <t>R-729</t>
  </si>
  <si>
    <t>Air</t>
  </si>
  <si>
    <t>R-744</t>
  </si>
  <si>
    <t>CO2</t>
  </si>
  <si>
    <t>R-1233zd</t>
  </si>
  <si>
    <t>R-1234yf</t>
  </si>
  <si>
    <t>replacement for R-134a in mobile AC</t>
  </si>
  <si>
    <t>R-1234ze</t>
  </si>
  <si>
    <t>New refrigerants entry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</si>
</sst>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41" x14ac:knownFonts="1">
    <font>
      <sz val="11"/>
      <color theme="1"/>
      <name val="Calibri"/>
      <family val="2"/>
      <scheme val="minor"/>
    </font>
    <font>
      <b/>
      <sz val="10"/>
      <name val="Arial"/>
      <family val="2"/>
    </font>
    <font>
      <sz val="11"/>
      <color theme="1"/>
      <name val="Calibri"/>
      <family val="2"/>
      <scheme val="minor"/>
    </font>
    <font>
      <sz val="10"/>
      <name val="Verdana"/>
      <family val="2"/>
    </font>
    <font>
      <sz val="10"/>
      <name val="Arial"/>
      <family val="2"/>
    </font>
    <font>
      <b/>
      <sz val="12"/>
      <name val="Arial"/>
      <family val="2"/>
    </font>
    <font>
      <sz val="8"/>
      <name val="Arial"/>
      <family val="2"/>
    </font>
    <font>
      <sz val="11"/>
      <color indexed="39"/>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39"/>
      <name val="Calibri"/>
      <family val="2"/>
    </font>
    <font>
      <sz val="11"/>
      <color indexed="10"/>
      <name val="Calibri"/>
      <family val="2"/>
    </font>
    <font>
      <sz val="11"/>
      <color indexed="8"/>
      <name val="Calibri"/>
      <family val="2"/>
    </font>
    <font>
      <b/>
      <sz val="11"/>
      <color indexed="8"/>
      <name val="Calibri"/>
      <family val="2"/>
    </font>
    <font>
      <sz val="20"/>
      <color theme="0"/>
      <name val="Arial"/>
      <family val="2"/>
    </font>
    <font>
      <b/>
      <sz val="12"/>
      <color theme="0"/>
      <name val="Calibri"/>
      <family val="2"/>
      <scheme val="minor"/>
    </font>
    <font>
      <sz val="10"/>
      <color indexed="8"/>
      <name val="Arial"/>
      <family val="2"/>
    </font>
    <font>
      <sz val="10"/>
      <color theme="1"/>
      <name val="Arial"/>
      <family val="2"/>
    </font>
    <font>
      <b/>
      <sz val="18"/>
      <color theme="1"/>
      <name val="Arial"/>
      <family val="2"/>
    </font>
    <font>
      <b/>
      <sz val="18"/>
      <color theme="0"/>
      <name val="Arial"/>
      <family val="2"/>
    </font>
    <font>
      <b/>
      <sz val="14"/>
      <color theme="0"/>
      <name val="Arial"/>
      <family val="2"/>
    </font>
    <font>
      <b/>
      <sz val="12"/>
      <color theme="0"/>
      <name val="Arial"/>
      <family val="2"/>
    </font>
    <font>
      <sz val="11"/>
      <color theme="1"/>
      <name val="Arial"/>
      <family val="2"/>
    </font>
    <font>
      <b/>
      <sz val="10"/>
      <color theme="0"/>
      <name val="Arial"/>
      <family val="2"/>
    </font>
    <font>
      <b/>
      <sz val="16"/>
      <color theme="1"/>
      <name val="Calibri"/>
      <family val="2"/>
      <scheme val="minor"/>
    </font>
    <font>
      <b/>
      <sz val="10"/>
      <color indexed="18"/>
      <name val="Calibri"/>
      <family val="2"/>
      <scheme val="minor"/>
    </font>
    <font>
      <b/>
      <sz val="16"/>
      <color theme="0"/>
      <name val="Arial"/>
      <family val="2"/>
    </font>
    <font>
      <sz val="8"/>
      <name val="Calibri"/>
      <family val="2"/>
      <scheme val="minor"/>
    </font>
    <font>
      <b/>
      <sz val="10"/>
      <color theme="1"/>
      <name val="Arial"/>
      <family val="2"/>
    </font>
  </fonts>
  <fills count="22">
    <fill>
      <patternFill patternType="none"/>
    </fill>
    <fill>
      <patternFill patternType="gray125"/>
    </fill>
    <fill>
      <patternFill patternType="solid">
        <fgColor indexed="9"/>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24"/>
      </patternFill>
    </fill>
    <fill>
      <patternFill patternType="solid">
        <fgColor indexed="43"/>
      </patternFill>
    </fill>
    <fill>
      <patternFill patternType="solid">
        <fgColor indexed="49"/>
      </patternFill>
    </fill>
    <fill>
      <patternFill patternType="solid">
        <fgColor indexed="10"/>
      </patternFill>
    </fill>
    <fill>
      <patternFill patternType="solid">
        <fgColor indexed="54"/>
      </patternFill>
    </fill>
    <fill>
      <patternFill patternType="solid">
        <fgColor indexed="53"/>
      </patternFill>
    </fill>
    <fill>
      <patternFill patternType="solid">
        <fgColor indexed="46"/>
      </patternFill>
    </fill>
    <fill>
      <patternFill patternType="solid">
        <fgColor indexed="55"/>
      </patternFill>
    </fill>
    <fill>
      <patternFill patternType="solid">
        <fgColor indexed="42"/>
      </patternFill>
    </fill>
    <fill>
      <patternFill patternType="solid">
        <fgColor theme="0"/>
        <bgColor indexed="64"/>
      </patternFill>
    </fill>
    <fill>
      <patternFill patternType="solid">
        <fgColor indexed="57"/>
      </patternFill>
    </fill>
    <fill>
      <patternFill patternType="solid">
        <fgColor theme="4" tint="0.79998168889431442"/>
        <bgColor indexed="64"/>
      </patternFill>
    </fill>
    <fill>
      <patternFill patternType="solid">
        <fgColor theme="1" tint="-0.499984740745262"/>
        <bgColor indexed="64"/>
      </patternFill>
    </fill>
    <fill>
      <patternFill patternType="solid">
        <fgColor theme="3" tint="-0.499984740745262"/>
        <bgColor indexed="64"/>
      </patternFill>
    </fill>
    <fill>
      <patternFill patternType="solid">
        <fgColor theme="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66">
    <xf numFmtId="0" fontId="0" fillId="0" borderId="0"/>
    <xf numFmtId="0" fontId="3"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2" borderId="0" applyNumberFormat="0" applyBorder="0" applyAlignment="0" applyProtection="0"/>
    <xf numFmtId="0" fontId="7" fillId="5"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3" borderId="0" applyNumberFormat="0" applyBorder="0" applyAlignment="0" applyProtection="0"/>
    <xf numFmtId="0" fontId="7" fillId="7"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7"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7" borderId="0" applyNumberFormat="0" applyBorder="0" applyAlignment="0" applyProtection="0"/>
    <xf numFmtId="0" fontId="8" fillId="11"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10" fillId="2" borderId="15" applyNumberFormat="0" applyAlignment="0" applyProtection="0"/>
    <xf numFmtId="0" fontId="11" fillId="14" borderId="16" applyNumberFormat="0" applyAlignment="0" applyProtection="0"/>
    <xf numFmtId="0" fontId="12" fillId="0" borderId="0" applyNumberFormat="0" applyFill="0" applyBorder="0" applyAlignment="0" applyProtection="0"/>
    <xf numFmtId="0" fontId="13" fillId="15" borderId="0" applyNumberFormat="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8" borderId="15" applyNumberFormat="0" applyAlignment="0" applyProtection="0"/>
    <xf numFmtId="0" fontId="18" fillId="0" borderId="20" applyNumberFormat="0" applyFill="0" applyAlignment="0" applyProtection="0"/>
    <xf numFmtId="0" fontId="19" fillId="8" borderId="0" applyNumberFormat="0" applyBorder="0" applyAlignment="0" applyProtection="0"/>
    <xf numFmtId="0" fontId="24" fillId="0" borderId="0"/>
    <xf numFmtId="0" fontId="6" fillId="0" borderId="0"/>
    <xf numFmtId="0" fontId="3" fillId="0" borderId="0"/>
    <xf numFmtId="0" fontId="6" fillId="0" borderId="0"/>
    <xf numFmtId="0" fontId="4" fillId="0" borderId="0"/>
    <xf numFmtId="0" fontId="4" fillId="0" borderId="0"/>
    <xf numFmtId="0" fontId="4" fillId="0" borderId="0"/>
    <xf numFmtId="0" fontId="3" fillId="4" borderId="21" applyNumberFormat="0" applyFont="0" applyAlignment="0" applyProtection="0"/>
    <xf numFmtId="0" fontId="20" fillId="2" borderId="22" applyNumberFormat="0" applyAlignment="0" applyProtection="0"/>
    <xf numFmtId="9" fontId="3" fillId="0" borderId="0" applyFont="0" applyFill="0" applyBorder="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0" borderId="0" applyNumberFormat="0" applyFill="0" applyBorder="0" applyAlignment="0" applyProtection="0"/>
    <xf numFmtId="0" fontId="4" fillId="0" borderId="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10" fillId="2" borderId="15" applyNumberFormat="0" applyAlignment="0" applyProtection="0"/>
    <xf numFmtId="0" fontId="10" fillId="2" borderId="15" applyNumberFormat="0" applyAlignment="0" applyProtection="0"/>
    <xf numFmtId="0" fontId="10" fillId="2" borderId="15" applyNumberFormat="0" applyAlignment="0" applyProtection="0"/>
    <xf numFmtId="0" fontId="10" fillId="2" borderId="15" applyNumberFormat="0" applyAlignment="0" applyProtection="0"/>
    <xf numFmtId="0" fontId="10" fillId="2" borderId="15" applyNumberFormat="0" applyAlignment="0" applyProtection="0"/>
    <xf numFmtId="0" fontId="11" fillId="14" borderId="16" applyNumberFormat="0" applyAlignment="0" applyProtection="0"/>
    <xf numFmtId="0" fontId="11" fillId="14" borderId="16" applyNumberFormat="0" applyAlignment="0" applyProtection="0"/>
    <xf numFmtId="0" fontId="11" fillId="14" borderId="16" applyNumberFormat="0" applyAlignment="0" applyProtection="0"/>
    <xf numFmtId="0" fontId="11" fillId="14" borderId="16" applyNumberFormat="0" applyAlignment="0" applyProtection="0"/>
    <xf numFmtId="0" fontId="11" fillId="14" borderId="16" applyNumberFormat="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4" fillId="0" borderId="17" applyNumberFormat="0" applyFill="0" applyAlignment="0" applyProtection="0"/>
    <xf numFmtId="0" fontId="14" fillId="0" borderId="17" applyNumberFormat="0" applyFill="0" applyAlignment="0" applyProtection="0"/>
    <xf numFmtId="0" fontId="14" fillId="0" borderId="17" applyNumberFormat="0" applyFill="0" applyAlignment="0" applyProtection="0"/>
    <xf numFmtId="0" fontId="14" fillId="0" borderId="17" applyNumberFormat="0" applyFill="0" applyAlignment="0" applyProtection="0"/>
    <xf numFmtId="0" fontId="14" fillId="0" borderId="17" applyNumberFormat="0" applyFill="0" applyAlignment="0" applyProtection="0"/>
    <xf numFmtId="0" fontId="15" fillId="0" borderId="18" applyNumberFormat="0" applyFill="0" applyAlignment="0" applyProtection="0"/>
    <xf numFmtId="0" fontId="15" fillId="0" borderId="18" applyNumberFormat="0" applyFill="0" applyAlignment="0" applyProtection="0"/>
    <xf numFmtId="0" fontId="15" fillId="0" borderId="18" applyNumberFormat="0" applyFill="0" applyAlignment="0" applyProtection="0"/>
    <xf numFmtId="0" fontId="15" fillId="0" borderId="18"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8" borderId="15" applyNumberFormat="0" applyAlignment="0" applyProtection="0"/>
    <xf numFmtId="0" fontId="17" fillId="8" borderId="15" applyNumberFormat="0" applyAlignment="0" applyProtection="0"/>
    <xf numFmtId="0" fontId="17" fillId="8" borderId="15" applyNumberFormat="0" applyAlignment="0" applyProtection="0"/>
    <xf numFmtId="0" fontId="17" fillId="8" borderId="15" applyNumberFormat="0" applyAlignment="0" applyProtection="0"/>
    <xf numFmtId="0" fontId="17" fillId="8" borderId="15" applyNumberFormat="0" applyAlignment="0" applyProtection="0"/>
    <xf numFmtId="0" fontId="18" fillId="0" borderId="20" applyNumberFormat="0" applyFill="0" applyAlignment="0" applyProtection="0"/>
    <xf numFmtId="0" fontId="18" fillId="0" borderId="20" applyNumberFormat="0" applyFill="0" applyAlignment="0" applyProtection="0"/>
    <xf numFmtId="0" fontId="18" fillId="0" borderId="20" applyNumberFormat="0" applyFill="0" applyAlignment="0" applyProtection="0"/>
    <xf numFmtId="0" fontId="18" fillId="0" borderId="20" applyNumberFormat="0" applyFill="0" applyAlignment="0" applyProtection="0"/>
    <xf numFmtId="0" fontId="18" fillId="0" borderId="20" applyNumberFormat="0" applyFill="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4" fillId="4" borderId="21" applyNumberFormat="0" applyFont="0" applyAlignment="0" applyProtection="0"/>
    <xf numFmtId="0" fontId="4" fillId="4" borderId="21" applyNumberFormat="0" applyFont="0" applyAlignment="0" applyProtection="0"/>
    <xf numFmtId="0" fontId="4" fillId="4" borderId="21" applyNumberFormat="0" applyFont="0" applyAlignment="0" applyProtection="0"/>
    <xf numFmtId="0" fontId="4" fillId="4" borderId="21" applyNumberFormat="0" applyFont="0" applyAlignment="0" applyProtection="0"/>
    <xf numFmtId="0" fontId="4" fillId="4" borderId="21" applyNumberFormat="0" applyFont="0" applyAlignment="0" applyProtection="0"/>
    <xf numFmtId="0" fontId="20" fillId="2" borderId="22" applyNumberFormat="0" applyAlignment="0" applyProtection="0"/>
    <xf numFmtId="0" fontId="20" fillId="2" borderId="22" applyNumberFormat="0" applyAlignment="0" applyProtection="0"/>
    <xf numFmtId="0" fontId="20" fillId="2" borderId="22" applyNumberFormat="0" applyAlignment="0" applyProtection="0"/>
    <xf numFmtId="0" fontId="20" fillId="2" borderId="22" applyNumberFormat="0" applyAlignment="0" applyProtection="0"/>
    <xf numFmtId="0" fontId="20" fillId="2" borderId="22" applyNumberFormat="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23"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9" fontId="3" fillId="0" borderId="0" applyFont="0" applyFill="0" applyBorder="0" applyAlignment="0" applyProtection="0"/>
    <xf numFmtId="0" fontId="3" fillId="0" borderId="0"/>
    <xf numFmtId="0" fontId="2" fillId="0" borderId="0"/>
    <xf numFmtId="0" fontId="2" fillId="0" borderId="0"/>
    <xf numFmtId="9" fontId="2" fillId="0" borderId="0" applyFont="0" applyFill="0" applyBorder="0" applyAlignment="0" applyProtection="0"/>
    <xf numFmtId="43"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cellStyleXfs>
  <cellXfs count="133">
    <xf numFmtId="0" fontId="0" fillId="0" borderId="0" xfId="0"/>
    <xf numFmtId="0" fontId="1" fillId="0" borderId="1" xfId="0" applyFont="1" applyBorder="1" applyAlignment="1">
      <alignment horizontal="center" vertical="center"/>
    </xf>
    <xf numFmtId="0" fontId="2" fillId="0" borderId="0" xfId="263"/>
    <xf numFmtId="0" fontId="27" fillId="19" borderId="0" xfId="263" applyFont="1" applyFill="1"/>
    <xf numFmtId="0" fontId="27" fillId="0" borderId="0" xfId="263" applyFont="1"/>
    <xf numFmtId="14" fontId="28" fillId="16" borderId="1" xfId="44" applyNumberFormat="1" applyFont="1" applyFill="1" applyBorder="1" applyAlignment="1">
      <alignment horizontal="left" vertical="center" wrapText="1"/>
    </xf>
    <xf numFmtId="0" fontId="26" fillId="0" borderId="0" xfId="43" applyFont="1" applyAlignment="1" applyProtection="1">
      <alignment vertical="center"/>
      <protection hidden="1"/>
    </xf>
    <xf numFmtId="0" fontId="29"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vertical="center"/>
    </xf>
    <xf numFmtId="0" fontId="29" fillId="0" borderId="0" xfId="0" applyFont="1" applyAlignment="1">
      <alignment vertical="center"/>
    </xf>
    <xf numFmtId="0" fontId="4" fillId="0" borderId="7" xfId="0" applyFont="1" applyBorder="1" applyAlignment="1">
      <alignment vertical="center"/>
    </xf>
    <xf numFmtId="9" fontId="4" fillId="0" borderId="6" xfId="0" applyNumberFormat="1" applyFont="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9" fontId="4" fillId="0" borderId="11" xfId="0" applyNumberFormat="1" applyFont="1" applyBorder="1" applyAlignment="1">
      <alignment horizontal="center" vertical="center"/>
    </xf>
    <xf numFmtId="9" fontId="4" fillId="0" borderId="0" xfId="0" applyNumberFormat="1" applyFont="1" applyAlignment="1">
      <alignment vertical="center"/>
    </xf>
    <xf numFmtId="10" fontId="4" fillId="0" borderId="0" xfId="0" applyNumberFormat="1" applyFont="1" applyAlignment="1">
      <alignment vertical="center"/>
    </xf>
    <xf numFmtId="0" fontId="29" fillId="0" borderId="0" xfId="0" applyFont="1" applyAlignment="1">
      <alignment horizontal="left" vertical="center"/>
    </xf>
    <xf numFmtId="0" fontId="32" fillId="19" borderId="0" xfId="41" applyFont="1" applyFill="1" applyAlignment="1">
      <alignment vertical="center"/>
    </xf>
    <xf numFmtId="0" fontId="33" fillId="19" borderId="0" xfId="41" applyFont="1" applyFill="1" applyAlignment="1">
      <alignment horizontal="center"/>
    </xf>
    <xf numFmtId="0" fontId="34" fillId="0" borderId="0" xfId="41" applyFont="1"/>
    <xf numFmtId="0" fontId="34" fillId="0" borderId="0" xfId="41" applyFont="1" applyAlignment="1">
      <alignment horizontal="center"/>
    </xf>
    <xf numFmtId="0" fontId="35" fillId="20" borderId="13" xfId="44" applyFont="1" applyFill="1" applyBorder="1" applyAlignment="1">
      <alignment horizontal="left" vertical="center" wrapText="1"/>
    </xf>
    <xf numFmtId="0" fontId="35" fillId="20" borderId="0" xfId="44" applyFont="1" applyFill="1" applyAlignment="1">
      <alignment vertical="center" wrapText="1"/>
    </xf>
    <xf numFmtId="0" fontId="2" fillId="0" borderId="0" xfId="263" applyAlignment="1">
      <alignment vertical="center"/>
    </xf>
    <xf numFmtId="0" fontId="4" fillId="0" borderId="24" xfId="0" applyFont="1" applyBorder="1" applyAlignment="1">
      <alignment horizontal="center" vertical="center"/>
    </xf>
    <xf numFmtId="0" fontId="1" fillId="18" borderId="25" xfId="0" applyFont="1" applyFill="1" applyBorder="1" applyAlignment="1" applyProtection="1">
      <alignment horizontal="center" vertical="center"/>
      <protection locked="0"/>
    </xf>
    <xf numFmtId="164" fontId="1" fillId="18" borderId="25" xfId="0" applyNumberFormat="1" applyFont="1" applyFill="1" applyBorder="1" applyAlignment="1" applyProtection="1">
      <alignment horizontal="center" vertical="center"/>
      <protection locked="0"/>
    </xf>
    <xf numFmtId="0" fontId="4" fillId="0" borderId="25" xfId="0" applyFont="1" applyBorder="1" applyAlignment="1">
      <alignment horizontal="center" vertical="center"/>
    </xf>
    <xf numFmtId="2" fontId="4" fillId="0" borderId="25" xfId="0" applyNumberFormat="1" applyFont="1" applyBorder="1" applyAlignment="1">
      <alignment horizontal="center" vertical="center"/>
    </xf>
    <xf numFmtId="4" fontId="4" fillId="0" borderId="25" xfId="0" applyNumberFormat="1" applyFont="1" applyBorder="1" applyAlignment="1">
      <alignment horizontal="center" vertical="center"/>
    </xf>
    <xf numFmtId="164" fontId="1" fillId="18" borderId="26" xfId="0" applyNumberFormat="1" applyFont="1" applyFill="1" applyBorder="1" applyAlignment="1" applyProtection="1">
      <alignment horizontal="center" vertical="center"/>
      <protection locked="0"/>
    </xf>
    <xf numFmtId="0" fontId="1" fillId="18" borderId="27" xfId="0" applyFont="1" applyFill="1" applyBorder="1" applyAlignment="1" applyProtection="1">
      <alignment horizontal="center" vertical="center"/>
      <protection locked="0"/>
    </xf>
    <xf numFmtId="164" fontId="1" fillId="18" borderId="27" xfId="0" applyNumberFormat="1" applyFont="1" applyFill="1" applyBorder="1" applyAlignment="1" applyProtection="1">
      <alignment horizontal="center" vertical="center"/>
      <protection locked="0"/>
    </xf>
    <xf numFmtId="0" fontId="4" fillId="0" borderId="27" xfId="0" applyFont="1" applyBorder="1" applyAlignment="1">
      <alignment horizontal="center" vertical="center"/>
    </xf>
    <xf numFmtId="2" fontId="4" fillId="0" borderId="27" xfId="0" applyNumberFormat="1" applyFont="1" applyBorder="1" applyAlignment="1">
      <alignment horizontal="center" vertical="center"/>
    </xf>
    <xf numFmtId="4" fontId="4" fillId="0" borderId="27" xfId="0" applyNumberFormat="1" applyFont="1" applyBorder="1" applyAlignment="1">
      <alignment horizontal="center" vertical="center"/>
    </xf>
    <xf numFmtId="164" fontId="1" fillId="18" borderId="28" xfId="0" applyNumberFormat="1" applyFont="1" applyFill="1" applyBorder="1" applyAlignment="1" applyProtection="1">
      <alignment horizontal="center" vertical="center"/>
      <protection locked="0"/>
    </xf>
    <xf numFmtId="0" fontId="1" fillId="18" borderId="29" xfId="0" applyFont="1" applyFill="1" applyBorder="1" applyAlignment="1" applyProtection="1">
      <alignment horizontal="center" vertical="center" wrapText="1"/>
      <protection locked="0"/>
    </xf>
    <xf numFmtId="0" fontId="1" fillId="18" borderId="30" xfId="0" applyFont="1" applyFill="1" applyBorder="1" applyAlignment="1" applyProtection="1">
      <alignment horizontal="center" vertical="center" wrapText="1"/>
      <protection locked="0"/>
    </xf>
    <xf numFmtId="0" fontId="1" fillId="18" borderId="31" xfId="0" applyFont="1" applyFill="1" applyBorder="1" applyAlignment="1" applyProtection="1">
      <alignment horizontal="center" vertical="center" wrapText="1"/>
      <protection locked="0"/>
    </xf>
    <xf numFmtId="0" fontId="1" fillId="18" borderId="32" xfId="0" applyFont="1" applyFill="1" applyBorder="1" applyAlignment="1" applyProtection="1">
      <alignment horizontal="center" vertical="center"/>
      <protection locked="0"/>
    </xf>
    <xf numFmtId="164" fontId="1" fillId="18" borderId="32" xfId="0" applyNumberFormat="1" applyFont="1" applyFill="1" applyBorder="1" applyAlignment="1" applyProtection="1">
      <alignment horizontal="center" vertical="center"/>
      <protection locked="0"/>
    </xf>
    <xf numFmtId="0" fontId="4" fillId="0" borderId="32" xfId="0" applyFont="1" applyBorder="1" applyAlignment="1">
      <alignment horizontal="center" vertical="center"/>
    </xf>
    <xf numFmtId="9" fontId="4" fillId="0" borderId="32" xfId="264" applyFont="1" applyBorder="1" applyAlignment="1" applyProtection="1">
      <alignment horizontal="center" vertical="center"/>
      <protection hidden="1"/>
    </xf>
    <xf numFmtId="9" fontId="4" fillId="0" borderId="32" xfId="0" applyNumberFormat="1" applyFont="1" applyBorder="1" applyAlignment="1">
      <alignment horizontal="center" vertical="center"/>
    </xf>
    <xf numFmtId="2" fontId="4" fillId="0" borderId="32" xfId="0" applyNumberFormat="1" applyFont="1" applyBorder="1" applyAlignment="1">
      <alignment horizontal="center" vertical="center"/>
    </xf>
    <xf numFmtId="4" fontId="4" fillId="0" borderId="32" xfId="0" applyNumberFormat="1" applyFont="1" applyBorder="1" applyAlignment="1">
      <alignment horizontal="center" vertical="center"/>
    </xf>
    <xf numFmtId="164" fontId="1" fillId="18" borderId="33" xfId="0" applyNumberFormat="1" applyFont="1" applyFill="1" applyBorder="1" applyAlignment="1" applyProtection="1">
      <alignment horizontal="center" vertical="center"/>
      <protection locked="0"/>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2" fillId="16" borderId="0" xfId="265" applyFill="1"/>
    <xf numFmtId="0" fontId="37" fillId="0" borderId="1" xfId="0" applyFont="1" applyBorder="1" applyAlignment="1">
      <alignment horizontal="left" vertical="center" wrapText="1"/>
    </xf>
    <xf numFmtId="0" fontId="37" fillId="0" borderId="1" xfId="0" applyFont="1" applyBorder="1" applyAlignment="1">
      <alignment horizontal="left" vertical="center"/>
    </xf>
    <xf numFmtId="0" fontId="29" fillId="0" borderId="1" xfId="264" applyNumberFormat="1" applyFont="1" applyBorder="1" applyAlignment="1">
      <alignment horizontal="center" vertical="center"/>
    </xf>
    <xf numFmtId="165" fontId="29" fillId="0" borderId="1" xfId="264" applyNumberFormat="1" applyFont="1" applyBorder="1" applyAlignment="1">
      <alignment horizontal="center" vertical="center"/>
    </xf>
    <xf numFmtId="9" fontId="29" fillId="0" borderId="1" xfId="264" applyFont="1" applyBorder="1" applyAlignment="1">
      <alignment horizontal="center" vertical="center"/>
    </xf>
    <xf numFmtId="0" fontId="29" fillId="0" borderId="1" xfId="264" applyNumberFormat="1" applyFont="1" applyBorder="1" applyAlignment="1">
      <alignment horizontal="left" vertical="center"/>
    </xf>
    <xf numFmtId="0" fontId="4" fillId="0" borderId="1" xfId="264" applyNumberFormat="1" applyFont="1" applyBorder="1" applyAlignment="1">
      <alignment horizontal="left" vertical="center"/>
    </xf>
    <xf numFmtId="0" fontId="0" fillId="0" borderId="1" xfId="263" applyFont="1" applyBorder="1"/>
    <xf numFmtId="0" fontId="2" fillId="0" borderId="1" xfId="263" applyBorder="1"/>
    <xf numFmtId="0" fontId="0" fillId="0" borderId="2" xfId="263" applyFont="1" applyBorder="1" applyAlignment="1">
      <alignment horizontal="left"/>
    </xf>
    <xf numFmtId="0" fontId="0" fillId="0" borderId="14" xfId="263" applyFont="1" applyBorder="1" applyAlignment="1">
      <alignment horizontal="left"/>
    </xf>
    <xf numFmtId="0" fontId="0" fillId="0" borderId="3" xfId="263" applyFont="1" applyBorder="1" applyAlignment="1">
      <alignment horizontal="left"/>
    </xf>
    <xf numFmtId="0" fontId="37" fillId="0" borderId="1" xfId="0" applyFont="1" applyBorder="1" applyAlignment="1">
      <alignment horizontal="center" vertical="center" wrapText="1"/>
    </xf>
    <xf numFmtId="0" fontId="38" fillId="19" borderId="0" xfId="263" applyFont="1" applyFill="1"/>
    <xf numFmtId="0" fontId="27" fillId="19" borderId="6" xfId="263" applyFont="1" applyFill="1" applyBorder="1"/>
    <xf numFmtId="0" fontId="33" fillId="21" borderId="0" xfId="41" applyFont="1" applyFill="1"/>
    <xf numFmtId="0" fontId="2" fillId="21" borderId="0" xfId="263" applyFill="1"/>
    <xf numFmtId="0" fontId="1" fillId="18" borderId="1" xfId="0" applyFont="1" applyFill="1" applyBorder="1" applyAlignment="1" applyProtection="1">
      <alignment horizontal="center" vertical="center"/>
      <protection locked="0"/>
    </xf>
    <xf numFmtId="10" fontId="1" fillId="18" borderId="1" xfId="0" applyNumberFormat="1" applyFont="1" applyFill="1" applyBorder="1" applyAlignment="1" applyProtection="1">
      <alignment horizontal="center" vertical="center"/>
      <protection locked="0"/>
    </xf>
    <xf numFmtId="0" fontId="0" fillId="0" borderId="7" xfId="263" applyFont="1" applyBorder="1" applyAlignment="1">
      <alignment horizontal="center" vertical="center"/>
    </xf>
    <xf numFmtId="0" fontId="0" fillId="0" borderId="8" xfId="263" applyFont="1" applyBorder="1" applyAlignment="1">
      <alignment horizontal="center" vertical="center"/>
    </xf>
    <xf numFmtId="0" fontId="0" fillId="0" borderId="9" xfId="263" applyFont="1" applyBorder="1" applyAlignment="1">
      <alignment horizontal="center" vertical="center"/>
    </xf>
    <xf numFmtId="14" fontId="2" fillId="0" borderId="7" xfId="263" applyNumberFormat="1" applyBorder="1" applyAlignment="1">
      <alignment horizontal="center" vertical="center"/>
    </xf>
    <xf numFmtId="14" fontId="2" fillId="0" borderId="8" xfId="263" applyNumberFormat="1" applyBorder="1" applyAlignment="1">
      <alignment horizontal="center" vertical="center"/>
    </xf>
    <xf numFmtId="14" fontId="2" fillId="0" borderId="9" xfId="263" applyNumberFormat="1" applyBorder="1" applyAlignment="1">
      <alignment horizontal="center" vertical="center"/>
    </xf>
    <xf numFmtId="0" fontId="36" fillId="16" borderId="13" xfId="265" applyFont="1" applyFill="1" applyBorder="1" applyAlignment="1">
      <alignment horizontal="left"/>
    </xf>
    <xf numFmtId="0" fontId="35" fillId="20" borderId="0" xfId="44" applyFont="1" applyFill="1" applyAlignment="1">
      <alignment horizontal="center" vertical="center" wrapText="1"/>
    </xf>
    <xf numFmtId="3" fontId="28" fillId="16" borderId="1" xfId="44" applyNumberFormat="1" applyFont="1" applyFill="1" applyBorder="1" applyAlignment="1">
      <alignment horizontal="left" vertical="center" wrapText="1"/>
    </xf>
    <xf numFmtId="0" fontId="35" fillId="20" borderId="7" xfId="44" applyFont="1" applyFill="1" applyBorder="1" applyAlignment="1">
      <alignment horizontal="center" vertical="center" wrapText="1"/>
    </xf>
    <xf numFmtId="0" fontId="35" fillId="20" borderId="8" xfId="44" applyFont="1" applyFill="1" applyBorder="1" applyAlignment="1">
      <alignment horizontal="center" vertical="center" wrapText="1"/>
    </xf>
    <xf numFmtId="0" fontId="5" fillId="18" borderId="38" xfId="0" applyFont="1" applyFill="1" applyBorder="1" applyAlignment="1">
      <alignment horizontal="center" vertical="center"/>
    </xf>
    <xf numFmtId="0" fontId="5" fillId="18" borderId="39" xfId="0" applyFont="1" applyFill="1" applyBorder="1" applyAlignment="1">
      <alignment horizontal="center" vertical="center"/>
    </xf>
    <xf numFmtId="0" fontId="5" fillId="18" borderId="40" xfId="0" applyFont="1" applyFill="1" applyBorder="1" applyAlignment="1">
      <alignment horizontal="center" vertical="center"/>
    </xf>
    <xf numFmtId="0" fontId="5" fillId="18" borderId="41" xfId="0" applyFont="1" applyFill="1" applyBorder="1" applyAlignment="1">
      <alignment horizontal="center" vertical="center"/>
    </xf>
    <xf numFmtId="0" fontId="5" fillId="18" borderId="0" xfId="0" applyFont="1" applyFill="1" applyAlignment="1">
      <alignment horizontal="center" vertical="center"/>
    </xf>
    <xf numFmtId="0" fontId="5" fillId="18" borderId="42" xfId="0" applyFont="1" applyFill="1" applyBorder="1" applyAlignment="1">
      <alignment horizontal="center" vertical="center"/>
    </xf>
    <xf numFmtId="0" fontId="5" fillId="18" borderId="43" xfId="0" applyFont="1" applyFill="1" applyBorder="1" applyAlignment="1">
      <alignment horizontal="center" vertical="center"/>
    </xf>
    <xf numFmtId="0" fontId="5" fillId="18" borderId="44" xfId="0" applyFont="1" applyFill="1" applyBorder="1" applyAlignment="1">
      <alignment horizontal="center" vertical="center"/>
    </xf>
    <xf numFmtId="0" fontId="5" fillId="18" borderId="31" xfId="0" applyFont="1" applyFill="1" applyBorder="1" applyAlignment="1">
      <alignment horizontal="center" vertical="center"/>
    </xf>
    <xf numFmtId="0" fontId="30" fillId="0" borderId="0" xfId="0" applyFont="1" applyAlignment="1">
      <alignment horizontal="left" vertical="center"/>
    </xf>
    <xf numFmtId="4" fontId="4" fillId="0" borderId="5" xfId="0" applyNumberFormat="1" applyFont="1" applyBorder="1" applyAlignment="1">
      <alignment horizontal="center" vertical="center"/>
    </xf>
    <xf numFmtId="0" fontId="4" fillId="0" borderId="6" xfId="0" applyFont="1" applyBorder="1" applyAlignment="1">
      <alignment horizontal="center" vertical="center"/>
    </xf>
    <xf numFmtId="164" fontId="4" fillId="0" borderId="5" xfId="0" applyNumberFormat="1" applyFont="1" applyBorder="1" applyAlignment="1">
      <alignment horizontal="center" vertical="center"/>
    </xf>
    <xf numFmtId="164" fontId="4" fillId="0" borderId="6" xfId="0" applyNumberFormat="1" applyFont="1" applyBorder="1" applyAlignment="1">
      <alignment horizontal="center" vertical="center"/>
    </xf>
    <xf numFmtId="0" fontId="38" fillId="21" borderId="0" xfId="0" applyFont="1" applyFill="1" applyAlignment="1">
      <alignment horizontal="left" vertical="center"/>
    </xf>
    <xf numFmtId="0" fontId="31" fillId="21" borderId="0" xfId="0" applyFont="1" applyFill="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10" xfId="0" applyFont="1" applyBorder="1" applyAlignment="1">
      <alignment horizontal="left"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1" fillId="0" borderId="2" xfId="0" applyFont="1" applyBorder="1" applyAlignment="1">
      <alignment horizontal="left" vertical="center"/>
    </xf>
    <xf numFmtId="0" fontId="1" fillId="0" borderId="14" xfId="0" applyFont="1" applyBorder="1" applyAlignment="1">
      <alignment horizontal="left" vertical="center"/>
    </xf>
    <xf numFmtId="0" fontId="1" fillId="0" borderId="3" xfId="0" applyFont="1" applyBorder="1" applyAlignment="1">
      <alignment horizontal="left" vertical="center"/>
    </xf>
    <xf numFmtId="4" fontId="4" fillId="0" borderId="6" xfId="0" applyNumberFormat="1" applyFont="1" applyBorder="1" applyAlignment="1">
      <alignment horizontal="center" vertical="center"/>
    </xf>
    <xf numFmtId="0" fontId="40" fillId="0" borderId="45" xfId="0" applyFont="1" applyBorder="1" applyAlignment="1">
      <alignment horizontal="center" vertical="center"/>
    </xf>
    <xf numFmtId="0" fontId="40" fillId="0" borderId="46" xfId="0" applyFont="1" applyBorder="1" applyAlignment="1">
      <alignment horizontal="center" vertical="center"/>
    </xf>
    <xf numFmtId="0" fontId="40" fillId="0" borderId="47" xfId="0" applyFont="1" applyBorder="1" applyAlignment="1">
      <alignment horizontal="center" vertical="center"/>
    </xf>
    <xf numFmtId="0" fontId="40" fillId="0" borderId="48" xfId="0" applyFont="1" applyBorder="1" applyAlignment="1">
      <alignment horizontal="center" vertical="center"/>
    </xf>
    <xf numFmtId="0" fontId="40" fillId="0" borderId="49" xfId="0" applyFont="1" applyBorder="1" applyAlignment="1">
      <alignment horizontal="center" vertical="center"/>
    </xf>
    <xf numFmtId="0" fontId="40" fillId="0" borderId="50" xfId="0" applyFont="1" applyBorder="1" applyAlignment="1">
      <alignment horizontal="center" vertical="center"/>
    </xf>
    <xf numFmtId="0" fontId="1" fillId="0" borderId="1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0" xfId="0" applyFont="1" applyAlignment="1">
      <alignment horizontal="left" vertical="center"/>
    </xf>
    <xf numFmtId="0" fontId="1" fillId="0" borderId="1" xfId="0" applyFont="1" applyBorder="1" applyAlignment="1">
      <alignment horizontal="center" vertical="center"/>
    </xf>
  </cellXfs>
  <cellStyles count="266">
    <cellStyle name="20% - Accent1 2" xfId="52" xr:uid="{00000000-0005-0000-0000-000000000000}"/>
    <cellStyle name="20% - Accent1 2 2" xfId="53" xr:uid="{00000000-0005-0000-0000-000001000000}"/>
    <cellStyle name="20% - Accent1 2 3" xfId="54" xr:uid="{00000000-0005-0000-0000-000002000000}"/>
    <cellStyle name="20% - Accent1 2 4" xfId="55" xr:uid="{00000000-0005-0000-0000-000003000000}"/>
    <cellStyle name="20% - Accent1 2 5" xfId="56" xr:uid="{00000000-0005-0000-0000-000004000000}"/>
    <cellStyle name="20% - Accent1 3" xfId="2" xr:uid="{00000000-0005-0000-0000-000005000000}"/>
    <cellStyle name="20% - Accent2 2" xfId="57" xr:uid="{00000000-0005-0000-0000-000006000000}"/>
    <cellStyle name="20% - Accent2 2 2" xfId="58" xr:uid="{00000000-0005-0000-0000-000007000000}"/>
    <cellStyle name="20% - Accent2 2 3" xfId="59" xr:uid="{00000000-0005-0000-0000-000008000000}"/>
    <cellStyle name="20% - Accent2 2 4" xfId="60" xr:uid="{00000000-0005-0000-0000-000009000000}"/>
    <cellStyle name="20% - Accent2 2 5" xfId="61" xr:uid="{00000000-0005-0000-0000-00000A000000}"/>
    <cellStyle name="20% - Accent2 3" xfId="3" xr:uid="{00000000-0005-0000-0000-00000B000000}"/>
    <cellStyle name="20% - Accent3 2" xfId="62" xr:uid="{00000000-0005-0000-0000-00000C000000}"/>
    <cellStyle name="20% - Accent3 2 2" xfId="63" xr:uid="{00000000-0005-0000-0000-00000D000000}"/>
    <cellStyle name="20% - Accent3 2 3" xfId="64" xr:uid="{00000000-0005-0000-0000-00000E000000}"/>
    <cellStyle name="20% - Accent3 2 4" xfId="65" xr:uid="{00000000-0005-0000-0000-00000F000000}"/>
    <cellStyle name="20% - Accent3 2 5" xfId="66" xr:uid="{00000000-0005-0000-0000-000010000000}"/>
    <cellStyle name="20% - Accent3 3" xfId="4" xr:uid="{00000000-0005-0000-0000-000011000000}"/>
    <cellStyle name="20% - Accent4 2" xfId="67" xr:uid="{00000000-0005-0000-0000-000012000000}"/>
    <cellStyle name="20% - Accent4 2 2" xfId="68" xr:uid="{00000000-0005-0000-0000-000013000000}"/>
    <cellStyle name="20% - Accent4 2 3" xfId="69" xr:uid="{00000000-0005-0000-0000-000014000000}"/>
    <cellStyle name="20% - Accent4 2 4" xfId="70" xr:uid="{00000000-0005-0000-0000-000015000000}"/>
    <cellStyle name="20% - Accent4 2 5" xfId="71" xr:uid="{00000000-0005-0000-0000-000016000000}"/>
    <cellStyle name="20% - Accent4 3" xfId="5" xr:uid="{00000000-0005-0000-0000-000017000000}"/>
    <cellStyle name="20% - Accent5 2" xfId="72" xr:uid="{00000000-0005-0000-0000-000018000000}"/>
    <cellStyle name="20% - Accent5 2 2" xfId="73" xr:uid="{00000000-0005-0000-0000-000019000000}"/>
    <cellStyle name="20% - Accent5 2 3" xfId="74" xr:uid="{00000000-0005-0000-0000-00001A000000}"/>
    <cellStyle name="20% - Accent5 2 4" xfId="75" xr:uid="{00000000-0005-0000-0000-00001B000000}"/>
    <cellStyle name="20% - Accent5 2 5" xfId="76" xr:uid="{00000000-0005-0000-0000-00001C000000}"/>
    <cellStyle name="20% - Accent5 3" xfId="6" xr:uid="{00000000-0005-0000-0000-00001D000000}"/>
    <cellStyle name="20% - Accent6 2" xfId="77" xr:uid="{00000000-0005-0000-0000-00001E000000}"/>
    <cellStyle name="20% - Accent6 2 2" xfId="78" xr:uid="{00000000-0005-0000-0000-00001F000000}"/>
    <cellStyle name="20% - Accent6 2 3" xfId="79" xr:uid="{00000000-0005-0000-0000-000020000000}"/>
    <cellStyle name="20% - Accent6 2 4" xfId="80" xr:uid="{00000000-0005-0000-0000-000021000000}"/>
    <cellStyle name="20% - Accent6 2 5" xfId="81" xr:uid="{00000000-0005-0000-0000-000022000000}"/>
    <cellStyle name="20% - Accent6 3" xfId="7" xr:uid="{00000000-0005-0000-0000-000023000000}"/>
    <cellStyle name="40% - Accent1 2" xfId="82" xr:uid="{00000000-0005-0000-0000-000024000000}"/>
    <cellStyle name="40% - Accent1 2 2" xfId="83" xr:uid="{00000000-0005-0000-0000-000025000000}"/>
    <cellStyle name="40% - Accent1 2 3" xfId="84" xr:uid="{00000000-0005-0000-0000-000026000000}"/>
    <cellStyle name="40% - Accent1 2 4" xfId="85" xr:uid="{00000000-0005-0000-0000-000027000000}"/>
    <cellStyle name="40% - Accent1 2 5" xfId="86" xr:uid="{00000000-0005-0000-0000-000028000000}"/>
    <cellStyle name="40% - Accent1 3" xfId="8" xr:uid="{00000000-0005-0000-0000-000029000000}"/>
    <cellStyle name="40% - Accent2 2" xfId="87" xr:uid="{00000000-0005-0000-0000-00002A000000}"/>
    <cellStyle name="40% - Accent2 2 2" xfId="88" xr:uid="{00000000-0005-0000-0000-00002B000000}"/>
    <cellStyle name="40% - Accent2 2 3" xfId="89" xr:uid="{00000000-0005-0000-0000-00002C000000}"/>
    <cellStyle name="40% - Accent2 2 4" xfId="90" xr:uid="{00000000-0005-0000-0000-00002D000000}"/>
    <cellStyle name="40% - Accent2 2 5" xfId="91" xr:uid="{00000000-0005-0000-0000-00002E000000}"/>
    <cellStyle name="40% - Accent2 3" xfId="9" xr:uid="{00000000-0005-0000-0000-00002F000000}"/>
    <cellStyle name="40% - Accent3 2" xfId="92" xr:uid="{00000000-0005-0000-0000-000030000000}"/>
    <cellStyle name="40% - Accent3 2 2" xfId="93" xr:uid="{00000000-0005-0000-0000-000031000000}"/>
    <cellStyle name="40% - Accent3 2 3" xfId="94" xr:uid="{00000000-0005-0000-0000-000032000000}"/>
    <cellStyle name="40% - Accent3 2 4" xfId="95" xr:uid="{00000000-0005-0000-0000-000033000000}"/>
    <cellStyle name="40% - Accent3 2 5" xfId="96" xr:uid="{00000000-0005-0000-0000-000034000000}"/>
    <cellStyle name="40% - Accent3 3" xfId="10" xr:uid="{00000000-0005-0000-0000-000035000000}"/>
    <cellStyle name="40% - Accent4 2" xfId="97" xr:uid="{00000000-0005-0000-0000-000036000000}"/>
    <cellStyle name="40% - Accent4 2 2" xfId="98" xr:uid="{00000000-0005-0000-0000-000037000000}"/>
    <cellStyle name="40% - Accent4 2 3" xfId="99" xr:uid="{00000000-0005-0000-0000-000038000000}"/>
    <cellStyle name="40% - Accent4 2 4" xfId="100" xr:uid="{00000000-0005-0000-0000-000039000000}"/>
    <cellStyle name="40% - Accent4 2 5" xfId="101" xr:uid="{00000000-0005-0000-0000-00003A000000}"/>
    <cellStyle name="40% - Accent4 3" xfId="11" xr:uid="{00000000-0005-0000-0000-00003B000000}"/>
    <cellStyle name="40% - Accent5 2" xfId="102" xr:uid="{00000000-0005-0000-0000-00003C000000}"/>
    <cellStyle name="40% - Accent5 2 2" xfId="103" xr:uid="{00000000-0005-0000-0000-00003D000000}"/>
    <cellStyle name="40% - Accent5 2 3" xfId="104" xr:uid="{00000000-0005-0000-0000-00003E000000}"/>
    <cellStyle name="40% - Accent5 2 4" xfId="105" xr:uid="{00000000-0005-0000-0000-00003F000000}"/>
    <cellStyle name="40% - Accent5 2 5" xfId="106" xr:uid="{00000000-0005-0000-0000-000040000000}"/>
    <cellStyle name="40% - Accent5 3" xfId="12" xr:uid="{00000000-0005-0000-0000-000041000000}"/>
    <cellStyle name="40% - Accent6 2" xfId="107" xr:uid="{00000000-0005-0000-0000-000042000000}"/>
    <cellStyle name="40% - Accent6 2 2" xfId="108" xr:uid="{00000000-0005-0000-0000-000043000000}"/>
    <cellStyle name="40% - Accent6 2 3" xfId="109" xr:uid="{00000000-0005-0000-0000-000044000000}"/>
    <cellStyle name="40% - Accent6 2 4" xfId="110" xr:uid="{00000000-0005-0000-0000-000045000000}"/>
    <cellStyle name="40% - Accent6 2 5" xfId="111" xr:uid="{00000000-0005-0000-0000-000046000000}"/>
    <cellStyle name="40% - Accent6 3" xfId="13" xr:uid="{00000000-0005-0000-0000-000047000000}"/>
    <cellStyle name="60% - Accent1 2" xfId="112" xr:uid="{00000000-0005-0000-0000-000048000000}"/>
    <cellStyle name="60% - Accent1 2 2" xfId="113" xr:uid="{00000000-0005-0000-0000-000049000000}"/>
    <cellStyle name="60% - Accent1 2 3" xfId="114" xr:uid="{00000000-0005-0000-0000-00004A000000}"/>
    <cellStyle name="60% - Accent1 2 4" xfId="115" xr:uid="{00000000-0005-0000-0000-00004B000000}"/>
    <cellStyle name="60% - Accent1 2 5" xfId="116" xr:uid="{00000000-0005-0000-0000-00004C000000}"/>
    <cellStyle name="60% - Accent1 3" xfId="14" xr:uid="{00000000-0005-0000-0000-00004D000000}"/>
    <cellStyle name="60% - Accent2 2" xfId="117" xr:uid="{00000000-0005-0000-0000-00004E000000}"/>
    <cellStyle name="60% - Accent2 2 2" xfId="118" xr:uid="{00000000-0005-0000-0000-00004F000000}"/>
    <cellStyle name="60% - Accent2 2 3" xfId="119" xr:uid="{00000000-0005-0000-0000-000050000000}"/>
    <cellStyle name="60% - Accent2 2 4" xfId="120" xr:uid="{00000000-0005-0000-0000-000051000000}"/>
    <cellStyle name="60% - Accent2 2 5" xfId="121" xr:uid="{00000000-0005-0000-0000-000052000000}"/>
    <cellStyle name="60% - Accent2 3" xfId="15" xr:uid="{00000000-0005-0000-0000-000053000000}"/>
    <cellStyle name="60% - Accent3 2" xfId="122" xr:uid="{00000000-0005-0000-0000-000054000000}"/>
    <cellStyle name="60% - Accent3 2 2" xfId="123" xr:uid="{00000000-0005-0000-0000-000055000000}"/>
    <cellStyle name="60% - Accent3 2 3" xfId="124" xr:uid="{00000000-0005-0000-0000-000056000000}"/>
    <cellStyle name="60% - Accent3 2 4" xfId="125" xr:uid="{00000000-0005-0000-0000-000057000000}"/>
    <cellStyle name="60% - Accent3 2 5" xfId="126" xr:uid="{00000000-0005-0000-0000-000058000000}"/>
    <cellStyle name="60% - Accent3 3" xfId="16" xr:uid="{00000000-0005-0000-0000-000059000000}"/>
    <cellStyle name="60% - Accent4 2" xfId="127" xr:uid="{00000000-0005-0000-0000-00005A000000}"/>
    <cellStyle name="60% - Accent4 2 2" xfId="128" xr:uid="{00000000-0005-0000-0000-00005B000000}"/>
    <cellStyle name="60% - Accent4 2 3" xfId="129" xr:uid="{00000000-0005-0000-0000-00005C000000}"/>
    <cellStyle name="60% - Accent4 2 4" xfId="130" xr:uid="{00000000-0005-0000-0000-00005D000000}"/>
    <cellStyle name="60% - Accent4 2 5" xfId="131" xr:uid="{00000000-0005-0000-0000-00005E000000}"/>
    <cellStyle name="60% - Accent4 3" xfId="17" xr:uid="{00000000-0005-0000-0000-00005F000000}"/>
    <cellStyle name="60% - Accent5 2" xfId="132" xr:uid="{00000000-0005-0000-0000-000060000000}"/>
    <cellStyle name="60% - Accent5 2 2" xfId="133" xr:uid="{00000000-0005-0000-0000-000061000000}"/>
    <cellStyle name="60% - Accent5 2 3" xfId="134" xr:uid="{00000000-0005-0000-0000-000062000000}"/>
    <cellStyle name="60% - Accent5 2 4" xfId="135" xr:uid="{00000000-0005-0000-0000-000063000000}"/>
    <cellStyle name="60% - Accent5 2 5" xfId="136" xr:uid="{00000000-0005-0000-0000-000064000000}"/>
    <cellStyle name="60% - Accent5 3" xfId="18" xr:uid="{00000000-0005-0000-0000-000065000000}"/>
    <cellStyle name="60% - Accent6 2" xfId="137" xr:uid="{00000000-0005-0000-0000-000066000000}"/>
    <cellStyle name="60% - Accent6 2 2" xfId="138" xr:uid="{00000000-0005-0000-0000-000067000000}"/>
    <cellStyle name="60% - Accent6 2 3" xfId="139" xr:uid="{00000000-0005-0000-0000-000068000000}"/>
    <cellStyle name="60% - Accent6 2 4" xfId="140" xr:uid="{00000000-0005-0000-0000-000069000000}"/>
    <cellStyle name="60% - Accent6 2 5" xfId="141" xr:uid="{00000000-0005-0000-0000-00006A000000}"/>
    <cellStyle name="60% - Accent6 3" xfId="19" xr:uid="{00000000-0005-0000-0000-00006B000000}"/>
    <cellStyle name="Accent1 2" xfId="142" xr:uid="{00000000-0005-0000-0000-00006C000000}"/>
    <cellStyle name="Accent1 2 2" xfId="143" xr:uid="{00000000-0005-0000-0000-00006D000000}"/>
    <cellStyle name="Accent1 2 3" xfId="144" xr:uid="{00000000-0005-0000-0000-00006E000000}"/>
    <cellStyle name="Accent1 2 4" xfId="145" xr:uid="{00000000-0005-0000-0000-00006F000000}"/>
    <cellStyle name="Accent1 2 5" xfId="146" xr:uid="{00000000-0005-0000-0000-000070000000}"/>
    <cellStyle name="Accent1 3" xfId="20" xr:uid="{00000000-0005-0000-0000-000071000000}"/>
    <cellStyle name="Accent2 2" xfId="147" xr:uid="{00000000-0005-0000-0000-000072000000}"/>
    <cellStyle name="Accent2 2 2" xfId="148" xr:uid="{00000000-0005-0000-0000-000073000000}"/>
    <cellStyle name="Accent2 2 3" xfId="149" xr:uid="{00000000-0005-0000-0000-000074000000}"/>
    <cellStyle name="Accent2 2 4" xfId="150" xr:uid="{00000000-0005-0000-0000-000075000000}"/>
    <cellStyle name="Accent2 2 5" xfId="151" xr:uid="{00000000-0005-0000-0000-000076000000}"/>
    <cellStyle name="Accent2 3" xfId="21" xr:uid="{00000000-0005-0000-0000-000077000000}"/>
    <cellStyle name="Accent3 2" xfId="152" xr:uid="{00000000-0005-0000-0000-000078000000}"/>
    <cellStyle name="Accent3 2 2" xfId="153" xr:uid="{00000000-0005-0000-0000-000079000000}"/>
    <cellStyle name="Accent3 2 3" xfId="154" xr:uid="{00000000-0005-0000-0000-00007A000000}"/>
    <cellStyle name="Accent3 2 4" xfId="155" xr:uid="{00000000-0005-0000-0000-00007B000000}"/>
    <cellStyle name="Accent3 2 5" xfId="156" xr:uid="{00000000-0005-0000-0000-00007C000000}"/>
    <cellStyle name="Accent3 3" xfId="22" xr:uid="{00000000-0005-0000-0000-00007D000000}"/>
    <cellStyle name="Accent4 2" xfId="157" xr:uid="{00000000-0005-0000-0000-00007E000000}"/>
    <cellStyle name="Accent4 2 2" xfId="158" xr:uid="{00000000-0005-0000-0000-00007F000000}"/>
    <cellStyle name="Accent4 2 3" xfId="159" xr:uid="{00000000-0005-0000-0000-000080000000}"/>
    <cellStyle name="Accent4 2 4" xfId="160" xr:uid="{00000000-0005-0000-0000-000081000000}"/>
    <cellStyle name="Accent4 2 5" xfId="161" xr:uid="{00000000-0005-0000-0000-000082000000}"/>
    <cellStyle name="Accent4 3" xfId="23" xr:uid="{00000000-0005-0000-0000-000083000000}"/>
    <cellStyle name="Accent5 2" xfId="162" xr:uid="{00000000-0005-0000-0000-000084000000}"/>
    <cellStyle name="Accent5 2 2" xfId="163" xr:uid="{00000000-0005-0000-0000-000085000000}"/>
    <cellStyle name="Accent5 2 3" xfId="164" xr:uid="{00000000-0005-0000-0000-000086000000}"/>
    <cellStyle name="Accent5 2 4" xfId="165" xr:uid="{00000000-0005-0000-0000-000087000000}"/>
    <cellStyle name="Accent5 2 5" xfId="166" xr:uid="{00000000-0005-0000-0000-000088000000}"/>
    <cellStyle name="Accent5 3" xfId="24" xr:uid="{00000000-0005-0000-0000-000089000000}"/>
    <cellStyle name="Accent6 2" xfId="167" xr:uid="{00000000-0005-0000-0000-00008A000000}"/>
    <cellStyle name="Accent6 2 2" xfId="168" xr:uid="{00000000-0005-0000-0000-00008B000000}"/>
    <cellStyle name="Accent6 2 3" xfId="169" xr:uid="{00000000-0005-0000-0000-00008C000000}"/>
    <cellStyle name="Accent6 2 4" xfId="170" xr:uid="{00000000-0005-0000-0000-00008D000000}"/>
    <cellStyle name="Accent6 2 5" xfId="171" xr:uid="{00000000-0005-0000-0000-00008E000000}"/>
    <cellStyle name="Accent6 3" xfId="25" xr:uid="{00000000-0005-0000-0000-00008F000000}"/>
    <cellStyle name="Bad 2" xfId="172" xr:uid="{00000000-0005-0000-0000-000090000000}"/>
    <cellStyle name="Bad 2 2" xfId="173" xr:uid="{00000000-0005-0000-0000-000091000000}"/>
    <cellStyle name="Bad 2 3" xfId="174" xr:uid="{00000000-0005-0000-0000-000092000000}"/>
    <cellStyle name="Bad 2 4" xfId="175" xr:uid="{00000000-0005-0000-0000-000093000000}"/>
    <cellStyle name="Bad 2 5" xfId="176" xr:uid="{00000000-0005-0000-0000-000094000000}"/>
    <cellStyle name="Bad 3" xfId="26" xr:uid="{00000000-0005-0000-0000-000095000000}"/>
    <cellStyle name="Calculation 2" xfId="177" xr:uid="{00000000-0005-0000-0000-000096000000}"/>
    <cellStyle name="Calculation 2 2" xfId="178" xr:uid="{00000000-0005-0000-0000-000097000000}"/>
    <cellStyle name="Calculation 2 3" xfId="179" xr:uid="{00000000-0005-0000-0000-000098000000}"/>
    <cellStyle name="Calculation 2 4" xfId="180" xr:uid="{00000000-0005-0000-0000-000099000000}"/>
    <cellStyle name="Calculation 2 5" xfId="181" xr:uid="{00000000-0005-0000-0000-00009A000000}"/>
    <cellStyle name="Calculation 3" xfId="27" xr:uid="{00000000-0005-0000-0000-00009B000000}"/>
    <cellStyle name="Check Cell 2" xfId="182" xr:uid="{00000000-0005-0000-0000-00009C000000}"/>
    <cellStyle name="Check Cell 2 2" xfId="183" xr:uid="{00000000-0005-0000-0000-00009D000000}"/>
    <cellStyle name="Check Cell 2 3" xfId="184" xr:uid="{00000000-0005-0000-0000-00009E000000}"/>
    <cellStyle name="Check Cell 2 4" xfId="185" xr:uid="{00000000-0005-0000-0000-00009F000000}"/>
    <cellStyle name="Check Cell 2 5" xfId="186" xr:uid="{00000000-0005-0000-0000-0000A0000000}"/>
    <cellStyle name="Check Cell 3" xfId="28" xr:uid="{00000000-0005-0000-0000-0000A1000000}"/>
    <cellStyle name="Comma 2" xfId="262" xr:uid="{00000000-0005-0000-0000-0000A2000000}"/>
    <cellStyle name="Explanatory Text 2" xfId="187" xr:uid="{00000000-0005-0000-0000-0000A3000000}"/>
    <cellStyle name="Explanatory Text 2 2" xfId="188" xr:uid="{00000000-0005-0000-0000-0000A4000000}"/>
    <cellStyle name="Explanatory Text 2 3" xfId="189" xr:uid="{00000000-0005-0000-0000-0000A5000000}"/>
    <cellStyle name="Explanatory Text 2 4" xfId="190" xr:uid="{00000000-0005-0000-0000-0000A6000000}"/>
    <cellStyle name="Explanatory Text 2 5" xfId="191" xr:uid="{00000000-0005-0000-0000-0000A7000000}"/>
    <cellStyle name="Explanatory Text 3" xfId="29" xr:uid="{00000000-0005-0000-0000-0000A8000000}"/>
    <cellStyle name="Good 2" xfId="192" xr:uid="{00000000-0005-0000-0000-0000A9000000}"/>
    <cellStyle name="Good 2 2" xfId="193" xr:uid="{00000000-0005-0000-0000-0000AA000000}"/>
    <cellStyle name="Good 2 3" xfId="194" xr:uid="{00000000-0005-0000-0000-0000AB000000}"/>
    <cellStyle name="Good 2 4" xfId="195" xr:uid="{00000000-0005-0000-0000-0000AC000000}"/>
    <cellStyle name="Good 2 5" xfId="196" xr:uid="{00000000-0005-0000-0000-0000AD000000}"/>
    <cellStyle name="Good 3" xfId="30" xr:uid="{00000000-0005-0000-0000-0000AE000000}"/>
    <cellStyle name="Heading 1 2" xfId="197" xr:uid="{00000000-0005-0000-0000-0000AF000000}"/>
    <cellStyle name="Heading 1 2 2" xfId="198" xr:uid="{00000000-0005-0000-0000-0000B0000000}"/>
    <cellStyle name="Heading 1 2 3" xfId="199" xr:uid="{00000000-0005-0000-0000-0000B1000000}"/>
    <cellStyle name="Heading 1 2 4" xfId="200" xr:uid="{00000000-0005-0000-0000-0000B2000000}"/>
    <cellStyle name="Heading 1 2 5" xfId="201" xr:uid="{00000000-0005-0000-0000-0000B3000000}"/>
    <cellStyle name="Heading 1 3" xfId="31" xr:uid="{00000000-0005-0000-0000-0000B4000000}"/>
    <cellStyle name="Heading 2 2" xfId="202" xr:uid="{00000000-0005-0000-0000-0000B5000000}"/>
    <cellStyle name="Heading 2 2 2" xfId="203" xr:uid="{00000000-0005-0000-0000-0000B6000000}"/>
    <cellStyle name="Heading 2 2 3" xfId="204" xr:uid="{00000000-0005-0000-0000-0000B7000000}"/>
    <cellStyle name="Heading 2 2 4" xfId="205" xr:uid="{00000000-0005-0000-0000-0000B8000000}"/>
    <cellStyle name="Heading 2 2 5" xfId="206" xr:uid="{00000000-0005-0000-0000-0000B9000000}"/>
    <cellStyle name="Heading 2 3" xfId="32" xr:uid="{00000000-0005-0000-0000-0000BA000000}"/>
    <cellStyle name="Heading 3 2" xfId="207" xr:uid="{00000000-0005-0000-0000-0000BB000000}"/>
    <cellStyle name="Heading 3 2 2" xfId="208" xr:uid="{00000000-0005-0000-0000-0000BC000000}"/>
    <cellStyle name="Heading 3 2 3" xfId="209" xr:uid="{00000000-0005-0000-0000-0000BD000000}"/>
    <cellStyle name="Heading 3 2 4" xfId="210" xr:uid="{00000000-0005-0000-0000-0000BE000000}"/>
    <cellStyle name="Heading 3 2 5" xfId="211" xr:uid="{00000000-0005-0000-0000-0000BF000000}"/>
    <cellStyle name="Heading 3 3" xfId="33" xr:uid="{00000000-0005-0000-0000-0000C0000000}"/>
    <cellStyle name="Heading 4 2" xfId="212" xr:uid="{00000000-0005-0000-0000-0000C1000000}"/>
    <cellStyle name="Heading 4 2 2" xfId="213" xr:uid="{00000000-0005-0000-0000-0000C2000000}"/>
    <cellStyle name="Heading 4 2 3" xfId="214" xr:uid="{00000000-0005-0000-0000-0000C3000000}"/>
    <cellStyle name="Heading 4 2 4" xfId="215" xr:uid="{00000000-0005-0000-0000-0000C4000000}"/>
    <cellStyle name="Heading 4 2 5" xfId="216" xr:uid="{00000000-0005-0000-0000-0000C5000000}"/>
    <cellStyle name="Heading 4 3" xfId="34" xr:uid="{00000000-0005-0000-0000-0000C6000000}"/>
    <cellStyle name="Input 2" xfId="217" xr:uid="{00000000-0005-0000-0000-0000C7000000}"/>
    <cellStyle name="Input 2 2" xfId="218" xr:uid="{00000000-0005-0000-0000-0000C8000000}"/>
    <cellStyle name="Input 2 3" xfId="219" xr:uid="{00000000-0005-0000-0000-0000C9000000}"/>
    <cellStyle name="Input 2 4" xfId="220" xr:uid="{00000000-0005-0000-0000-0000CA000000}"/>
    <cellStyle name="Input 2 5" xfId="221" xr:uid="{00000000-0005-0000-0000-0000CB000000}"/>
    <cellStyle name="Input 3" xfId="35" xr:uid="{00000000-0005-0000-0000-0000CC000000}"/>
    <cellStyle name="Linked Cell 2" xfId="222" xr:uid="{00000000-0005-0000-0000-0000CD000000}"/>
    <cellStyle name="Linked Cell 2 2" xfId="223" xr:uid="{00000000-0005-0000-0000-0000CE000000}"/>
    <cellStyle name="Linked Cell 2 3" xfId="224" xr:uid="{00000000-0005-0000-0000-0000CF000000}"/>
    <cellStyle name="Linked Cell 2 4" xfId="225" xr:uid="{00000000-0005-0000-0000-0000D0000000}"/>
    <cellStyle name="Linked Cell 2 5" xfId="226" xr:uid="{00000000-0005-0000-0000-0000D1000000}"/>
    <cellStyle name="Linked Cell 3" xfId="36" xr:uid="{00000000-0005-0000-0000-0000D2000000}"/>
    <cellStyle name="Neutral 2" xfId="227" xr:uid="{00000000-0005-0000-0000-0000D3000000}"/>
    <cellStyle name="Neutral 2 2" xfId="228" xr:uid="{00000000-0005-0000-0000-0000D4000000}"/>
    <cellStyle name="Neutral 2 3" xfId="229" xr:uid="{00000000-0005-0000-0000-0000D5000000}"/>
    <cellStyle name="Neutral 2 4" xfId="230" xr:uid="{00000000-0005-0000-0000-0000D6000000}"/>
    <cellStyle name="Neutral 2 5" xfId="231" xr:uid="{00000000-0005-0000-0000-0000D7000000}"/>
    <cellStyle name="Neutral 3" xfId="37" xr:uid="{00000000-0005-0000-0000-0000D8000000}"/>
    <cellStyle name="Normal" xfId="0" builtinId="0"/>
    <cellStyle name="Normal 2" xfId="38" xr:uid="{00000000-0005-0000-0000-0000DA000000}"/>
    <cellStyle name="Normal 2 2" xfId="39" xr:uid="{00000000-0005-0000-0000-0000DB000000}"/>
    <cellStyle name="Normal 2 3" xfId="258" xr:uid="{00000000-0005-0000-0000-0000DC000000}"/>
    <cellStyle name="Normal 26 2" xfId="265" xr:uid="{00000000-0005-0000-0000-0000DD000000}"/>
    <cellStyle name="Normal 3" xfId="40" xr:uid="{00000000-0005-0000-0000-0000DE000000}"/>
    <cellStyle name="Normal 3 2" xfId="41" xr:uid="{00000000-0005-0000-0000-0000DF000000}"/>
    <cellStyle name="Normal 4" xfId="51" xr:uid="{00000000-0005-0000-0000-0000E0000000}"/>
    <cellStyle name="Normal 5" xfId="259" xr:uid="{00000000-0005-0000-0000-0000E1000000}"/>
    <cellStyle name="Normal 6" xfId="260" xr:uid="{00000000-0005-0000-0000-0000E2000000}"/>
    <cellStyle name="Normal 7" xfId="42" xr:uid="{00000000-0005-0000-0000-0000E3000000}"/>
    <cellStyle name="Normal 8" xfId="263" xr:uid="{00000000-0005-0000-0000-0000E4000000}"/>
    <cellStyle name="Normal 9" xfId="1" xr:uid="{00000000-0005-0000-0000-0000E5000000}"/>
    <cellStyle name="Normal_ADV0704800 8 2 CMR80509 - Industrial Potable Water and Sewerage Calculator" xfId="43" xr:uid="{00000000-0005-0000-0000-0000E6000000}"/>
    <cellStyle name="Normal_healthcare edit.xls" xfId="44" xr:uid="{00000000-0005-0000-0000-0000E7000000}"/>
    <cellStyle name="Note 2" xfId="232" xr:uid="{00000000-0005-0000-0000-0000E8000000}"/>
    <cellStyle name="Note 2 2" xfId="233" xr:uid="{00000000-0005-0000-0000-0000E9000000}"/>
    <cellStyle name="Note 2 3" xfId="234" xr:uid="{00000000-0005-0000-0000-0000EA000000}"/>
    <cellStyle name="Note 2 4" xfId="235" xr:uid="{00000000-0005-0000-0000-0000EB000000}"/>
    <cellStyle name="Note 2 5" xfId="236" xr:uid="{00000000-0005-0000-0000-0000EC000000}"/>
    <cellStyle name="Note 3" xfId="45" xr:uid="{00000000-0005-0000-0000-0000ED000000}"/>
    <cellStyle name="Output 2" xfId="237" xr:uid="{00000000-0005-0000-0000-0000EE000000}"/>
    <cellStyle name="Output 2 2" xfId="238" xr:uid="{00000000-0005-0000-0000-0000EF000000}"/>
    <cellStyle name="Output 2 3" xfId="239" xr:uid="{00000000-0005-0000-0000-0000F0000000}"/>
    <cellStyle name="Output 2 4" xfId="240" xr:uid="{00000000-0005-0000-0000-0000F1000000}"/>
    <cellStyle name="Output 2 5" xfId="241" xr:uid="{00000000-0005-0000-0000-0000F2000000}"/>
    <cellStyle name="Output 3" xfId="46" xr:uid="{00000000-0005-0000-0000-0000F3000000}"/>
    <cellStyle name="Percent" xfId="264" builtinId="5"/>
    <cellStyle name="Percent 2" xfId="257" xr:uid="{00000000-0005-0000-0000-0000F5000000}"/>
    <cellStyle name="Percent 3" xfId="261" xr:uid="{00000000-0005-0000-0000-0000F6000000}"/>
    <cellStyle name="Percent 4" xfId="47" xr:uid="{00000000-0005-0000-0000-0000F7000000}"/>
    <cellStyle name="Title 2" xfId="242" xr:uid="{00000000-0005-0000-0000-0000F8000000}"/>
    <cellStyle name="Title 2 2" xfId="243" xr:uid="{00000000-0005-0000-0000-0000F9000000}"/>
    <cellStyle name="Title 2 3" xfId="244" xr:uid="{00000000-0005-0000-0000-0000FA000000}"/>
    <cellStyle name="Title 2 4" xfId="245" xr:uid="{00000000-0005-0000-0000-0000FB000000}"/>
    <cellStyle name="Title 2 5" xfId="246" xr:uid="{00000000-0005-0000-0000-0000FC000000}"/>
    <cellStyle name="Title 3" xfId="48" xr:uid="{00000000-0005-0000-0000-0000FD000000}"/>
    <cellStyle name="Total 2" xfId="247" xr:uid="{00000000-0005-0000-0000-0000FE000000}"/>
    <cellStyle name="Total 2 2" xfId="248" xr:uid="{00000000-0005-0000-0000-0000FF000000}"/>
    <cellStyle name="Total 2 3" xfId="249" xr:uid="{00000000-0005-0000-0000-000000010000}"/>
    <cellStyle name="Total 2 4" xfId="250" xr:uid="{00000000-0005-0000-0000-000001010000}"/>
    <cellStyle name="Total 2 5" xfId="251" xr:uid="{00000000-0005-0000-0000-000002010000}"/>
    <cellStyle name="Total 3" xfId="49" xr:uid="{00000000-0005-0000-0000-000003010000}"/>
    <cellStyle name="Warning Text 2" xfId="252" xr:uid="{00000000-0005-0000-0000-000004010000}"/>
    <cellStyle name="Warning Text 2 2" xfId="253" xr:uid="{00000000-0005-0000-0000-000005010000}"/>
    <cellStyle name="Warning Text 2 3" xfId="254" xr:uid="{00000000-0005-0000-0000-000006010000}"/>
    <cellStyle name="Warning Text 2 4" xfId="255" xr:uid="{00000000-0005-0000-0000-000007010000}"/>
    <cellStyle name="Warning Text 2 5" xfId="256" xr:uid="{00000000-0005-0000-0000-000008010000}"/>
    <cellStyle name="Warning Text 3" xfId="50" xr:uid="{00000000-0005-0000-0000-000009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72390</xdr:colOff>
      <xdr:row>10</xdr:row>
      <xdr:rowOff>183798</xdr:rowOff>
    </xdr:to>
    <xdr:grpSp>
      <xdr:nvGrpSpPr>
        <xdr:cNvPr id="17" name="Group 16">
          <a:extLst>
            <a:ext uri="{FF2B5EF4-FFF2-40B4-BE49-F238E27FC236}">
              <a16:creationId xmlns:a16="http://schemas.microsoft.com/office/drawing/2014/main" id="{B85296E2-C53C-4792-89BB-CA301D0F4187}"/>
            </a:ext>
          </a:extLst>
        </xdr:cNvPr>
        <xdr:cNvGrpSpPr/>
      </xdr:nvGrpSpPr>
      <xdr:grpSpPr>
        <a:xfrm>
          <a:off x="0" y="0"/>
          <a:ext cx="10041890" cy="1990373"/>
          <a:chOff x="0" y="15241"/>
          <a:chExt cx="9597390" cy="1984023"/>
        </a:xfrm>
      </xdr:grpSpPr>
      <xdr:pic>
        <xdr:nvPicPr>
          <xdr:cNvPr id="18" name="Picture 17">
            <a:extLst>
              <a:ext uri="{FF2B5EF4-FFF2-40B4-BE49-F238E27FC236}">
                <a16:creationId xmlns:a16="http://schemas.microsoft.com/office/drawing/2014/main" id="{8A5B883D-9FB5-4A7C-B126-CFED8805EA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35240" y="19049"/>
            <a:ext cx="1962150" cy="1980215"/>
          </a:xfrm>
          <a:prstGeom prst="rect">
            <a:avLst/>
          </a:prstGeom>
        </xdr:spPr>
      </xdr:pic>
      <xdr:grpSp>
        <xdr:nvGrpSpPr>
          <xdr:cNvPr id="19" name="Group 18">
            <a:extLst>
              <a:ext uri="{FF2B5EF4-FFF2-40B4-BE49-F238E27FC236}">
                <a16:creationId xmlns:a16="http://schemas.microsoft.com/office/drawing/2014/main" id="{743581A9-4715-4523-937B-FC942E1E319F}"/>
              </a:ext>
            </a:extLst>
          </xdr:cNvPr>
          <xdr:cNvGrpSpPr/>
        </xdr:nvGrpSpPr>
        <xdr:grpSpPr>
          <a:xfrm>
            <a:off x="0" y="19051"/>
            <a:ext cx="7677151" cy="1920810"/>
            <a:chOff x="0" y="19051"/>
            <a:chExt cx="7677151" cy="1928430"/>
          </a:xfrm>
        </xdr:grpSpPr>
        <xdr:pic>
          <xdr:nvPicPr>
            <xdr:cNvPr id="20" name="Picture 19">
              <a:extLst>
                <a:ext uri="{FF2B5EF4-FFF2-40B4-BE49-F238E27FC236}">
                  <a16:creationId xmlns:a16="http://schemas.microsoft.com/office/drawing/2014/main" id="{32F4B707-612B-4126-B9DA-0DE1A824271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9051"/>
              <a:ext cx="7677151" cy="1868803"/>
            </a:xfrm>
            <a:prstGeom prst="rect">
              <a:avLst/>
            </a:prstGeom>
          </xdr:spPr>
        </xdr:pic>
        <xdr:sp macro="" textlink="">
          <xdr:nvSpPr>
            <xdr:cNvPr id="21" name="Rectangle 20">
              <a:extLst>
                <a:ext uri="{FF2B5EF4-FFF2-40B4-BE49-F238E27FC236}">
                  <a16:creationId xmlns:a16="http://schemas.microsoft.com/office/drawing/2014/main" id="{AABB5836-FB63-451C-A888-1BCD7E882FAD}"/>
                </a:ext>
              </a:extLst>
            </xdr:cNvPr>
            <xdr:cNvSpPr/>
          </xdr:nvSpPr>
          <xdr:spPr>
            <a:xfrm>
              <a:off x="925830" y="1352550"/>
              <a:ext cx="891540" cy="2476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solidFill>
                  <a:sysClr val="windowText" lastClr="000000"/>
                </a:solidFill>
              </a:endParaRPr>
            </a:p>
          </xdr:txBody>
        </xdr:sp>
        <xdr:sp macro="" textlink="">
          <xdr:nvSpPr>
            <xdr:cNvPr id="22" name="TextBox 21">
              <a:extLst>
                <a:ext uri="{FF2B5EF4-FFF2-40B4-BE49-F238E27FC236}">
                  <a16:creationId xmlns:a16="http://schemas.microsoft.com/office/drawing/2014/main" id="{D99B81A6-968E-4C88-AB7D-16DA1C8DF530}"/>
                </a:ext>
              </a:extLst>
            </xdr:cNvPr>
            <xdr:cNvSpPr txBox="1"/>
          </xdr:nvSpPr>
          <xdr:spPr>
            <a:xfrm>
              <a:off x="17145" y="1560195"/>
              <a:ext cx="1025794"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NZ" sz="2000" b="1">
                  <a:solidFill>
                    <a:sysClr val="windowText" lastClr="000000"/>
                  </a:solidFill>
                  <a:latin typeface="+mn-lt"/>
                </a:rPr>
                <a:t>NZv1.0</a:t>
              </a:r>
            </a:p>
          </xdr:txBody>
        </xdr:sp>
      </xdr:grpSp>
    </xdr:grpSp>
    <xdr:clientData/>
  </xdr:twoCellAnchor>
  <xdr:twoCellAnchor>
    <xdr:from>
      <xdr:col>0</xdr:col>
      <xdr:colOff>1</xdr:colOff>
      <xdr:row>14</xdr:row>
      <xdr:rowOff>9526</xdr:rowOff>
    </xdr:from>
    <xdr:to>
      <xdr:col>15</xdr:col>
      <xdr:colOff>1</xdr:colOff>
      <xdr:row>42</xdr:row>
      <xdr:rowOff>121920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 y="2438401"/>
          <a:ext cx="9867900" cy="5446394"/>
        </a:xfrm>
        <a:prstGeom prst="rect">
          <a:avLst/>
        </a:prstGeom>
        <a:solidFill>
          <a:schemeClr val="lt1"/>
        </a:solidFill>
        <a:ln w="9525" cmpd="sng">
          <a:solidFill>
            <a:schemeClr val="tx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000">
              <a:solidFill>
                <a:schemeClr val="dk1"/>
              </a:solidFill>
              <a:effectLst/>
              <a:latin typeface="Arial" panose="020B0604020202020204" pitchFamily="34" charset="0"/>
              <a:ea typeface="+mn-ea"/>
              <a:cs typeface="Arial" panose="020B0604020202020204" pitchFamily="34" charset="0"/>
            </a:rPr>
            <a:t>The Green Star rating system (‘Green Star Rating System’) and the Green Star Rating Tools (‘Rating Tools’) have been developed by the New Zealand Green Building Council (‘NZGBC’). The Rating Tools are intended for use by project teams, contractors and other interested parties to validate sustainability initiatives of the design and construction phases of eligible projects. </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Green Star Rating System and the Rating Tools have been developed with the assistance and participation of representatives from many organisations. The Rating Tools may be subject to further development in the future. The views and opinions expressed in the Submission Guidelines have been determined by the NZGBC.</a:t>
          </a:r>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NZGBC authorises you to view and use this Submission Guidelines for your individual use only. In exchange for this authorisation, you agree that the NZGBC retains all copyright and other proprietary rights contained in, and in relation to, the Submission Guidelines and agree not to sell, modify, or use for another purpose the Submission Guidelines or to reproduce, display or distribute the Submission Guidelines in any way for any public or commercial purpose, including display on a website or in a networked environment.</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Unauthorised use of the Submission Guidelines will violate copyright, and other laws, and is prohibited. All text, graphics, layout and other elements of content contained in the Submission Guidelines is owned by the NZGBC and are protected by copyright, trade mark and other laws.</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To the maximum extent permitted by law, the NZGBC does not accept responsibility, including without limitation for negligence, for any inaccuracy within the Submission Guidelines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the Submission Guidelines or for any injuries, losses or damages (including, without limitation, equitable relief and economic loss) arising out of such use or reliance. The Submission Guidelines is no substitute for professional advice. You should seek your own professional and other appropriate, advice on the matters addressed by it.</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As a condition of use of the Submission Guidelines, you covenant not to sue, and agree to release the NZGBC, its officers, agents, employees, contractors (including any Certified Assessor, any member of the Technical Working Group and any Independent Chair) and its members from and against any and all claims, demands and causes of action for any injury, loss, destruction or damage (including, without limitation, equitable relief and economic loss) that you may now or hereafter have a right to assert against such parties as a result of your use of, or reliance on, the Submission Guidelines.</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application of the Submission Guidelines to all Eligible Projects is encouraged to assess and improve their environmental attributes. </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NZGBC offers a formal certification process whereby persons may apply for a particular design or project to be assessed for compliance with the criteria specified in the Submission Guidelines upon payment of the relevant fee and execution of the required documentation by the applicant. </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For NZGBC non-member organisations: This soft-copy gives your organisation license to use the Submission Guidelines by up to 5 users. Organisations that require a license for more than 5 users should contact the NZGBC.</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All rights reserved.</a:t>
          </a:r>
          <a:endParaRPr lang="en-NZ" sz="1000">
            <a:effectLst/>
            <a:latin typeface="Arial" panose="020B0604020202020204" pitchFamily="34" charset="0"/>
            <a:cs typeface="Arial" panose="020B0604020202020204" pitchFamily="34" charset="0"/>
          </a:endParaRPr>
        </a:p>
        <a:p>
          <a:br>
            <a:rPr lang="en-AU" sz="1000">
              <a:solidFill>
                <a:schemeClr val="dk1"/>
              </a:solidFill>
              <a:effectLst/>
              <a:latin typeface="Arial" panose="020B0604020202020204" pitchFamily="34" charset="0"/>
              <a:ea typeface="+mn-ea"/>
              <a:cs typeface="Arial" panose="020B0604020202020204" pitchFamily="34" charset="0"/>
            </a:rPr>
          </a:br>
          <a:endParaRPr lang="en-NZ" sz="1000">
            <a:effectLst/>
            <a:latin typeface="Arial" panose="020B0604020202020204" pitchFamily="34" charset="0"/>
            <a:cs typeface="Arial" panose="020B0604020202020204" pitchFamily="34" charset="0"/>
          </a:endParaRPr>
        </a:p>
      </xdr:txBody>
    </xdr:sp>
    <xdr:clientData/>
  </xdr:twoCellAnchor>
  <xdr:twoCellAnchor>
    <xdr:from>
      <xdr:col>1</xdr:col>
      <xdr:colOff>47625</xdr:colOff>
      <xdr:row>5</xdr:row>
      <xdr:rowOff>28575</xdr:rowOff>
    </xdr:from>
    <xdr:to>
      <xdr:col>6</xdr:col>
      <xdr:colOff>390525</xdr:colOff>
      <xdr:row>6</xdr:row>
      <xdr:rowOff>152400</xdr:rowOff>
    </xdr:to>
    <xdr:sp macro="" textlink="">
      <xdr:nvSpPr>
        <xdr:cNvPr id="3" name="TextBox 2">
          <a:extLst>
            <a:ext uri="{FF2B5EF4-FFF2-40B4-BE49-F238E27FC236}">
              <a16:creationId xmlns:a16="http://schemas.microsoft.com/office/drawing/2014/main" id="{BB222FFD-2316-4999-854F-11975CA51F83}"/>
            </a:ext>
          </a:extLst>
        </xdr:cNvPr>
        <xdr:cNvSpPr txBox="1"/>
      </xdr:nvSpPr>
      <xdr:spPr>
        <a:xfrm>
          <a:off x="47625" y="981075"/>
          <a:ext cx="339090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Refrigerant Impacts Calculator</a:t>
          </a:r>
        </a:p>
      </xdr:txBody>
    </xdr:sp>
    <xdr:clientData/>
  </xdr:twoCellAnchor>
  <xdr:twoCellAnchor editAs="oneCell">
    <xdr:from>
      <xdr:col>1</xdr:col>
      <xdr:colOff>76200</xdr:colOff>
      <xdr:row>6</xdr:row>
      <xdr:rowOff>161925</xdr:rowOff>
    </xdr:from>
    <xdr:to>
      <xdr:col>3</xdr:col>
      <xdr:colOff>116700</xdr:colOff>
      <xdr:row>8</xdr:row>
      <xdr:rowOff>47011</xdr:rowOff>
    </xdr:to>
    <xdr:pic>
      <xdr:nvPicPr>
        <xdr:cNvPr id="4" name="Picture 3">
          <a:extLst>
            <a:ext uri="{FF2B5EF4-FFF2-40B4-BE49-F238E27FC236}">
              <a16:creationId xmlns:a16="http://schemas.microsoft.com/office/drawing/2014/main" id="{C42B8CA5-4BCB-4C82-96B8-EF1F0AFBD283}"/>
            </a:ext>
          </a:extLst>
        </xdr:cNvPr>
        <xdr:cNvPicPr>
          <a:picLocks noChangeAspect="1"/>
        </xdr:cNvPicPr>
      </xdr:nvPicPr>
      <xdr:blipFill>
        <a:blip xmlns:r="http://schemas.openxmlformats.org/officeDocument/2006/relationships" r:embed="rId3"/>
        <a:stretch>
          <a:fillRect/>
        </a:stretch>
      </xdr:blipFill>
      <xdr:spPr>
        <a:xfrm>
          <a:off x="76200" y="1247775"/>
          <a:ext cx="1316850" cy="2470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62865</xdr:colOff>
      <xdr:row>10</xdr:row>
      <xdr:rowOff>145698</xdr:rowOff>
    </xdr:to>
    <xdr:grpSp>
      <xdr:nvGrpSpPr>
        <xdr:cNvPr id="22" name="Group 21">
          <a:extLst>
            <a:ext uri="{FF2B5EF4-FFF2-40B4-BE49-F238E27FC236}">
              <a16:creationId xmlns:a16="http://schemas.microsoft.com/office/drawing/2014/main" id="{8F6ECA09-B955-4933-87AF-7222B272322B}"/>
            </a:ext>
          </a:extLst>
        </xdr:cNvPr>
        <xdr:cNvGrpSpPr/>
      </xdr:nvGrpSpPr>
      <xdr:grpSpPr>
        <a:xfrm>
          <a:off x="0" y="0"/>
          <a:ext cx="10067290" cy="1999898"/>
          <a:chOff x="0" y="15241"/>
          <a:chExt cx="9597390" cy="1984023"/>
        </a:xfrm>
      </xdr:grpSpPr>
      <xdr:pic>
        <xdr:nvPicPr>
          <xdr:cNvPr id="23" name="Picture 22">
            <a:extLst>
              <a:ext uri="{FF2B5EF4-FFF2-40B4-BE49-F238E27FC236}">
                <a16:creationId xmlns:a16="http://schemas.microsoft.com/office/drawing/2014/main" id="{53E63675-596E-4932-A41C-04197326A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35240" y="19049"/>
            <a:ext cx="1962150" cy="1980215"/>
          </a:xfrm>
          <a:prstGeom prst="rect">
            <a:avLst/>
          </a:prstGeom>
        </xdr:spPr>
      </xdr:pic>
      <xdr:grpSp>
        <xdr:nvGrpSpPr>
          <xdr:cNvPr id="24" name="Group 23">
            <a:extLst>
              <a:ext uri="{FF2B5EF4-FFF2-40B4-BE49-F238E27FC236}">
                <a16:creationId xmlns:a16="http://schemas.microsoft.com/office/drawing/2014/main" id="{014EF308-0802-44D2-8D9C-A1AC2047E78E}"/>
              </a:ext>
            </a:extLst>
          </xdr:cNvPr>
          <xdr:cNvGrpSpPr/>
        </xdr:nvGrpSpPr>
        <xdr:grpSpPr>
          <a:xfrm>
            <a:off x="0" y="19051"/>
            <a:ext cx="7677151" cy="1920810"/>
            <a:chOff x="0" y="19051"/>
            <a:chExt cx="7677151" cy="1928430"/>
          </a:xfrm>
        </xdr:grpSpPr>
        <xdr:pic>
          <xdr:nvPicPr>
            <xdr:cNvPr id="25" name="Picture 24">
              <a:extLst>
                <a:ext uri="{FF2B5EF4-FFF2-40B4-BE49-F238E27FC236}">
                  <a16:creationId xmlns:a16="http://schemas.microsoft.com/office/drawing/2014/main" id="{4482128B-C58C-43B8-B673-0B58BB1E6B0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9051"/>
              <a:ext cx="7677151" cy="1868803"/>
            </a:xfrm>
            <a:prstGeom prst="rect">
              <a:avLst/>
            </a:prstGeom>
          </xdr:spPr>
        </xdr:pic>
        <xdr:sp macro="" textlink="">
          <xdr:nvSpPr>
            <xdr:cNvPr id="26" name="Rectangle 25">
              <a:extLst>
                <a:ext uri="{FF2B5EF4-FFF2-40B4-BE49-F238E27FC236}">
                  <a16:creationId xmlns:a16="http://schemas.microsoft.com/office/drawing/2014/main" id="{E70DC472-A1EC-4CA7-8F10-073E34F76503}"/>
                </a:ext>
              </a:extLst>
            </xdr:cNvPr>
            <xdr:cNvSpPr/>
          </xdr:nvSpPr>
          <xdr:spPr>
            <a:xfrm>
              <a:off x="925830" y="1352550"/>
              <a:ext cx="891540" cy="2476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solidFill>
                  <a:sysClr val="windowText" lastClr="000000"/>
                </a:solidFill>
              </a:endParaRPr>
            </a:p>
          </xdr:txBody>
        </xdr:sp>
        <xdr:sp macro="" textlink="">
          <xdr:nvSpPr>
            <xdr:cNvPr id="27" name="TextBox 26">
              <a:extLst>
                <a:ext uri="{FF2B5EF4-FFF2-40B4-BE49-F238E27FC236}">
                  <a16:creationId xmlns:a16="http://schemas.microsoft.com/office/drawing/2014/main" id="{F21173FC-02DC-4B29-8FC6-D5358CDCFA85}"/>
                </a:ext>
              </a:extLst>
            </xdr:cNvPr>
            <xdr:cNvSpPr txBox="1"/>
          </xdr:nvSpPr>
          <xdr:spPr>
            <a:xfrm>
              <a:off x="17145" y="1560195"/>
              <a:ext cx="1025794"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NZ" sz="2000" b="1">
                  <a:solidFill>
                    <a:sysClr val="windowText" lastClr="000000"/>
                  </a:solidFill>
                  <a:latin typeface="+mn-lt"/>
                </a:rPr>
                <a:t>NZv1.0</a:t>
              </a:r>
            </a:p>
          </xdr:txBody>
        </xdr:sp>
      </xdr:grpSp>
    </xdr:grpSp>
    <xdr:clientData/>
  </xdr:twoCellAnchor>
  <xdr:twoCellAnchor>
    <xdr:from>
      <xdr:col>1</xdr:col>
      <xdr:colOff>47625</xdr:colOff>
      <xdr:row>5</xdr:row>
      <xdr:rowOff>1</xdr:rowOff>
    </xdr:from>
    <xdr:to>
      <xdr:col>2</xdr:col>
      <xdr:colOff>1190625</xdr:colOff>
      <xdr:row>6</xdr:row>
      <xdr:rowOff>95251</xdr:rowOff>
    </xdr:to>
    <xdr:sp macro="" textlink="">
      <xdr:nvSpPr>
        <xdr:cNvPr id="2" name="TextBox 1">
          <a:extLst>
            <a:ext uri="{FF2B5EF4-FFF2-40B4-BE49-F238E27FC236}">
              <a16:creationId xmlns:a16="http://schemas.microsoft.com/office/drawing/2014/main" id="{491E3BBD-8CF7-4D16-9137-E3279BF8D9B4}"/>
            </a:ext>
          </a:extLst>
        </xdr:cNvPr>
        <xdr:cNvSpPr txBox="1"/>
      </xdr:nvSpPr>
      <xdr:spPr>
        <a:xfrm>
          <a:off x="47625" y="990601"/>
          <a:ext cx="30289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Refrigerant Impacts Calculator</a:t>
          </a:r>
        </a:p>
      </xdr:txBody>
    </xdr:sp>
    <xdr:clientData/>
  </xdr:twoCellAnchor>
  <xdr:twoCellAnchor editAs="oneCell">
    <xdr:from>
      <xdr:col>1</xdr:col>
      <xdr:colOff>95250</xdr:colOff>
      <xdr:row>6</xdr:row>
      <xdr:rowOff>142875</xdr:rowOff>
    </xdr:from>
    <xdr:to>
      <xdr:col>1</xdr:col>
      <xdr:colOff>1412100</xdr:colOff>
      <xdr:row>8</xdr:row>
      <xdr:rowOff>21611</xdr:rowOff>
    </xdr:to>
    <xdr:pic>
      <xdr:nvPicPr>
        <xdr:cNvPr id="3" name="Picture 2">
          <a:extLst>
            <a:ext uri="{FF2B5EF4-FFF2-40B4-BE49-F238E27FC236}">
              <a16:creationId xmlns:a16="http://schemas.microsoft.com/office/drawing/2014/main" id="{7A7C4BA2-7B97-4BB4-BCD3-39D960A626BB}"/>
            </a:ext>
          </a:extLst>
        </xdr:cNvPr>
        <xdr:cNvPicPr>
          <a:picLocks noChangeAspect="1"/>
        </xdr:cNvPicPr>
      </xdr:nvPicPr>
      <xdr:blipFill>
        <a:blip xmlns:r="http://schemas.openxmlformats.org/officeDocument/2006/relationships" r:embed="rId3"/>
        <a:stretch>
          <a:fillRect/>
        </a:stretch>
      </xdr:blipFill>
      <xdr:spPr>
        <a:xfrm>
          <a:off x="95250" y="1276350"/>
          <a:ext cx="1316850" cy="2406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158115</xdr:colOff>
      <xdr:row>1</xdr:row>
      <xdr:rowOff>545748</xdr:rowOff>
    </xdr:to>
    <xdr:grpSp>
      <xdr:nvGrpSpPr>
        <xdr:cNvPr id="28" name="Group 27">
          <a:extLst>
            <a:ext uri="{FF2B5EF4-FFF2-40B4-BE49-F238E27FC236}">
              <a16:creationId xmlns:a16="http://schemas.microsoft.com/office/drawing/2014/main" id="{A2900364-AF76-4A0E-AB04-D1C0A30B04C9}"/>
            </a:ext>
          </a:extLst>
        </xdr:cNvPr>
        <xdr:cNvGrpSpPr/>
      </xdr:nvGrpSpPr>
      <xdr:grpSpPr>
        <a:xfrm>
          <a:off x="0" y="0"/>
          <a:ext cx="10057765" cy="2085623"/>
          <a:chOff x="0" y="15241"/>
          <a:chExt cx="9597390" cy="1984023"/>
        </a:xfrm>
      </xdr:grpSpPr>
      <xdr:pic>
        <xdr:nvPicPr>
          <xdr:cNvPr id="29" name="Picture 28">
            <a:extLst>
              <a:ext uri="{FF2B5EF4-FFF2-40B4-BE49-F238E27FC236}">
                <a16:creationId xmlns:a16="http://schemas.microsoft.com/office/drawing/2014/main" id="{C63BB626-9099-4376-BB41-02526A1642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35240" y="19049"/>
            <a:ext cx="1962150" cy="1980215"/>
          </a:xfrm>
          <a:prstGeom prst="rect">
            <a:avLst/>
          </a:prstGeom>
        </xdr:spPr>
      </xdr:pic>
      <xdr:grpSp>
        <xdr:nvGrpSpPr>
          <xdr:cNvPr id="30" name="Group 29">
            <a:extLst>
              <a:ext uri="{FF2B5EF4-FFF2-40B4-BE49-F238E27FC236}">
                <a16:creationId xmlns:a16="http://schemas.microsoft.com/office/drawing/2014/main" id="{C58B1FC6-9481-4DA8-B0AC-DB5CD6426478}"/>
              </a:ext>
            </a:extLst>
          </xdr:cNvPr>
          <xdr:cNvGrpSpPr/>
        </xdr:nvGrpSpPr>
        <xdr:grpSpPr>
          <a:xfrm>
            <a:off x="0" y="19051"/>
            <a:ext cx="7677151" cy="1920810"/>
            <a:chOff x="0" y="19051"/>
            <a:chExt cx="7677151" cy="1928430"/>
          </a:xfrm>
        </xdr:grpSpPr>
        <xdr:pic>
          <xdr:nvPicPr>
            <xdr:cNvPr id="31" name="Picture 30">
              <a:extLst>
                <a:ext uri="{FF2B5EF4-FFF2-40B4-BE49-F238E27FC236}">
                  <a16:creationId xmlns:a16="http://schemas.microsoft.com/office/drawing/2014/main" id="{43EB54FE-6B8A-46C2-9000-0AB56277712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9051"/>
              <a:ext cx="7677151" cy="1868803"/>
            </a:xfrm>
            <a:prstGeom prst="rect">
              <a:avLst/>
            </a:prstGeom>
          </xdr:spPr>
        </xdr:pic>
        <xdr:sp macro="" textlink="">
          <xdr:nvSpPr>
            <xdr:cNvPr id="32" name="Rectangle 31">
              <a:extLst>
                <a:ext uri="{FF2B5EF4-FFF2-40B4-BE49-F238E27FC236}">
                  <a16:creationId xmlns:a16="http://schemas.microsoft.com/office/drawing/2014/main" id="{E0C2A360-3275-4DD5-9C16-A6721A316AA4}"/>
                </a:ext>
              </a:extLst>
            </xdr:cNvPr>
            <xdr:cNvSpPr/>
          </xdr:nvSpPr>
          <xdr:spPr>
            <a:xfrm>
              <a:off x="925830" y="1352550"/>
              <a:ext cx="891540" cy="2476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solidFill>
                  <a:sysClr val="windowText" lastClr="000000"/>
                </a:solidFill>
              </a:endParaRPr>
            </a:p>
          </xdr:txBody>
        </xdr:sp>
        <xdr:sp macro="" textlink="">
          <xdr:nvSpPr>
            <xdr:cNvPr id="33" name="TextBox 32">
              <a:extLst>
                <a:ext uri="{FF2B5EF4-FFF2-40B4-BE49-F238E27FC236}">
                  <a16:creationId xmlns:a16="http://schemas.microsoft.com/office/drawing/2014/main" id="{5F78873F-1181-4BAA-9007-F28FA2B7D75A}"/>
                </a:ext>
              </a:extLst>
            </xdr:cNvPr>
            <xdr:cNvSpPr txBox="1"/>
          </xdr:nvSpPr>
          <xdr:spPr>
            <a:xfrm>
              <a:off x="17145" y="1560195"/>
              <a:ext cx="1025794"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NZ" sz="2000" b="1">
                  <a:solidFill>
                    <a:sysClr val="windowText" lastClr="000000"/>
                  </a:solidFill>
                  <a:latin typeface="+mn-lt"/>
                </a:rPr>
                <a:t>NZv1.0</a:t>
              </a:r>
            </a:p>
          </xdr:txBody>
        </xdr:sp>
      </xdr:grpSp>
    </xdr:grpSp>
    <xdr:clientData/>
  </xdr:twoCellAnchor>
  <xdr:twoCellAnchor>
    <xdr:from>
      <xdr:col>1</xdr:col>
      <xdr:colOff>47625</xdr:colOff>
      <xdr:row>0</xdr:row>
      <xdr:rowOff>990600</xdr:rowOff>
    </xdr:from>
    <xdr:to>
      <xdr:col>4</xdr:col>
      <xdr:colOff>228600</xdr:colOff>
      <xdr:row>0</xdr:row>
      <xdr:rowOff>1228725</xdr:rowOff>
    </xdr:to>
    <xdr:sp macro="" textlink="">
      <xdr:nvSpPr>
        <xdr:cNvPr id="2" name="TextBox 1">
          <a:extLst>
            <a:ext uri="{FF2B5EF4-FFF2-40B4-BE49-F238E27FC236}">
              <a16:creationId xmlns:a16="http://schemas.microsoft.com/office/drawing/2014/main" id="{F5D4D3E3-C776-4806-8B80-AFD013605A56}"/>
            </a:ext>
          </a:extLst>
        </xdr:cNvPr>
        <xdr:cNvSpPr txBox="1"/>
      </xdr:nvSpPr>
      <xdr:spPr>
        <a:xfrm>
          <a:off x="47625" y="990600"/>
          <a:ext cx="28670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Refrigerant Impacts Calculator</a:t>
          </a:r>
        </a:p>
      </xdr:txBody>
    </xdr:sp>
    <xdr:clientData/>
  </xdr:twoCellAnchor>
  <xdr:twoCellAnchor editAs="oneCell">
    <xdr:from>
      <xdr:col>1</xdr:col>
      <xdr:colOff>66675</xdr:colOff>
      <xdr:row>0</xdr:row>
      <xdr:rowOff>1352550</xdr:rowOff>
    </xdr:from>
    <xdr:to>
      <xdr:col>2</xdr:col>
      <xdr:colOff>659625</xdr:colOff>
      <xdr:row>1</xdr:row>
      <xdr:rowOff>50186</xdr:rowOff>
    </xdr:to>
    <xdr:pic>
      <xdr:nvPicPr>
        <xdr:cNvPr id="4" name="Picture 3">
          <a:extLst>
            <a:ext uri="{FF2B5EF4-FFF2-40B4-BE49-F238E27FC236}">
              <a16:creationId xmlns:a16="http://schemas.microsoft.com/office/drawing/2014/main" id="{15E1C235-031C-4ED2-B357-A5AA7C2ADF55}"/>
            </a:ext>
          </a:extLst>
        </xdr:cNvPr>
        <xdr:cNvPicPr>
          <a:picLocks noChangeAspect="1"/>
        </xdr:cNvPicPr>
      </xdr:nvPicPr>
      <xdr:blipFill>
        <a:blip xmlns:r="http://schemas.openxmlformats.org/officeDocument/2006/relationships" r:embed="rId3"/>
        <a:stretch>
          <a:fillRect/>
        </a:stretch>
      </xdr:blipFill>
      <xdr:spPr>
        <a:xfrm>
          <a:off x="66675" y="1352550"/>
          <a:ext cx="1316850" cy="2406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171450</xdr:colOff>
      <xdr:row>41</xdr:row>
      <xdr:rowOff>123825</xdr:rowOff>
    </xdr:from>
    <xdr:to>
      <xdr:col>10</xdr:col>
      <xdr:colOff>504825</xdr:colOff>
      <xdr:row>44</xdr:row>
      <xdr:rowOff>66675</xdr:rowOff>
    </xdr:to>
    <xdr:sp macro="" textlink="">
      <xdr:nvSpPr>
        <xdr:cNvPr id="2" name="Arrow: Left 1">
          <a:extLst>
            <a:ext uri="{FF2B5EF4-FFF2-40B4-BE49-F238E27FC236}">
              <a16:creationId xmlns:a16="http://schemas.microsoft.com/office/drawing/2014/main" id="{129BB31B-951F-4F60-8D04-7283AB9AB786}"/>
            </a:ext>
          </a:extLst>
        </xdr:cNvPr>
        <xdr:cNvSpPr/>
      </xdr:nvSpPr>
      <xdr:spPr>
        <a:xfrm>
          <a:off x="11106150" y="7353300"/>
          <a:ext cx="990600" cy="4286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Green%20Star-%20Multi%20Unit%20Residential%20v1%20(Master).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Green%20Star%20-%20Office%20As%20Built%20v2%20WI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Tool%20Devt%20&amp;%20Review\02.%20New%20Generation%20Rating%20Tools\GS%20Design%20&amp;%20As%20Built\02.%20Working%20Copy\01.%20Calculators%20and%20Scorecard\29.%20Refrigerant%20Impacts\Potable%20Water%20Calculator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een Star"/>
      <sheetName val="Introduction"/>
      <sheetName val="How to Use"/>
      <sheetName val="Disclaimer"/>
      <sheetName val="Building Input"/>
      <sheetName val="Management"/>
      <sheetName val="IEQ"/>
      <sheetName val="Energy"/>
      <sheetName val="Ene-Con Calculator"/>
      <sheetName val="GHG Emissions Calculator"/>
      <sheetName val="Transport"/>
      <sheetName val="Mass Transport Calculator"/>
      <sheetName val="Water"/>
      <sheetName val="Potable Water Calculator"/>
      <sheetName val="Materials"/>
      <sheetName val="Flooring Calculator"/>
      <sheetName val="Joinery Calculator"/>
      <sheetName val="Internal Walls Calculator"/>
      <sheetName val="Land Use &amp; Ecology"/>
      <sheetName val="Ecology Calculator"/>
      <sheetName val="Emissions"/>
      <sheetName val="Sewage Calculator"/>
      <sheetName val="Innovation"/>
      <sheetName val="Credit Summary"/>
      <sheetName val="Graphical Summary"/>
      <sheetName val="Changelog"/>
      <sheetName val="Changelog_internal"/>
      <sheetName val="Calculation hidden"/>
      <sheetName val="Green Star- Multi Unit Residen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een Star"/>
      <sheetName val="Introduction"/>
      <sheetName val="How to Use"/>
      <sheetName val="Disclaimer"/>
      <sheetName val="Building Input"/>
      <sheetName val="Management"/>
      <sheetName val="IEQ"/>
      <sheetName val="Energy"/>
      <sheetName val="Transport"/>
      <sheetName val="Transport Calculator"/>
      <sheetName val="Water"/>
      <sheetName val="Water Calculator"/>
      <sheetName val="Materials"/>
      <sheetName val="Land Use &amp; Ecology"/>
      <sheetName val="Ecology Calculator"/>
      <sheetName val="Emissions"/>
      <sheetName val="Sewerage Calculator"/>
      <sheetName val="Innovation"/>
      <sheetName val="Credit Summary"/>
      <sheetName val="Graphical Summary"/>
      <sheetName val="Calculation"/>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refreshError="1"/>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hange Log"/>
      <sheetName val="Potable Water Calculator"/>
      <sheetName val="hidden"/>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2:R14"/>
  <sheetViews>
    <sheetView showGridLines="0" showRowColHeaders="0" topLeftCell="B12" workbookViewId="0">
      <selection activeCell="U15" sqref="U15"/>
    </sheetView>
  </sheetViews>
  <sheetFormatPr defaultColWidth="9.1796875" defaultRowHeight="14.5" x14ac:dyDescent="0.35"/>
  <cols>
    <col min="1" max="1" width="6" style="2" hidden="1" customWidth="1"/>
    <col min="2" max="14" width="9.1796875" style="2"/>
    <col min="15" max="15" width="24" style="2" customWidth="1"/>
    <col min="16" max="16384" width="9.1796875" style="2"/>
  </cols>
  <sheetData>
    <row r="12" spans="2:18" ht="5.25" customHeight="1" x14ac:dyDescent="0.35"/>
    <row r="13" spans="2:18" ht="36" hidden="1" customHeight="1" x14ac:dyDescent="0.35"/>
    <row r="14" spans="2:18" ht="21" customHeight="1" x14ac:dyDescent="0.4">
      <c r="B14" s="73" t="s">
        <v>0</v>
      </c>
      <c r="C14" s="3"/>
      <c r="D14" s="3"/>
      <c r="E14" s="3"/>
      <c r="F14" s="3"/>
      <c r="G14" s="3"/>
      <c r="H14" s="3"/>
      <c r="I14" s="3"/>
      <c r="J14" s="3"/>
      <c r="K14" s="3"/>
      <c r="L14" s="3"/>
      <c r="M14" s="3"/>
      <c r="N14" s="3"/>
      <c r="O14" s="74"/>
      <c r="P14" s="4"/>
      <c r="Q14" s="4"/>
      <c r="R14" s="4"/>
    </row>
  </sheetData>
  <sheetProtection algorithmName="SHA-512" hashValue="0aKAQHWpWdXCo6Gyomiz+qrmfLiwlhhzdBtUg/4JBCu40Ly470kcKP/ftrP+NNZ57KY1pxx+dn7bzk3S9IEF3Q==" saltValue="DkwSrfvqAIylusJyS11dKA==" spinCount="100000" sheet="1" objects="1" scenarios="1" selectLockedCells="1" selectUnlockedCells="1"/>
  <customSheetViews>
    <customSheetView guid="{422C9E7A-81D0-4940-8042-5F25E4E3981A}" showGridLines="0" showRowCol="0">
      <pageMargins left="0" right="0" top="0" bottom="0" header="0" footer="0"/>
    </customSheetView>
  </customSheetView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28"/>
  <sheetViews>
    <sheetView showGridLines="0" showRowColHeaders="0" topLeftCell="B1" workbookViewId="0">
      <selection activeCell="I39" sqref="I39"/>
    </sheetView>
  </sheetViews>
  <sheetFormatPr defaultColWidth="9.1796875" defaultRowHeight="14.5" x14ac:dyDescent="0.35"/>
  <cols>
    <col min="1" max="1" width="3.54296875" style="2" hidden="1" customWidth="1"/>
    <col min="2" max="2" width="28.453125" style="2" customWidth="1"/>
    <col min="3" max="3" width="25" style="2" customWidth="1"/>
    <col min="4" max="4" width="8.1796875" style="2" customWidth="1"/>
    <col min="5" max="6" width="9.1796875" style="2"/>
    <col min="7" max="7" width="12.54296875" style="2" customWidth="1"/>
    <col min="8" max="8" width="9.1796875" style="2"/>
    <col min="9" max="9" width="40.1796875" style="2" customWidth="1"/>
    <col min="10" max="10" width="1.1796875" style="2" customWidth="1"/>
    <col min="11" max="11" width="0.1796875" style="2" customWidth="1"/>
    <col min="12" max="16384" width="9.1796875" style="2"/>
  </cols>
  <sheetData>
    <row r="2" spans="2:11" ht="18" customHeight="1" x14ac:dyDescent="0.35"/>
    <row r="12" spans="2:11" ht="2.25" customHeight="1" x14ac:dyDescent="0.35"/>
    <row r="13" spans="2:11" ht="12.75" hidden="1" customHeight="1" x14ac:dyDescent="0.35"/>
    <row r="14" spans="2:11" ht="21" customHeight="1" x14ac:dyDescent="0.35">
      <c r="B14" s="24" t="s">
        <v>1</v>
      </c>
      <c r="C14" s="25"/>
      <c r="D14" s="75"/>
      <c r="E14" s="76"/>
      <c r="F14" s="76"/>
      <c r="G14" s="76"/>
      <c r="H14" s="76"/>
      <c r="I14" s="76"/>
      <c r="J14" s="76"/>
    </row>
    <row r="15" spans="2:11" x14ac:dyDescent="0.35">
      <c r="B15" s="26"/>
      <c r="C15" s="27"/>
      <c r="D15" s="26"/>
    </row>
    <row r="16" spans="2:11" ht="15" customHeight="1" x14ac:dyDescent="0.35">
      <c r="B16" s="29"/>
      <c r="C16" s="28" t="s">
        <v>2</v>
      </c>
      <c r="D16" s="86" t="s">
        <v>3</v>
      </c>
      <c r="E16" s="86"/>
      <c r="F16" s="86"/>
      <c r="G16" s="86"/>
      <c r="H16" s="86"/>
      <c r="I16" s="86"/>
      <c r="J16" s="86"/>
      <c r="K16" s="86"/>
    </row>
    <row r="17" spans="2:18" s="30" customFormat="1" ht="57.75" customHeight="1" x14ac:dyDescent="0.35">
      <c r="B17" s="88" t="s">
        <v>4</v>
      </c>
      <c r="C17" s="5">
        <v>43566</v>
      </c>
      <c r="D17" s="87" t="s">
        <v>5</v>
      </c>
      <c r="E17" s="87"/>
      <c r="F17" s="87"/>
      <c r="G17" s="87"/>
      <c r="H17" s="87"/>
      <c r="I17" s="87"/>
      <c r="J17" s="87"/>
      <c r="K17" s="87"/>
    </row>
    <row r="18" spans="2:18" ht="30.75" customHeight="1" x14ac:dyDescent="0.35">
      <c r="B18" s="89"/>
      <c r="C18" s="5">
        <v>44244</v>
      </c>
      <c r="D18" s="87" t="s">
        <v>6</v>
      </c>
      <c r="E18" s="87"/>
      <c r="F18" s="87"/>
      <c r="G18" s="87"/>
      <c r="H18" s="87"/>
      <c r="I18" s="87"/>
      <c r="J18" s="87"/>
      <c r="K18" s="87"/>
    </row>
    <row r="19" spans="2:18" s="30" customFormat="1" ht="85.5" hidden="1" customHeight="1" x14ac:dyDescent="0.35">
      <c r="B19" s="2"/>
      <c r="C19" s="2"/>
      <c r="D19" s="2"/>
      <c r="E19" s="2"/>
      <c r="F19" s="2"/>
      <c r="G19" s="2"/>
      <c r="H19" s="2"/>
      <c r="I19" s="2"/>
      <c r="J19" s="2"/>
      <c r="K19" s="2"/>
    </row>
    <row r="20" spans="2:18" s="30" customFormat="1" ht="21" hidden="1" x14ac:dyDescent="0.5">
      <c r="B20" s="85" t="s">
        <v>7</v>
      </c>
      <c r="C20" s="85"/>
      <c r="D20" s="85"/>
      <c r="E20" s="85"/>
      <c r="F20" s="85"/>
      <c r="G20" s="85"/>
      <c r="H20" s="85"/>
      <c r="I20" s="85"/>
      <c r="J20" s="59"/>
      <c r="K20" s="59"/>
    </row>
    <row r="21" spans="2:18" ht="104" hidden="1" x14ac:dyDescent="0.35">
      <c r="B21" s="60" t="s">
        <v>8</v>
      </c>
      <c r="C21" s="61" t="s">
        <v>9</v>
      </c>
      <c r="D21" s="61" t="s">
        <v>10</v>
      </c>
      <c r="E21" s="61" t="s">
        <v>11</v>
      </c>
      <c r="F21" s="61" t="s">
        <v>12</v>
      </c>
      <c r="G21" s="61" t="s">
        <v>13</v>
      </c>
      <c r="H21" s="61" t="s">
        <v>14</v>
      </c>
      <c r="I21" s="60" t="s">
        <v>15</v>
      </c>
      <c r="J21" s="60" t="s">
        <v>16</v>
      </c>
      <c r="K21" s="72" t="s">
        <v>17</v>
      </c>
    </row>
    <row r="22" spans="2:18" hidden="1" x14ac:dyDescent="0.35">
      <c r="B22" s="79" t="s">
        <v>18</v>
      </c>
      <c r="C22" s="82">
        <v>42892</v>
      </c>
      <c r="D22" s="67" t="s">
        <v>19</v>
      </c>
      <c r="E22" s="68"/>
      <c r="F22" s="68"/>
      <c r="G22" s="67" t="s">
        <v>20</v>
      </c>
      <c r="H22" s="67" t="s">
        <v>21</v>
      </c>
      <c r="I22" s="67" t="s">
        <v>22</v>
      </c>
      <c r="J22" s="67" t="s">
        <v>22</v>
      </c>
      <c r="K22" s="69" t="s">
        <v>23</v>
      </c>
    </row>
    <row r="23" spans="2:18" hidden="1" x14ac:dyDescent="0.35">
      <c r="B23" s="80"/>
      <c r="C23" s="83"/>
      <c r="D23" s="67" t="s">
        <v>19</v>
      </c>
      <c r="E23" s="68"/>
      <c r="F23" s="68"/>
      <c r="G23" s="67" t="s">
        <v>24</v>
      </c>
      <c r="H23" s="67" t="s">
        <v>25</v>
      </c>
      <c r="I23" s="67" t="s">
        <v>26</v>
      </c>
      <c r="J23" s="67" t="s">
        <v>27</v>
      </c>
      <c r="K23" s="69" t="s">
        <v>28</v>
      </c>
    </row>
    <row r="24" spans="2:18" ht="25.5" hidden="1" customHeight="1" x14ac:dyDescent="0.35">
      <c r="B24" s="80"/>
      <c r="C24" s="83"/>
      <c r="D24" s="67" t="s">
        <v>19</v>
      </c>
      <c r="E24" s="68"/>
      <c r="F24" s="68"/>
      <c r="G24" s="67" t="s">
        <v>24</v>
      </c>
      <c r="H24" s="67" t="s">
        <v>29</v>
      </c>
      <c r="I24" s="67" t="s">
        <v>30</v>
      </c>
      <c r="J24" s="67" t="s">
        <v>31</v>
      </c>
      <c r="K24" s="69" t="s">
        <v>28</v>
      </c>
      <c r="L24" s="72"/>
      <c r="M24" s="72"/>
      <c r="N24" s="72"/>
      <c r="O24" s="72"/>
      <c r="P24" s="72"/>
      <c r="Q24" s="72"/>
      <c r="R24" s="72"/>
    </row>
    <row r="25" spans="2:18" ht="15" hidden="1" customHeight="1" x14ac:dyDescent="0.35">
      <c r="B25" s="81"/>
      <c r="C25" s="84"/>
      <c r="D25" s="67" t="s">
        <v>19</v>
      </c>
      <c r="E25" s="68"/>
      <c r="F25" s="68"/>
      <c r="G25" s="67" t="s">
        <v>24</v>
      </c>
      <c r="H25" s="67" t="s">
        <v>32</v>
      </c>
      <c r="I25" s="67" t="s">
        <v>33</v>
      </c>
      <c r="J25" s="67" t="s">
        <v>34</v>
      </c>
      <c r="K25" s="69" t="s">
        <v>28</v>
      </c>
      <c r="L25" s="70"/>
      <c r="M25" s="70"/>
      <c r="N25" s="70"/>
      <c r="O25" s="70"/>
      <c r="P25" s="70"/>
      <c r="Q25" s="70"/>
      <c r="R25" s="71"/>
    </row>
    <row r="26" spans="2:18" ht="15" hidden="1" customHeight="1" x14ac:dyDescent="0.35">
      <c r="L26" s="70"/>
      <c r="M26" s="70"/>
      <c r="N26" s="70"/>
      <c r="O26" s="70"/>
      <c r="P26" s="70"/>
      <c r="Q26" s="70"/>
      <c r="R26" s="71"/>
    </row>
    <row r="27" spans="2:18" ht="15" hidden="1" customHeight="1" x14ac:dyDescent="0.35">
      <c r="L27" s="70"/>
      <c r="M27" s="70"/>
      <c r="N27" s="70"/>
      <c r="O27" s="70"/>
      <c r="P27" s="70"/>
      <c r="Q27" s="70"/>
      <c r="R27" s="71"/>
    </row>
    <row r="28" spans="2:18" ht="15" hidden="1" customHeight="1" x14ac:dyDescent="0.35">
      <c r="L28" s="70"/>
      <c r="M28" s="70"/>
      <c r="N28" s="70"/>
      <c r="O28" s="70"/>
      <c r="P28" s="70"/>
      <c r="Q28" s="70"/>
      <c r="R28" s="71"/>
    </row>
  </sheetData>
  <sheetProtection algorithmName="SHA-512" hashValue="TzQruiJsmT7mYivxv5GKYsamVmul/dXGLDggbpGWdv2lzTWgJcmQmoptrZNAJmtaofu6nab6FIgMNV4innn2nw==" saltValue="KN62SWZzmMP2+YlDhvdDWQ==" spinCount="100000" sheet="1" objects="1" scenarios="1" selectLockedCells="1" selectUnlockedCells="1"/>
  <customSheetViews>
    <customSheetView guid="{422C9E7A-81D0-4940-8042-5F25E4E3981A}" showGridLines="0" topLeftCell="A19">
      <selection activeCell="K31" sqref="K31"/>
      <pageMargins left="0" right="0" top="0" bottom="0" header="0" footer="0"/>
      <pageSetup paperSize="9" orientation="portrait" r:id="rId1"/>
    </customSheetView>
  </customSheetViews>
  <mergeCells count="7">
    <mergeCell ref="B22:B25"/>
    <mergeCell ref="C22:C25"/>
    <mergeCell ref="B20:I20"/>
    <mergeCell ref="D16:K16"/>
    <mergeCell ref="D17:K17"/>
    <mergeCell ref="D18:K18"/>
    <mergeCell ref="B17:B18"/>
  </mergeCell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1"/>
  <sheetViews>
    <sheetView showGridLines="0" tabSelected="1" topLeftCell="B1" zoomScaleNormal="100" workbookViewId="0">
      <selection activeCell="E36" sqref="E36:F36"/>
    </sheetView>
  </sheetViews>
  <sheetFormatPr defaultColWidth="9.1796875" defaultRowHeight="12.5" x14ac:dyDescent="0.35"/>
  <cols>
    <col min="1" max="1" width="5.453125" style="7" hidden="1" customWidth="1"/>
    <col min="2" max="2" width="10.453125" style="7" customWidth="1"/>
    <col min="3" max="3" width="17.1796875" style="7" customWidth="1"/>
    <col min="4" max="8" width="12.81640625" style="7" customWidth="1"/>
    <col min="9" max="9" width="11.453125" style="7" customWidth="1"/>
    <col min="10" max="12" width="12.81640625" style="7" customWidth="1"/>
    <col min="13" max="13" width="17.81640625" style="7" customWidth="1"/>
    <col min="14" max="14" width="20.453125" style="7" customWidth="1"/>
    <col min="15" max="15" width="16" style="7" customWidth="1"/>
    <col min="16" max="16" width="19.453125" style="7" customWidth="1"/>
    <col min="17" max="17" width="12.81640625" style="7" customWidth="1"/>
    <col min="18" max="18" width="33.81640625" style="7" customWidth="1"/>
    <col min="19" max="16384" width="9.1796875" style="7"/>
  </cols>
  <sheetData>
    <row r="1" spans="2:19" ht="121.5" customHeight="1" x14ac:dyDescent="0.35">
      <c r="B1" s="99"/>
      <c r="C1" s="99"/>
      <c r="D1" s="99"/>
      <c r="E1" s="99"/>
      <c r="F1" s="99"/>
      <c r="G1" s="99"/>
      <c r="H1" s="99"/>
      <c r="I1" s="99"/>
      <c r="J1" s="99"/>
      <c r="K1" s="99"/>
      <c r="L1" s="99"/>
      <c r="M1" s="99"/>
      <c r="N1" s="99"/>
      <c r="O1" s="99"/>
      <c r="P1" s="99"/>
      <c r="Q1" s="99"/>
    </row>
    <row r="2" spans="2:19" ht="48.75" customHeight="1" x14ac:dyDescent="0.35">
      <c r="B2" s="6"/>
      <c r="C2" s="8"/>
      <c r="D2" s="8"/>
      <c r="E2" s="8"/>
      <c r="F2" s="8"/>
      <c r="G2" s="8"/>
      <c r="H2" s="8"/>
      <c r="I2" s="8"/>
      <c r="J2" s="8"/>
      <c r="K2" s="8"/>
      <c r="L2" s="8"/>
      <c r="M2" s="8"/>
      <c r="N2" s="8"/>
      <c r="O2" s="8"/>
      <c r="P2" s="8"/>
      <c r="Q2" s="8"/>
      <c r="R2" s="8"/>
      <c r="S2" s="8"/>
    </row>
    <row r="3" spans="2:19" ht="21" customHeight="1" x14ac:dyDescent="0.35">
      <c r="B3" s="104" t="s">
        <v>35</v>
      </c>
      <c r="C3" s="105"/>
      <c r="D3" s="105"/>
      <c r="E3" s="105"/>
      <c r="F3" s="105"/>
      <c r="G3" s="105"/>
      <c r="H3" s="105"/>
      <c r="I3" s="105"/>
      <c r="J3" s="105"/>
      <c r="K3" s="105"/>
      <c r="L3" s="105"/>
      <c r="M3" s="105"/>
      <c r="N3" s="105"/>
      <c r="O3" s="105"/>
      <c r="P3" s="105"/>
      <c r="Q3" s="105"/>
      <c r="R3" s="105"/>
      <c r="S3" s="8"/>
    </row>
    <row r="4" spans="2:19" x14ac:dyDescent="0.35">
      <c r="B4" s="8"/>
      <c r="C4" s="8"/>
      <c r="D4" s="8"/>
      <c r="E4" s="8"/>
      <c r="F4" s="8"/>
      <c r="G4" s="8"/>
      <c r="H4" s="8"/>
      <c r="I4" s="8"/>
      <c r="J4" s="8"/>
      <c r="K4" s="8"/>
      <c r="L4" s="8"/>
      <c r="M4" s="8"/>
      <c r="N4" s="8"/>
      <c r="O4" s="8"/>
      <c r="P4" s="8"/>
      <c r="Q4" s="8"/>
      <c r="R4" s="8"/>
      <c r="S4" s="8"/>
    </row>
    <row r="5" spans="2:19" s="9" customFormat="1" ht="39" x14ac:dyDescent="0.35">
      <c r="B5" s="10" t="s">
        <v>36</v>
      </c>
      <c r="C5" s="55" t="s">
        <v>37</v>
      </c>
      <c r="D5" s="55" t="s">
        <v>38</v>
      </c>
      <c r="E5" s="55" t="s">
        <v>39</v>
      </c>
      <c r="F5" s="55" t="s">
        <v>40</v>
      </c>
      <c r="G5" s="55" t="s">
        <v>41</v>
      </c>
      <c r="H5" s="55" t="s">
        <v>42</v>
      </c>
      <c r="I5" s="55" t="s">
        <v>43</v>
      </c>
      <c r="J5" s="55" t="s">
        <v>44</v>
      </c>
      <c r="K5" s="55" t="s">
        <v>45</v>
      </c>
      <c r="L5" s="55" t="s">
        <v>46</v>
      </c>
      <c r="M5" s="55" t="s">
        <v>47</v>
      </c>
      <c r="N5" s="55" t="s">
        <v>48</v>
      </c>
      <c r="O5" s="55" t="s">
        <v>49</v>
      </c>
      <c r="P5" s="55" t="s">
        <v>50</v>
      </c>
      <c r="Q5" s="55" t="s">
        <v>51</v>
      </c>
      <c r="R5" s="56" t="s">
        <v>17</v>
      </c>
    </row>
    <row r="6" spans="2:19" ht="13" x14ac:dyDescent="0.35">
      <c r="B6" s="57">
        <v>1</v>
      </c>
      <c r="C6" s="46"/>
      <c r="D6" s="47"/>
      <c r="E6" s="48"/>
      <c r="F6" s="48"/>
      <c r="G6" s="49" t="str">
        <f>IF(F6=0,"",F6/E6)</f>
        <v/>
      </c>
      <c r="H6" s="50" t="str">
        <f>IF(D6="","",VLOOKUP(D6,Properties!$A$7:$D$50,4,FALSE))</f>
        <v/>
      </c>
      <c r="I6" s="49" t="str">
        <f>IF(ISBLANK(C6),"",VLOOKUP(C6,Properties!$M$7:$N$15,2))</f>
        <v/>
      </c>
      <c r="J6" s="51" t="str">
        <f>IF(ISBLANK(D6),"",VLOOKUP(D6,Properties!$A$7:$E$50,5))</f>
        <v/>
      </c>
      <c r="K6" s="49" t="str">
        <f>IF(ISBLANK(D6),"",VLOOKUP(D6,Properties!$A$7:$E$50,3, FALSE))</f>
        <v/>
      </c>
      <c r="L6" s="49" t="str">
        <f>IF(ISBLANK(D6),"",VLOOKUP(D6,Properties!$A$7:$E$50,2, FALSE))</f>
        <v/>
      </c>
      <c r="M6" s="52" t="str">
        <f>IF(ISBLANK(C6),"",(K6*G6*(H6*I6+J6))/I6)</f>
        <v/>
      </c>
      <c r="N6" s="52" t="str">
        <f>IF(ISBLANK(C6),"",(L6*G6*(H6*I6+J6))/I6)</f>
        <v/>
      </c>
      <c r="O6" s="49" t="str">
        <f>IF(ISBLANK(C6),"",(100000*N6)+(1*M6))</f>
        <v/>
      </c>
      <c r="P6" s="53" t="str">
        <f>IF(ISBLANK(C6),"",O6*E6)</f>
        <v/>
      </c>
      <c r="Q6" s="49" t="str">
        <f>IF(ISBLANK(C6),"",IF(O6&gt;35,"No","Yes"))</f>
        <v/>
      </c>
      <c r="R6" s="54"/>
      <c r="S6" s="8"/>
    </row>
    <row r="7" spans="2:19" ht="13" x14ac:dyDescent="0.35">
      <c r="B7" s="31">
        <v>2</v>
      </c>
      <c r="C7" s="44"/>
      <c r="D7" s="32"/>
      <c r="E7" s="33"/>
      <c r="F7" s="33"/>
      <c r="G7" s="34" t="str">
        <f t="shared" ref="G7:G31" si="0">IF(F7=0,"",F7/E7)</f>
        <v/>
      </c>
      <c r="H7" s="50" t="str">
        <f>IF(D7="","",VLOOKUP(D7,Properties!$A$7:$D$50,4,FALSE))</f>
        <v/>
      </c>
      <c r="I7" s="34" t="str">
        <f>IF(ISBLANK(C7),"",VLOOKUP(C7,Properties!$M$7:$N$15,2))</f>
        <v/>
      </c>
      <c r="J7" s="51" t="str">
        <f>IF(ISBLANK(D7),"",VLOOKUP(D7,Properties!$A$7:$E$50,5))</f>
        <v/>
      </c>
      <c r="K7" s="49" t="str">
        <f>IF(ISBLANK(D7),"",VLOOKUP(D7,Properties!$A$7:$E$50,3, FALSE))</f>
        <v/>
      </c>
      <c r="L7" s="49" t="str">
        <f>IF(ISBLANK(D7),"",VLOOKUP(D7,Properties!$A$7:$E$50,2, FALSE))</f>
        <v/>
      </c>
      <c r="M7" s="35" t="str">
        <f t="shared" ref="M7:M31" si="1">IF(ISBLANK(C7),"",(K7*G7*(H7*I7+J7))/I7)</f>
        <v/>
      </c>
      <c r="N7" s="35" t="str">
        <f t="shared" ref="N7:N31" si="2">IF(ISBLANK(C7),"",(L7*G7*(H7*I7+J7))/I7)</f>
        <v/>
      </c>
      <c r="O7" s="34" t="str">
        <f t="shared" ref="O7:O31" si="3">IF(ISBLANK(C7),"",(100000*N7)+(1*M7))</f>
        <v/>
      </c>
      <c r="P7" s="36" t="str">
        <f t="shared" ref="P7:P31" si="4">IF(ISBLANK(C7),"",O7*E7)</f>
        <v/>
      </c>
      <c r="Q7" s="34" t="str">
        <f t="shared" ref="Q7:Q31" si="5">IF(ISBLANK(C7),"",IF(O7&gt;35,"No","Yes"))</f>
        <v/>
      </c>
      <c r="R7" s="37"/>
      <c r="S7" s="8"/>
    </row>
    <row r="8" spans="2:19" ht="13" x14ac:dyDescent="0.35">
      <c r="B8" s="31">
        <v>3</v>
      </c>
      <c r="C8" s="44"/>
      <c r="D8" s="32"/>
      <c r="E8" s="33"/>
      <c r="F8" s="33"/>
      <c r="G8" s="34" t="str">
        <f t="shared" si="0"/>
        <v/>
      </c>
      <c r="H8" s="50" t="str">
        <f>IF(D8="","",VLOOKUP(D8,Properties!$A$7:$D$50,4,FALSE))</f>
        <v/>
      </c>
      <c r="I8" s="34" t="str">
        <f>IF(ISBLANK(C8),"",VLOOKUP(C8,Properties!$M$7:$N$15,2))</f>
        <v/>
      </c>
      <c r="J8" s="51" t="str">
        <f>IF(ISBLANK(D8),"",VLOOKUP(D8,Properties!$A$7:$E$50,5))</f>
        <v/>
      </c>
      <c r="K8" s="49" t="str">
        <f>IF(ISBLANK(D8),"",VLOOKUP(D8,Properties!$A$7:$E$50,3, FALSE))</f>
        <v/>
      </c>
      <c r="L8" s="49" t="str">
        <f>IF(ISBLANK(D8),"",VLOOKUP(D8,Properties!$A$7:$E$50,2, FALSE))</f>
        <v/>
      </c>
      <c r="M8" s="35" t="str">
        <f t="shared" si="1"/>
        <v/>
      </c>
      <c r="N8" s="35" t="str">
        <f t="shared" si="2"/>
        <v/>
      </c>
      <c r="O8" s="34" t="str">
        <f t="shared" si="3"/>
        <v/>
      </c>
      <c r="P8" s="36" t="str">
        <f t="shared" si="4"/>
        <v/>
      </c>
      <c r="Q8" s="34" t="str">
        <f t="shared" si="5"/>
        <v/>
      </c>
      <c r="R8" s="37"/>
      <c r="S8" s="8"/>
    </row>
    <row r="9" spans="2:19" ht="13" x14ac:dyDescent="0.35">
      <c r="B9" s="31">
        <v>4</v>
      </c>
      <c r="C9" s="44"/>
      <c r="D9" s="32"/>
      <c r="E9" s="33"/>
      <c r="F9" s="33"/>
      <c r="G9" s="34" t="str">
        <f t="shared" si="0"/>
        <v/>
      </c>
      <c r="H9" s="50" t="str">
        <f>IF(D9="","",VLOOKUP(D9,Properties!$A$7:$D$50,4,FALSE))</f>
        <v/>
      </c>
      <c r="I9" s="34" t="str">
        <f>IF(ISBLANK(C9),"",VLOOKUP(C9,Properties!$M$7:$N$15,2))</f>
        <v/>
      </c>
      <c r="J9" s="51" t="str">
        <f>IF(ISBLANK(D9),"",VLOOKUP(D9,Properties!$A$7:$E$50,5))</f>
        <v/>
      </c>
      <c r="K9" s="49" t="str">
        <f>IF(ISBLANK(D9),"",VLOOKUP(D9,Properties!$A$7:$E$50,3, FALSE))</f>
        <v/>
      </c>
      <c r="L9" s="49" t="str">
        <f>IF(ISBLANK(D9),"",VLOOKUP(D9,Properties!$A$7:$E$50,2, FALSE))</f>
        <v/>
      </c>
      <c r="M9" s="35" t="str">
        <f t="shared" si="1"/>
        <v/>
      </c>
      <c r="N9" s="35" t="str">
        <f t="shared" si="2"/>
        <v/>
      </c>
      <c r="O9" s="34" t="str">
        <f t="shared" si="3"/>
        <v/>
      </c>
      <c r="P9" s="36" t="str">
        <f t="shared" si="4"/>
        <v/>
      </c>
      <c r="Q9" s="34" t="str">
        <f t="shared" si="5"/>
        <v/>
      </c>
      <c r="R9" s="37"/>
      <c r="S9" s="8"/>
    </row>
    <row r="10" spans="2:19" ht="13" x14ac:dyDescent="0.35">
      <c r="B10" s="31">
        <v>5</v>
      </c>
      <c r="C10" s="44"/>
      <c r="D10" s="32"/>
      <c r="E10" s="33"/>
      <c r="F10" s="33"/>
      <c r="G10" s="34" t="str">
        <f t="shared" si="0"/>
        <v/>
      </c>
      <c r="H10" s="50" t="str">
        <f>IF(D10="","",VLOOKUP(D10,Properties!$A$7:$D$50,4,FALSE))</f>
        <v/>
      </c>
      <c r="I10" s="34" t="str">
        <f>IF(ISBLANK(C10),"",VLOOKUP(C10,Properties!$M$7:$N$15,2))</f>
        <v/>
      </c>
      <c r="J10" s="51" t="str">
        <f>IF(ISBLANK(D10),"",VLOOKUP(D10,Properties!$A$7:$E$50,5))</f>
        <v/>
      </c>
      <c r="K10" s="49" t="str">
        <f>IF(ISBLANK(D10),"",VLOOKUP(D10,Properties!$A$7:$E$50,3, FALSE))</f>
        <v/>
      </c>
      <c r="L10" s="49" t="str">
        <f>IF(ISBLANK(D10),"",VLOOKUP(D10,Properties!$A$7:$E$50,2, FALSE))</f>
        <v/>
      </c>
      <c r="M10" s="35" t="str">
        <f t="shared" si="1"/>
        <v/>
      </c>
      <c r="N10" s="35" t="str">
        <f t="shared" si="2"/>
        <v/>
      </c>
      <c r="O10" s="34" t="str">
        <f t="shared" si="3"/>
        <v/>
      </c>
      <c r="P10" s="36" t="str">
        <f t="shared" si="4"/>
        <v/>
      </c>
      <c r="Q10" s="34" t="str">
        <f t="shared" si="5"/>
        <v/>
      </c>
      <c r="R10" s="37"/>
      <c r="S10" s="8"/>
    </row>
    <row r="11" spans="2:19" ht="13" x14ac:dyDescent="0.35">
      <c r="B11" s="31">
        <v>6</v>
      </c>
      <c r="C11" s="44"/>
      <c r="D11" s="32"/>
      <c r="E11" s="33"/>
      <c r="F11" s="33"/>
      <c r="G11" s="34" t="str">
        <f t="shared" si="0"/>
        <v/>
      </c>
      <c r="H11" s="50" t="str">
        <f>IF(D11="","",VLOOKUP(D11,Properties!$A$7:$D$50,4,FALSE))</f>
        <v/>
      </c>
      <c r="I11" s="34" t="str">
        <f>IF(ISBLANK(C11),"",VLOOKUP(C11,Properties!$M$7:$N$15,2))</f>
        <v/>
      </c>
      <c r="J11" s="51" t="str">
        <f>IF(ISBLANK(D11),"",VLOOKUP(D11,Properties!$A$7:$E$50,5))</f>
        <v/>
      </c>
      <c r="K11" s="49" t="str">
        <f>IF(ISBLANK(D11),"",VLOOKUP(D11,Properties!$A$7:$E$50,3, FALSE))</f>
        <v/>
      </c>
      <c r="L11" s="49" t="str">
        <f>IF(ISBLANK(D11),"",VLOOKUP(D11,Properties!$A$7:$E$50,2, FALSE))</f>
        <v/>
      </c>
      <c r="M11" s="35" t="str">
        <f t="shared" si="1"/>
        <v/>
      </c>
      <c r="N11" s="35" t="str">
        <f t="shared" si="2"/>
        <v/>
      </c>
      <c r="O11" s="34" t="str">
        <f t="shared" si="3"/>
        <v/>
      </c>
      <c r="P11" s="36" t="str">
        <f t="shared" si="4"/>
        <v/>
      </c>
      <c r="Q11" s="34" t="str">
        <f t="shared" si="5"/>
        <v/>
      </c>
      <c r="R11" s="37"/>
      <c r="S11" s="8"/>
    </row>
    <row r="12" spans="2:19" ht="13" x14ac:dyDescent="0.35">
      <c r="B12" s="31">
        <v>7</v>
      </c>
      <c r="C12" s="44"/>
      <c r="D12" s="32"/>
      <c r="E12" s="33"/>
      <c r="F12" s="33"/>
      <c r="G12" s="34" t="str">
        <f t="shared" si="0"/>
        <v/>
      </c>
      <c r="H12" s="50" t="str">
        <f>IF(D12="","",VLOOKUP(D12,Properties!$A$7:$D$50,4,FALSE))</f>
        <v/>
      </c>
      <c r="I12" s="34" t="str">
        <f>IF(ISBLANK(C12),"",VLOOKUP(C12,Properties!$M$7:$N$15,2))</f>
        <v/>
      </c>
      <c r="J12" s="51" t="str">
        <f>IF(ISBLANK(D12),"",VLOOKUP(D12,Properties!$A$7:$E$50,5))</f>
        <v/>
      </c>
      <c r="K12" s="49" t="str">
        <f>IF(ISBLANK(D12),"",VLOOKUP(D12,Properties!$A$7:$E$50,3, FALSE))</f>
        <v/>
      </c>
      <c r="L12" s="49" t="str">
        <f>IF(ISBLANK(D12),"",VLOOKUP(D12,Properties!$A$7:$E$50,2, FALSE))</f>
        <v/>
      </c>
      <c r="M12" s="35" t="str">
        <f t="shared" si="1"/>
        <v/>
      </c>
      <c r="N12" s="35" t="str">
        <f t="shared" si="2"/>
        <v/>
      </c>
      <c r="O12" s="34" t="str">
        <f t="shared" si="3"/>
        <v/>
      </c>
      <c r="P12" s="36" t="str">
        <f t="shared" si="4"/>
        <v/>
      </c>
      <c r="Q12" s="34" t="str">
        <f t="shared" si="5"/>
        <v/>
      </c>
      <c r="R12" s="37"/>
      <c r="S12" s="8"/>
    </row>
    <row r="13" spans="2:19" ht="13" x14ac:dyDescent="0.35">
      <c r="B13" s="31">
        <v>8</v>
      </c>
      <c r="C13" s="44"/>
      <c r="D13" s="32"/>
      <c r="E13" s="33"/>
      <c r="F13" s="33"/>
      <c r="G13" s="34" t="str">
        <f t="shared" si="0"/>
        <v/>
      </c>
      <c r="H13" s="50" t="str">
        <f>IF(D13="","",VLOOKUP(D13,Properties!$A$7:$D$50,4,FALSE))</f>
        <v/>
      </c>
      <c r="I13" s="34" t="str">
        <f>IF(ISBLANK(C13),"",VLOOKUP(C13,Properties!$M$7:$N$15,2))</f>
        <v/>
      </c>
      <c r="J13" s="51" t="str">
        <f>IF(ISBLANK(D13),"",VLOOKUP(D13,Properties!$A$7:$E$50,5))</f>
        <v/>
      </c>
      <c r="K13" s="49" t="str">
        <f>IF(ISBLANK(D13),"",VLOOKUP(D13,Properties!$A$7:$E$50,3, FALSE))</f>
        <v/>
      </c>
      <c r="L13" s="49" t="str">
        <f>IF(ISBLANK(D13),"",VLOOKUP(D13,Properties!$A$7:$E$50,2, FALSE))</f>
        <v/>
      </c>
      <c r="M13" s="35" t="str">
        <f t="shared" si="1"/>
        <v/>
      </c>
      <c r="N13" s="35" t="str">
        <f t="shared" si="2"/>
        <v/>
      </c>
      <c r="O13" s="34" t="str">
        <f t="shared" si="3"/>
        <v/>
      </c>
      <c r="P13" s="36" t="str">
        <f t="shared" si="4"/>
        <v/>
      </c>
      <c r="Q13" s="34" t="str">
        <f t="shared" si="5"/>
        <v/>
      </c>
      <c r="R13" s="37"/>
      <c r="S13" s="8"/>
    </row>
    <row r="14" spans="2:19" ht="13" x14ac:dyDescent="0.35">
      <c r="B14" s="31">
        <v>9</v>
      </c>
      <c r="C14" s="44"/>
      <c r="D14" s="32"/>
      <c r="E14" s="33"/>
      <c r="F14" s="33"/>
      <c r="G14" s="34" t="str">
        <f t="shared" si="0"/>
        <v/>
      </c>
      <c r="H14" s="50" t="str">
        <f>IF(D14="","",VLOOKUP(D14,Properties!$A$7:$D$50,4,FALSE))</f>
        <v/>
      </c>
      <c r="I14" s="34" t="str">
        <f>IF(ISBLANK(C14),"",VLOOKUP(C14,Properties!$M$7:$N$15,2))</f>
        <v/>
      </c>
      <c r="J14" s="51" t="str">
        <f>IF(ISBLANK(D14),"",VLOOKUP(D14,Properties!$A$7:$E$50,5))</f>
        <v/>
      </c>
      <c r="K14" s="49" t="str">
        <f>IF(ISBLANK(D14),"",VLOOKUP(D14,Properties!$A$7:$E$50,3, FALSE))</f>
        <v/>
      </c>
      <c r="L14" s="49" t="str">
        <f>IF(ISBLANK(D14),"",VLOOKUP(D14,Properties!$A$7:$E$50,2, FALSE))</f>
        <v/>
      </c>
      <c r="M14" s="35" t="str">
        <f t="shared" si="1"/>
        <v/>
      </c>
      <c r="N14" s="35" t="str">
        <f t="shared" si="2"/>
        <v/>
      </c>
      <c r="O14" s="34" t="str">
        <f t="shared" si="3"/>
        <v/>
      </c>
      <c r="P14" s="36" t="str">
        <f t="shared" si="4"/>
        <v/>
      </c>
      <c r="Q14" s="34" t="str">
        <f t="shared" si="5"/>
        <v/>
      </c>
      <c r="R14" s="37"/>
      <c r="S14" s="8"/>
    </row>
    <row r="15" spans="2:19" ht="13" x14ac:dyDescent="0.35">
      <c r="B15" s="31">
        <v>10</v>
      </c>
      <c r="C15" s="44"/>
      <c r="D15" s="32"/>
      <c r="E15" s="33"/>
      <c r="F15" s="33"/>
      <c r="G15" s="34" t="str">
        <f t="shared" si="0"/>
        <v/>
      </c>
      <c r="H15" s="50" t="str">
        <f>IF(D15="","",VLOOKUP(D15,Properties!$A$7:$D$50,4,FALSE))</f>
        <v/>
      </c>
      <c r="I15" s="34" t="str">
        <f>IF(ISBLANK(C15),"",VLOOKUP(C15,Properties!$M$7:$N$15,2))</f>
        <v/>
      </c>
      <c r="J15" s="51" t="str">
        <f>IF(ISBLANK(D15),"",VLOOKUP(D15,Properties!$A$7:$E$50,5))</f>
        <v/>
      </c>
      <c r="K15" s="49" t="str">
        <f>IF(ISBLANK(D15),"",VLOOKUP(D15,Properties!$A$7:$E$50,3, FALSE))</f>
        <v/>
      </c>
      <c r="L15" s="49" t="str">
        <f>IF(ISBLANK(D15),"",VLOOKUP(D15,Properties!$A$7:$E$50,2, FALSE))</f>
        <v/>
      </c>
      <c r="M15" s="35" t="str">
        <f t="shared" si="1"/>
        <v/>
      </c>
      <c r="N15" s="35" t="str">
        <f t="shared" si="2"/>
        <v/>
      </c>
      <c r="O15" s="34" t="str">
        <f t="shared" si="3"/>
        <v/>
      </c>
      <c r="P15" s="36" t="str">
        <f t="shared" si="4"/>
        <v/>
      </c>
      <c r="Q15" s="34" t="str">
        <f t="shared" si="5"/>
        <v/>
      </c>
      <c r="R15" s="37"/>
      <c r="S15" s="8"/>
    </row>
    <row r="16" spans="2:19" ht="13" x14ac:dyDescent="0.35">
      <c r="B16" s="31">
        <v>11</v>
      </c>
      <c r="C16" s="44"/>
      <c r="D16" s="32"/>
      <c r="E16" s="33"/>
      <c r="F16" s="33"/>
      <c r="G16" s="34" t="str">
        <f t="shared" si="0"/>
        <v/>
      </c>
      <c r="H16" s="50" t="str">
        <f>IF(D16="","",VLOOKUP(D16,Properties!$A$7:$D$50,4,FALSE))</f>
        <v/>
      </c>
      <c r="I16" s="34" t="str">
        <f>IF(ISBLANK(C16),"",VLOOKUP(C16,Properties!$M$7:$N$15,2))</f>
        <v/>
      </c>
      <c r="J16" s="51" t="str">
        <f>IF(ISBLANK(D16),"",VLOOKUP(D16,Properties!$A$7:$E$50,5))</f>
        <v/>
      </c>
      <c r="K16" s="49" t="str">
        <f>IF(ISBLANK(D16),"",VLOOKUP(D16,Properties!$A$7:$E$50,3, FALSE))</f>
        <v/>
      </c>
      <c r="L16" s="49" t="str">
        <f>IF(ISBLANK(D16),"",VLOOKUP(D16,Properties!$A$7:$E$50,2, FALSE))</f>
        <v/>
      </c>
      <c r="M16" s="35" t="str">
        <f t="shared" si="1"/>
        <v/>
      </c>
      <c r="N16" s="35" t="str">
        <f t="shared" si="2"/>
        <v/>
      </c>
      <c r="O16" s="34" t="str">
        <f t="shared" si="3"/>
        <v/>
      </c>
      <c r="P16" s="36" t="str">
        <f t="shared" si="4"/>
        <v/>
      </c>
      <c r="Q16" s="34" t="str">
        <f t="shared" si="5"/>
        <v/>
      </c>
      <c r="R16" s="37"/>
      <c r="S16" s="8"/>
    </row>
    <row r="17" spans="2:19" ht="13" x14ac:dyDescent="0.35">
      <c r="B17" s="31">
        <v>12</v>
      </c>
      <c r="C17" s="44"/>
      <c r="D17" s="32"/>
      <c r="E17" s="33"/>
      <c r="F17" s="33"/>
      <c r="G17" s="34" t="str">
        <f t="shared" si="0"/>
        <v/>
      </c>
      <c r="H17" s="50" t="str">
        <f>IF(D17="","",VLOOKUP(D17,Properties!$A$7:$D$50,4,FALSE))</f>
        <v/>
      </c>
      <c r="I17" s="34" t="str">
        <f>IF(ISBLANK(C17),"",VLOOKUP(C17,Properties!$M$7:$N$15,2))</f>
        <v/>
      </c>
      <c r="J17" s="51" t="str">
        <f>IF(ISBLANK(D17),"",VLOOKUP(D17,Properties!$A$7:$E$50,5))</f>
        <v/>
      </c>
      <c r="K17" s="49" t="str">
        <f>IF(ISBLANK(D17),"",VLOOKUP(D17,Properties!$A$7:$E$50,3, FALSE))</f>
        <v/>
      </c>
      <c r="L17" s="49" t="str">
        <f>IF(ISBLANK(D17),"",VLOOKUP(D17,Properties!$A$7:$E$50,2, FALSE))</f>
        <v/>
      </c>
      <c r="M17" s="35" t="str">
        <f t="shared" si="1"/>
        <v/>
      </c>
      <c r="N17" s="35" t="str">
        <f t="shared" si="2"/>
        <v/>
      </c>
      <c r="O17" s="34" t="str">
        <f t="shared" si="3"/>
        <v/>
      </c>
      <c r="P17" s="36" t="str">
        <f t="shared" si="4"/>
        <v/>
      </c>
      <c r="Q17" s="34" t="str">
        <f t="shared" si="5"/>
        <v/>
      </c>
      <c r="R17" s="37"/>
      <c r="S17" s="8"/>
    </row>
    <row r="18" spans="2:19" ht="13" x14ac:dyDescent="0.35">
      <c r="B18" s="31">
        <v>13</v>
      </c>
      <c r="C18" s="44"/>
      <c r="D18" s="32"/>
      <c r="E18" s="33"/>
      <c r="F18" s="33"/>
      <c r="G18" s="34" t="str">
        <f t="shared" si="0"/>
        <v/>
      </c>
      <c r="H18" s="50" t="str">
        <f>IF(D18="","",VLOOKUP(D18,Properties!$A$7:$D$50,4,FALSE))</f>
        <v/>
      </c>
      <c r="I18" s="34" t="str">
        <f>IF(ISBLANK(C18),"",VLOOKUP(C18,Properties!$M$7:$N$15,2))</f>
        <v/>
      </c>
      <c r="J18" s="51" t="str">
        <f>IF(ISBLANK(D18),"",VLOOKUP(D18,Properties!$A$7:$E$50,5))</f>
        <v/>
      </c>
      <c r="K18" s="49" t="str">
        <f>IF(ISBLANK(D18),"",VLOOKUP(D18,Properties!$A$7:$E$50,3, FALSE))</f>
        <v/>
      </c>
      <c r="L18" s="49" t="str">
        <f>IF(ISBLANK(D18),"",VLOOKUP(D18,Properties!$A$7:$E$50,2, FALSE))</f>
        <v/>
      </c>
      <c r="M18" s="35" t="str">
        <f t="shared" si="1"/>
        <v/>
      </c>
      <c r="N18" s="35" t="str">
        <f t="shared" si="2"/>
        <v/>
      </c>
      <c r="O18" s="34" t="str">
        <f t="shared" si="3"/>
        <v/>
      </c>
      <c r="P18" s="36" t="str">
        <f t="shared" si="4"/>
        <v/>
      </c>
      <c r="Q18" s="34" t="str">
        <f t="shared" si="5"/>
        <v/>
      </c>
      <c r="R18" s="37"/>
      <c r="S18" s="8"/>
    </row>
    <row r="19" spans="2:19" ht="13" x14ac:dyDescent="0.35">
      <c r="B19" s="31">
        <v>14</v>
      </c>
      <c r="C19" s="44"/>
      <c r="D19" s="32"/>
      <c r="E19" s="33"/>
      <c r="F19" s="33"/>
      <c r="G19" s="34" t="str">
        <f t="shared" si="0"/>
        <v/>
      </c>
      <c r="H19" s="50" t="str">
        <f>IF(D19="","",VLOOKUP(D19,Properties!$A$7:$D$50,4,FALSE))</f>
        <v/>
      </c>
      <c r="I19" s="34" t="str">
        <f>IF(ISBLANK(C19),"",VLOOKUP(C19,Properties!$M$7:$N$15,2))</f>
        <v/>
      </c>
      <c r="J19" s="51" t="str">
        <f>IF(ISBLANK(D19),"",VLOOKUP(D19,Properties!$A$7:$E$50,5))</f>
        <v/>
      </c>
      <c r="K19" s="49" t="str">
        <f>IF(ISBLANK(D19),"",VLOOKUP(D19,Properties!$A$7:$E$50,3, FALSE))</f>
        <v/>
      </c>
      <c r="L19" s="49" t="str">
        <f>IF(ISBLANK(D19),"",VLOOKUP(D19,Properties!$A$7:$E$50,2, FALSE))</f>
        <v/>
      </c>
      <c r="M19" s="35" t="str">
        <f t="shared" si="1"/>
        <v/>
      </c>
      <c r="N19" s="35" t="str">
        <f t="shared" si="2"/>
        <v/>
      </c>
      <c r="O19" s="34" t="str">
        <f t="shared" si="3"/>
        <v/>
      </c>
      <c r="P19" s="36" t="str">
        <f t="shared" si="4"/>
        <v/>
      </c>
      <c r="Q19" s="34" t="str">
        <f t="shared" si="5"/>
        <v/>
      </c>
      <c r="R19" s="37"/>
      <c r="S19" s="8"/>
    </row>
    <row r="20" spans="2:19" ht="13" x14ac:dyDescent="0.35">
      <c r="B20" s="31">
        <v>15</v>
      </c>
      <c r="C20" s="44"/>
      <c r="D20" s="32"/>
      <c r="E20" s="33"/>
      <c r="F20" s="33"/>
      <c r="G20" s="34" t="str">
        <f t="shared" si="0"/>
        <v/>
      </c>
      <c r="H20" s="50" t="str">
        <f>IF(D20="","",VLOOKUP(D20,Properties!$A$7:$D$50,4,FALSE))</f>
        <v/>
      </c>
      <c r="I20" s="34" t="str">
        <f>IF(ISBLANK(C20),"",VLOOKUP(C20,Properties!$M$7:$N$15,2))</f>
        <v/>
      </c>
      <c r="J20" s="51" t="str">
        <f>IF(ISBLANK(D20),"",VLOOKUP(D20,Properties!$A$7:$E$50,5))</f>
        <v/>
      </c>
      <c r="K20" s="49" t="str">
        <f>IF(ISBLANK(D20),"",VLOOKUP(D20,Properties!$A$7:$E$50,3, FALSE))</f>
        <v/>
      </c>
      <c r="L20" s="49" t="str">
        <f>IF(ISBLANK(D20),"",VLOOKUP(D20,Properties!$A$7:$E$50,2, FALSE))</f>
        <v/>
      </c>
      <c r="M20" s="35" t="str">
        <f t="shared" si="1"/>
        <v/>
      </c>
      <c r="N20" s="35" t="str">
        <f t="shared" si="2"/>
        <v/>
      </c>
      <c r="O20" s="34" t="str">
        <f t="shared" si="3"/>
        <v/>
      </c>
      <c r="P20" s="36" t="str">
        <f t="shared" si="4"/>
        <v/>
      </c>
      <c r="Q20" s="34" t="str">
        <f t="shared" si="5"/>
        <v/>
      </c>
      <c r="R20" s="37"/>
      <c r="S20" s="8"/>
    </row>
    <row r="21" spans="2:19" ht="13" x14ac:dyDescent="0.35">
      <c r="B21" s="31">
        <v>16</v>
      </c>
      <c r="C21" s="44"/>
      <c r="D21" s="32"/>
      <c r="E21" s="33"/>
      <c r="F21" s="33"/>
      <c r="G21" s="34" t="str">
        <f t="shared" si="0"/>
        <v/>
      </c>
      <c r="H21" s="50" t="str">
        <f>IF(D21="","",VLOOKUP(D21,Properties!$A$7:$D$50,4,FALSE))</f>
        <v/>
      </c>
      <c r="I21" s="34" t="str">
        <f>IF(ISBLANK(C21),"",VLOOKUP(C21,Properties!$M$7:$N$15,2))</f>
        <v/>
      </c>
      <c r="J21" s="51" t="str">
        <f>IF(ISBLANK(D21),"",VLOOKUP(D21,Properties!$A$7:$E$50,5))</f>
        <v/>
      </c>
      <c r="K21" s="49" t="str">
        <f>IF(ISBLANK(D21),"",VLOOKUP(D21,Properties!$A$7:$E$50,3, FALSE))</f>
        <v/>
      </c>
      <c r="L21" s="49" t="str">
        <f>IF(ISBLANK(D21),"",VLOOKUP(D21,Properties!$A$7:$E$50,2, FALSE))</f>
        <v/>
      </c>
      <c r="M21" s="35" t="str">
        <f t="shared" si="1"/>
        <v/>
      </c>
      <c r="N21" s="35" t="str">
        <f t="shared" si="2"/>
        <v/>
      </c>
      <c r="O21" s="34" t="str">
        <f t="shared" si="3"/>
        <v/>
      </c>
      <c r="P21" s="36" t="str">
        <f t="shared" si="4"/>
        <v/>
      </c>
      <c r="Q21" s="34" t="str">
        <f t="shared" si="5"/>
        <v/>
      </c>
      <c r="R21" s="37"/>
      <c r="S21" s="8"/>
    </row>
    <row r="22" spans="2:19" ht="13" x14ac:dyDescent="0.35">
      <c r="B22" s="31">
        <v>17</v>
      </c>
      <c r="C22" s="44"/>
      <c r="D22" s="32"/>
      <c r="E22" s="33"/>
      <c r="F22" s="33"/>
      <c r="G22" s="34" t="str">
        <f t="shared" si="0"/>
        <v/>
      </c>
      <c r="H22" s="50" t="str">
        <f>IF(D22="","",VLOOKUP(D22,Properties!$A$7:$D$50,4,FALSE))</f>
        <v/>
      </c>
      <c r="I22" s="34" t="str">
        <f>IF(ISBLANK(C22),"",VLOOKUP(C22,Properties!$M$7:$N$15,2))</f>
        <v/>
      </c>
      <c r="J22" s="51" t="str">
        <f>IF(ISBLANK(D22),"",VLOOKUP(D22,Properties!$A$7:$E$50,5))</f>
        <v/>
      </c>
      <c r="K22" s="49" t="str">
        <f>IF(ISBLANK(D22),"",VLOOKUP(D22,Properties!$A$7:$E$50,3, FALSE))</f>
        <v/>
      </c>
      <c r="L22" s="49" t="str">
        <f>IF(ISBLANK(D22),"",VLOOKUP(D22,Properties!$A$7:$E$50,2, FALSE))</f>
        <v/>
      </c>
      <c r="M22" s="35" t="str">
        <f t="shared" si="1"/>
        <v/>
      </c>
      <c r="N22" s="35" t="str">
        <f t="shared" si="2"/>
        <v/>
      </c>
      <c r="O22" s="34" t="str">
        <f t="shared" si="3"/>
        <v/>
      </c>
      <c r="P22" s="36" t="str">
        <f t="shared" si="4"/>
        <v/>
      </c>
      <c r="Q22" s="34" t="str">
        <f t="shared" si="5"/>
        <v/>
      </c>
      <c r="R22" s="37"/>
      <c r="S22" s="8"/>
    </row>
    <row r="23" spans="2:19" ht="13" x14ac:dyDescent="0.35">
      <c r="B23" s="31">
        <v>18</v>
      </c>
      <c r="C23" s="44"/>
      <c r="D23" s="32"/>
      <c r="E23" s="33"/>
      <c r="F23" s="33"/>
      <c r="G23" s="34" t="str">
        <f t="shared" si="0"/>
        <v/>
      </c>
      <c r="H23" s="50" t="str">
        <f>IF(D23="","",VLOOKUP(D23,Properties!$A$7:$D$50,4,FALSE))</f>
        <v/>
      </c>
      <c r="I23" s="34" t="str">
        <f>IF(ISBLANK(C23),"",VLOOKUP(C23,Properties!$M$7:$N$15,2))</f>
        <v/>
      </c>
      <c r="J23" s="51" t="str">
        <f>IF(ISBLANK(D23),"",VLOOKUP(D23,Properties!$A$7:$E$50,5))</f>
        <v/>
      </c>
      <c r="K23" s="49" t="str">
        <f>IF(ISBLANK(D23),"",VLOOKUP(D23,Properties!$A$7:$E$50,3, FALSE))</f>
        <v/>
      </c>
      <c r="L23" s="49" t="str">
        <f>IF(ISBLANK(D23),"",VLOOKUP(D23,Properties!$A$7:$E$50,2, FALSE))</f>
        <v/>
      </c>
      <c r="M23" s="35" t="str">
        <f t="shared" si="1"/>
        <v/>
      </c>
      <c r="N23" s="35" t="str">
        <f t="shared" si="2"/>
        <v/>
      </c>
      <c r="O23" s="34" t="str">
        <f t="shared" si="3"/>
        <v/>
      </c>
      <c r="P23" s="36" t="str">
        <f t="shared" si="4"/>
        <v/>
      </c>
      <c r="Q23" s="34" t="str">
        <f t="shared" si="5"/>
        <v/>
      </c>
      <c r="R23" s="37"/>
      <c r="S23" s="8"/>
    </row>
    <row r="24" spans="2:19" ht="13" x14ac:dyDescent="0.35">
      <c r="B24" s="31">
        <v>19</v>
      </c>
      <c r="C24" s="44"/>
      <c r="D24" s="32"/>
      <c r="E24" s="33"/>
      <c r="F24" s="33"/>
      <c r="G24" s="34" t="str">
        <f t="shared" si="0"/>
        <v/>
      </c>
      <c r="H24" s="50" t="str">
        <f>IF(D24="","",VLOOKUP(D24,Properties!$A$7:$D$50,4,FALSE))</f>
        <v/>
      </c>
      <c r="I24" s="34" t="str">
        <f>IF(ISBLANK(C24),"",VLOOKUP(C24,Properties!$M$7:$N$15,2))</f>
        <v/>
      </c>
      <c r="J24" s="51" t="str">
        <f>IF(ISBLANK(D24),"",VLOOKUP(D24,Properties!$A$7:$E$50,5))</f>
        <v/>
      </c>
      <c r="K24" s="49" t="str">
        <f>IF(ISBLANK(D24),"",VLOOKUP(D24,Properties!$A$7:$E$50,3, FALSE))</f>
        <v/>
      </c>
      <c r="L24" s="49" t="str">
        <f>IF(ISBLANK(D24),"",VLOOKUP(D24,Properties!$A$7:$E$50,2, FALSE))</f>
        <v/>
      </c>
      <c r="M24" s="35" t="str">
        <f t="shared" si="1"/>
        <v/>
      </c>
      <c r="N24" s="35" t="str">
        <f t="shared" si="2"/>
        <v/>
      </c>
      <c r="O24" s="34" t="str">
        <f t="shared" si="3"/>
        <v/>
      </c>
      <c r="P24" s="36" t="str">
        <f t="shared" si="4"/>
        <v/>
      </c>
      <c r="Q24" s="34" t="str">
        <f t="shared" si="5"/>
        <v/>
      </c>
      <c r="R24" s="37"/>
      <c r="S24" s="8"/>
    </row>
    <row r="25" spans="2:19" ht="13" x14ac:dyDescent="0.35">
      <c r="B25" s="31">
        <v>20</v>
      </c>
      <c r="C25" s="44"/>
      <c r="D25" s="32"/>
      <c r="E25" s="33"/>
      <c r="F25" s="33"/>
      <c r="G25" s="34" t="str">
        <f t="shared" si="0"/>
        <v/>
      </c>
      <c r="H25" s="50" t="str">
        <f>IF(D25="","",VLOOKUP(D25,Properties!$A$7:$D$50,4,FALSE))</f>
        <v/>
      </c>
      <c r="I25" s="34" t="str">
        <f>IF(ISBLANK(C25),"",VLOOKUP(C25,Properties!$M$7:$N$15,2))</f>
        <v/>
      </c>
      <c r="J25" s="51" t="str">
        <f>IF(ISBLANK(D25),"",VLOOKUP(D25,Properties!$A$7:$E$50,5))</f>
        <v/>
      </c>
      <c r="K25" s="49" t="str">
        <f>IF(ISBLANK(D25),"",VLOOKUP(D25,Properties!$A$7:$E$50,3, FALSE))</f>
        <v/>
      </c>
      <c r="L25" s="49" t="str">
        <f>IF(ISBLANK(D25),"",VLOOKUP(D25,Properties!$A$7:$E$50,2, FALSE))</f>
        <v/>
      </c>
      <c r="M25" s="35" t="str">
        <f t="shared" si="1"/>
        <v/>
      </c>
      <c r="N25" s="35" t="str">
        <f t="shared" si="2"/>
        <v/>
      </c>
      <c r="O25" s="34" t="str">
        <f t="shared" si="3"/>
        <v/>
      </c>
      <c r="P25" s="36" t="str">
        <f t="shared" si="4"/>
        <v/>
      </c>
      <c r="Q25" s="34" t="str">
        <f t="shared" si="5"/>
        <v/>
      </c>
      <c r="R25" s="37"/>
      <c r="S25" s="8"/>
    </row>
    <row r="26" spans="2:19" ht="13" x14ac:dyDescent="0.35">
      <c r="B26" s="31">
        <v>21</v>
      </c>
      <c r="C26" s="44"/>
      <c r="D26" s="32"/>
      <c r="E26" s="33"/>
      <c r="F26" s="33"/>
      <c r="G26" s="34" t="str">
        <f t="shared" si="0"/>
        <v/>
      </c>
      <c r="H26" s="50" t="str">
        <f>IF(D26="","",VLOOKUP(D26,Properties!$A$7:$D$50,4,FALSE))</f>
        <v/>
      </c>
      <c r="I26" s="34" t="str">
        <f>IF(ISBLANK(C26),"",VLOOKUP(C26,Properties!$M$7:$N$15,2))</f>
        <v/>
      </c>
      <c r="J26" s="51" t="str">
        <f>IF(ISBLANK(D26),"",VLOOKUP(D26,Properties!$A$7:$E$50,5))</f>
        <v/>
      </c>
      <c r="K26" s="49" t="str">
        <f>IF(ISBLANK(D26),"",VLOOKUP(D26,Properties!$A$7:$E$50,3, FALSE))</f>
        <v/>
      </c>
      <c r="L26" s="49" t="str">
        <f>IF(ISBLANK(D26),"",VLOOKUP(D26,Properties!$A$7:$E$50,2, FALSE))</f>
        <v/>
      </c>
      <c r="M26" s="35" t="str">
        <f t="shared" si="1"/>
        <v/>
      </c>
      <c r="N26" s="35" t="str">
        <f t="shared" si="2"/>
        <v/>
      </c>
      <c r="O26" s="34" t="str">
        <f t="shared" si="3"/>
        <v/>
      </c>
      <c r="P26" s="36" t="str">
        <f t="shared" si="4"/>
        <v/>
      </c>
      <c r="Q26" s="34" t="str">
        <f t="shared" si="5"/>
        <v/>
      </c>
      <c r="R26" s="37"/>
      <c r="S26" s="8"/>
    </row>
    <row r="27" spans="2:19" ht="13" x14ac:dyDescent="0.35">
      <c r="B27" s="31">
        <v>22</v>
      </c>
      <c r="C27" s="44"/>
      <c r="D27" s="32"/>
      <c r="E27" s="33"/>
      <c r="F27" s="33"/>
      <c r="G27" s="34" t="str">
        <f t="shared" si="0"/>
        <v/>
      </c>
      <c r="H27" s="50" t="str">
        <f>IF(D27="","",VLOOKUP(D27,Properties!$A$7:$D$50,4,FALSE))</f>
        <v/>
      </c>
      <c r="I27" s="34" t="str">
        <f>IF(ISBLANK(C27),"",VLOOKUP(C27,Properties!$M$7:$N$15,2))</f>
        <v/>
      </c>
      <c r="J27" s="51" t="str">
        <f>IF(ISBLANK(D27),"",VLOOKUP(D27,Properties!$A$7:$E$50,5))</f>
        <v/>
      </c>
      <c r="K27" s="49" t="str">
        <f>IF(ISBLANK(D27),"",VLOOKUP(D27,Properties!$A$7:$E$50,3, FALSE))</f>
        <v/>
      </c>
      <c r="L27" s="49" t="str">
        <f>IF(ISBLANK(D27),"",VLOOKUP(D27,Properties!$A$7:$E$50,2, FALSE))</f>
        <v/>
      </c>
      <c r="M27" s="35" t="str">
        <f t="shared" si="1"/>
        <v/>
      </c>
      <c r="N27" s="35" t="str">
        <f t="shared" si="2"/>
        <v/>
      </c>
      <c r="O27" s="34" t="str">
        <f t="shared" si="3"/>
        <v/>
      </c>
      <c r="P27" s="36" t="str">
        <f t="shared" si="4"/>
        <v/>
      </c>
      <c r="Q27" s="34" t="str">
        <f t="shared" si="5"/>
        <v/>
      </c>
      <c r="R27" s="37"/>
      <c r="S27" s="8"/>
    </row>
    <row r="28" spans="2:19" ht="13" x14ac:dyDescent="0.35">
      <c r="B28" s="31">
        <v>23</v>
      </c>
      <c r="C28" s="44"/>
      <c r="D28" s="32"/>
      <c r="E28" s="33"/>
      <c r="F28" s="33"/>
      <c r="G28" s="34" t="str">
        <f t="shared" si="0"/>
        <v/>
      </c>
      <c r="H28" s="50" t="str">
        <f>IF(D28="","",VLOOKUP(D28,Properties!$A$7:$D$50,4,FALSE))</f>
        <v/>
      </c>
      <c r="I28" s="34" t="str">
        <f>IF(ISBLANK(C28),"",VLOOKUP(C28,Properties!$M$7:$N$15,2))</f>
        <v/>
      </c>
      <c r="J28" s="51" t="str">
        <f>IF(ISBLANK(D28),"",VLOOKUP(D28,Properties!$A$7:$E$50,5))</f>
        <v/>
      </c>
      <c r="K28" s="49" t="str">
        <f>IF(ISBLANK(D28),"",VLOOKUP(D28,Properties!$A$7:$E$50,3, FALSE))</f>
        <v/>
      </c>
      <c r="L28" s="49" t="str">
        <f>IF(ISBLANK(D28),"",VLOOKUP(D28,Properties!$A$7:$E$50,2, FALSE))</f>
        <v/>
      </c>
      <c r="M28" s="35" t="str">
        <f t="shared" si="1"/>
        <v/>
      </c>
      <c r="N28" s="35" t="str">
        <f t="shared" si="2"/>
        <v/>
      </c>
      <c r="O28" s="34" t="str">
        <f t="shared" si="3"/>
        <v/>
      </c>
      <c r="P28" s="36" t="str">
        <f t="shared" si="4"/>
        <v/>
      </c>
      <c r="Q28" s="34" t="str">
        <f t="shared" si="5"/>
        <v/>
      </c>
      <c r="R28" s="37"/>
      <c r="S28" s="8"/>
    </row>
    <row r="29" spans="2:19" ht="13" x14ac:dyDescent="0.35">
      <c r="B29" s="31">
        <v>24</v>
      </c>
      <c r="C29" s="44"/>
      <c r="D29" s="32"/>
      <c r="E29" s="33"/>
      <c r="F29" s="33"/>
      <c r="G29" s="34" t="str">
        <f t="shared" si="0"/>
        <v/>
      </c>
      <c r="H29" s="50" t="str">
        <f>IF(D29="","",VLOOKUP(D29,Properties!$A$7:$D$50,4,FALSE))</f>
        <v/>
      </c>
      <c r="I29" s="34" t="str">
        <f>IF(ISBLANK(C29),"",VLOOKUP(C29,Properties!$M$7:$N$15,2))</f>
        <v/>
      </c>
      <c r="J29" s="51" t="str">
        <f>IF(ISBLANK(D29),"",VLOOKUP(D29,Properties!$A$7:$E$50,5))</f>
        <v/>
      </c>
      <c r="K29" s="49" t="str">
        <f>IF(ISBLANK(D29),"",VLOOKUP(D29,Properties!$A$7:$E$50,3, FALSE))</f>
        <v/>
      </c>
      <c r="L29" s="49" t="str">
        <f>IF(ISBLANK(D29),"",VLOOKUP(D29,Properties!$A$7:$E$50,2, FALSE))</f>
        <v/>
      </c>
      <c r="M29" s="35" t="str">
        <f t="shared" si="1"/>
        <v/>
      </c>
      <c r="N29" s="35" t="str">
        <f t="shared" si="2"/>
        <v/>
      </c>
      <c r="O29" s="34" t="str">
        <f t="shared" si="3"/>
        <v/>
      </c>
      <c r="P29" s="36" t="str">
        <f t="shared" si="4"/>
        <v/>
      </c>
      <c r="Q29" s="34" t="str">
        <f t="shared" si="5"/>
        <v/>
      </c>
      <c r="R29" s="37"/>
      <c r="S29" s="8"/>
    </row>
    <row r="30" spans="2:19" ht="13" x14ac:dyDescent="0.35">
      <c r="B30" s="31">
        <v>25</v>
      </c>
      <c r="C30" s="44"/>
      <c r="D30" s="32"/>
      <c r="E30" s="33"/>
      <c r="F30" s="33"/>
      <c r="G30" s="34" t="str">
        <f t="shared" si="0"/>
        <v/>
      </c>
      <c r="H30" s="50" t="str">
        <f>IF(D30="","",VLOOKUP(D30,Properties!$A$7:$D$50,4,FALSE))</f>
        <v/>
      </c>
      <c r="I30" s="34" t="str">
        <f>IF(ISBLANK(C30),"",VLOOKUP(C30,Properties!$M$7:$N$15,2))</f>
        <v/>
      </c>
      <c r="J30" s="51" t="str">
        <f>IF(ISBLANK(D30),"",VLOOKUP(D30,Properties!$A$7:$E$50,5))</f>
        <v/>
      </c>
      <c r="K30" s="49" t="str">
        <f>IF(ISBLANK(D30),"",VLOOKUP(D30,Properties!$A$7:$E$50,3, FALSE))</f>
        <v/>
      </c>
      <c r="L30" s="49" t="str">
        <f>IF(ISBLANK(D30),"",VLOOKUP(D30,Properties!$A$7:$E$50,2, FALSE))</f>
        <v/>
      </c>
      <c r="M30" s="35" t="str">
        <f t="shared" si="1"/>
        <v/>
      </c>
      <c r="N30" s="35" t="str">
        <f t="shared" si="2"/>
        <v/>
      </c>
      <c r="O30" s="34" t="str">
        <f t="shared" si="3"/>
        <v/>
      </c>
      <c r="P30" s="36" t="str">
        <f t="shared" si="4"/>
        <v/>
      </c>
      <c r="Q30" s="34" t="str">
        <f t="shared" si="5"/>
        <v/>
      </c>
      <c r="R30" s="37"/>
      <c r="S30" s="8"/>
    </row>
    <row r="31" spans="2:19" ht="13" x14ac:dyDescent="0.35">
      <c r="B31" s="58">
        <v>26</v>
      </c>
      <c r="C31" s="45"/>
      <c r="D31" s="38"/>
      <c r="E31" s="39"/>
      <c r="F31" s="39"/>
      <c r="G31" s="40" t="str">
        <f t="shared" si="0"/>
        <v/>
      </c>
      <c r="H31" s="50" t="str">
        <f>IF(D31="","",VLOOKUP(D31,Properties!$A$7:$D$50,4,FALSE))</f>
        <v/>
      </c>
      <c r="I31" s="40" t="str">
        <f>IF(ISBLANK(C31),"",VLOOKUP(C31,Properties!$M$7:$N$15,2))</f>
        <v/>
      </c>
      <c r="J31" s="51" t="str">
        <f>IF(ISBLANK(D31),"",VLOOKUP(D31,Properties!$A$7:$E$50,5))</f>
        <v/>
      </c>
      <c r="K31" s="49" t="str">
        <f>IF(ISBLANK(D31),"",VLOOKUP(D31,Properties!$A$7:$E$50,3, FALSE))</f>
        <v/>
      </c>
      <c r="L31" s="49" t="str">
        <f>IF(ISBLANK(D31),"",VLOOKUP(D31,Properties!$A$7:$E$50,2, FALSE))</f>
        <v/>
      </c>
      <c r="M31" s="41" t="str">
        <f t="shared" si="1"/>
        <v/>
      </c>
      <c r="N31" s="41" t="str">
        <f t="shared" si="2"/>
        <v/>
      </c>
      <c r="O31" s="40" t="str">
        <f t="shared" si="3"/>
        <v/>
      </c>
      <c r="P31" s="42" t="str">
        <f t="shared" si="4"/>
        <v/>
      </c>
      <c r="Q31" s="40" t="str">
        <f t="shared" si="5"/>
        <v/>
      </c>
      <c r="R31" s="43"/>
      <c r="S31" s="8"/>
    </row>
    <row r="32" spans="2:19" x14ac:dyDescent="0.35">
      <c r="B32" s="8"/>
      <c r="C32" s="8"/>
      <c r="D32" s="8"/>
      <c r="E32" s="8"/>
      <c r="F32" s="8"/>
      <c r="G32" s="8"/>
      <c r="H32" s="8"/>
      <c r="I32" s="8"/>
      <c r="J32" s="8"/>
      <c r="K32" s="8"/>
      <c r="L32" s="8"/>
      <c r="M32" s="8"/>
      <c r="N32" s="8"/>
      <c r="O32" s="8"/>
      <c r="P32" s="8"/>
      <c r="Q32" s="8"/>
      <c r="R32" s="8"/>
      <c r="S32" s="8"/>
    </row>
    <row r="33" spans="2:19" ht="13" x14ac:dyDescent="0.35">
      <c r="B33" s="106" t="s">
        <v>52</v>
      </c>
      <c r="C33" s="108"/>
      <c r="D33" s="108"/>
      <c r="E33" s="108"/>
      <c r="F33" s="107"/>
      <c r="G33" s="8"/>
      <c r="H33" s="90" t="s">
        <v>53</v>
      </c>
      <c r="I33" s="91"/>
      <c r="J33" s="91"/>
      <c r="K33" s="92"/>
      <c r="L33" s="8"/>
      <c r="M33" s="8"/>
      <c r="N33" s="8"/>
      <c r="O33" s="8"/>
      <c r="P33" s="8"/>
      <c r="Q33" s="8"/>
      <c r="R33" s="8"/>
      <c r="S33" s="8"/>
    </row>
    <row r="34" spans="2:19" x14ac:dyDescent="0.35">
      <c r="B34" s="109" t="s">
        <v>54</v>
      </c>
      <c r="C34" s="110"/>
      <c r="D34" s="111"/>
      <c r="E34" s="100">
        <f>SUM(P6:P31)</f>
        <v>0</v>
      </c>
      <c r="F34" s="101"/>
      <c r="G34" s="8"/>
      <c r="H34" s="93"/>
      <c r="I34" s="94"/>
      <c r="J34" s="94"/>
      <c r="K34" s="95"/>
      <c r="L34" s="8"/>
      <c r="M34" s="8"/>
      <c r="N34" s="8"/>
      <c r="O34" s="8"/>
      <c r="P34" s="8"/>
      <c r="Q34" s="8"/>
      <c r="R34" s="8"/>
      <c r="S34" s="8"/>
    </row>
    <row r="35" spans="2:19" x14ac:dyDescent="0.35">
      <c r="B35" s="109" t="s">
        <v>55</v>
      </c>
      <c r="C35" s="110"/>
      <c r="D35" s="111"/>
      <c r="E35" s="102">
        <f>SUM(E6:E31)</f>
        <v>0</v>
      </c>
      <c r="F35" s="103"/>
      <c r="G35" s="8"/>
      <c r="H35" s="96"/>
      <c r="I35" s="97"/>
      <c r="J35" s="97"/>
      <c r="K35" s="98"/>
      <c r="L35" s="8"/>
      <c r="M35" s="8"/>
      <c r="N35" s="8"/>
      <c r="O35" s="8"/>
      <c r="P35" s="8"/>
      <c r="Q35" s="8"/>
      <c r="R35" s="8"/>
      <c r="S35" s="8"/>
    </row>
    <row r="36" spans="2:19" x14ac:dyDescent="0.35">
      <c r="B36" s="112" t="s">
        <v>24</v>
      </c>
      <c r="C36" s="113"/>
      <c r="D36" s="114"/>
      <c r="E36" s="100" t="e">
        <f>E34/E35</f>
        <v>#DIV/0!</v>
      </c>
      <c r="F36" s="118"/>
      <c r="G36" s="8"/>
      <c r="H36" s="8"/>
      <c r="I36" s="8"/>
      <c r="J36" s="8"/>
      <c r="K36" s="8"/>
      <c r="L36" s="8"/>
      <c r="M36" s="8"/>
      <c r="N36" s="8"/>
      <c r="O36" s="8"/>
      <c r="P36" s="8"/>
      <c r="Q36" s="8"/>
      <c r="R36" s="8"/>
      <c r="S36" s="8"/>
    </row>
    <row r="37" spans="2:19" ht="13" x14ac:dyDescent="0.35">
      <c r="B37" s="115" t="s">
        <v>56</v>
      </c>
      <c r="C37" s="116"/>
      <c r="D37" s="117"/>
      <c r="E37" s="106" t="e">
        <f>IF(E36&gt;35,"No","Yes")</f>
        <v>#DIV/0!</v>
      </c>
      <c r="F37" s="107"/>
      <c r="G37" s="8"/>
      <c r="H37" s="8"/>
      <c r="I37" s="8"/>
      <c r="J37" s="8"/>
      <c r="K37" s="8"/>
      <c r="L37" s="8"/>
      <c r="M37" s="8"/>
      <c r="N37" s="8"/>
      <c r="O37" s="8"/>
      <c r="P37" s="8"/>
      <c r="Q37" s="8"/>
      <c r="R37" s="8"/>
      <c r="S37" s="8"/>
    </row>
    <row r="38" spans="2:19" x14ac:dyDescent="0.35">
      <c r="B38" s="8"/>
      <c r="C38" s="8"/>
      <c r="D38" s="8"/>
      <c r="E38" s="8"/>
      <c r="F38" s="8"/>
      <c r="G38" s="8"/>
      <c r="H38" s="8"/>
      <c r="I38" s="8"/>
      <c r="J38" s="8"/>
      <c r="K38" s="8"/>
      <c r="L38" s="8"/>
      <c r="M38" s="8"/>
      <c r="N38" s="8"/>
      <c r="O38" s="8"/>
      <c r="P38" s="8"/>
      <c r="Q38" s="8"/>
      <c r="R38" s="8"/>
      <c r="S38" s="8"/>
    </row>
    <row r="39" spans="2:19" x14ac:dyDescent="0.35">
      <c r="B39" s="8"/>
      <c r="C39" s="8"/>
      <c r="D39" s="8"/>
      <c r="E39" s="8"/>
      <c r="F39" s="8"/>
      <c r="G39" s="8"/>
      <c r="H39" s="8"/>
      <c r="I39" s="8"/>
      <c r="J39" s="8"/>
      <c r="K39" s="8"/>
      <c r="L39" s="8"/>
      <c r="M39" s="8"/>
      <c r="N39" s="8"/>
      <c r="O39" s="8"/>
      <c r="P39" s="8"/>
      <c r="Q39" s="8"/>
      <c r="R39" s="8"/>
      <c r="S39" s="8"/>
    </row>
    <row r="40" spans="2:19" x14ac:dyDescent="0.35">
      <c r="B40" s="8"/>
      <c r="C40" s="8"/>
      <c r="D40" s="8"/>
      <c r="E40" s="8"/>
      <c r="F40" s="8"/>
      <c r="G40" s="8"/>
      <c r="H40" s="8"/>
      <c r="I40" s="8"/>
      <c r="J40" s="8"/>
      <c r="K40" s="8"/>
      <c r="L40" s="8"/>
      <c r="M40" s="8"/>
      <c r="N40" s="8"/>
      <c r="O40" s="8"/>
      <c r="P40" s="8"/>
      <c r="Q40" s="8"/>
      <c r="R40" s="8"/>
      <c r="S40" s="8"/>
    </row>
    <row r="41" spans="2:19" x14ac:dyDescent="0.35">
      <c r="B41" s="8"/>
      <c r="C41" s="8"/>
      <c r="D41" s="8"/>
      <c r="E41" s="8"/>
      <c r="F41" s="8"/>
      <c r="G41" s="8"/>
      <c r="H41" s="8"/>
      <c r="I41" s="8"/>
      <c r="J41" s="8"/>
      <c r="K41" s="8"/>
      <c r="L41" s="8"/>
      <c r="M41" s="8"/>
      <c r="N41" s="8"/>
      <c r="O41" s="8"/>
      <c r="P41" s="8"/>
      <c r="Q41" s="8"/>
      <c r="R41" s="8"/>
      <c r="S41" s="8"/>
    </row>
  </sheetData>
  <sheetProtection algorithmName="SHA-512" hashValue="VGUaWkydXQ81R213qOSrl3KSIYkex5YemxZSSU4iCKKTca280E0y2QVMcdDy7DphlIO55ECuEdQL0c2C3JSV9w==" saltValue="gV6808liOEzOc2u1Drn0OA==" spinCount="100000" sheet="1" objects="1" scenarios="1"/>
  <customSheetViews>
    <customSheetView guid="{422C9E7A-81D0-4940-8042-5F25E4E3981A}" showGridLines="0" showRowCol="0">
      <selection activeCell="I19" sqref="I19"/>
      <pageMargins left="0" right="0" top="0" bottom="0" header="0" footer="0"/>
      <pageSetup paperSize="9" orientation="portrait" r:id="rId1"/>
    </customSheetView>
  </customSheetViews>
  <mergeCells count="12">
    <mergeCell ref="E37:F37"/>
    <mergeCell ref="B33:F33"/>
    <mergeCell ref="B34:D34"/>
    <mergeCell ref="B35:D35"/>
    <mergeCell ref="B36:D36"/>
    <mergeCell ref="B37:D37"/>
    <mergeCell ref="E36:F36"/>
    <mergeCell ref="H33:K35"/>
    <mergeCell ref="B1:Q1"/>
    <mergeCell ref="E34:F34"/>
    <mergeCell ref="E35:F35"/>
    <mergeCell ref="B3:R3"/>
  </mergeCells>
  <dataValidations count="2">
    <dataValidation type="list" allowBlank="1" showInputMessage="1" showErrorMessage="1" sqref="D6:D31" xr:uid="{00000000-0002-0000-0200-000000000000}">
      <formula1>refrigerant</formula1>
    </dataValidation>
    <dataValidation type="list" allowBlank="1" showInputMessage="1" showErrorMessage="1" sqref="C6:C31" xr:uid="{00000000-0002-0000-0200-000001000000}">
      <formula1>equipment</formula1>
    </dataValidation>
  </dataValidation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0"/>
  <sheetViews>
    <sheetView showGridLines="0" zoomScaleNormal="100" workbookViewId="0">
      <selection activeCell="H45" sqref="H45"/>
    </sheetView>
  </sheetViews>
  <sheetFormatPr defaultColWidth="9.1796875" defaultRowHeight="12.5" x14ac:dyDescent="0.35"/>
  <cols>
    <col min="1" max="1" width="11.81640625" style="15" customWidth="1"/>
    <col min="2" max="2" width="17.1796875" style="15" customWidth="1"/>
    <col min="3" max="3" width="16.1796875" style="15" customWidth="1"/>
    <col min="4" max="4" width="9.81640625" style="15" customWidth="1"/>
    <col min="5" max="5" width="15.81640625" style="15" customWidth="1"/>
    <col min="6" max="6" width="35.453125" style="15" customWidth="1"/>
    <col min="7" max="8" width="22.54296875" style="15" customWidth="1"/>
    <col min="9" max="9" width="5.1796875" style="15" customWidth="1"/>
    <col min="10" max="10" width="9.453125" style="15" customWidth="1"/>
    <col min="11" max="11" width="10.453125" style="15" customWidth="1"/>
    <col min="12" max="12" width="5.1796875" style="15" customWidth="1"/>
    <col min="13" max="13" width="24.453125" style="15" customWidth="1"/>
    <col min="14" max="14" width="4.453125" style="15" customWidth="1"/>
    <col min="15" max="15" width="10.453125" style="15" customWidth="1"/>
    <col min="16" max="16384" width="9.1796875" style="15"/>
  </cols>
  <sheetData>
    <row r="1" spans="1:17" x14ac:dyDescent="0.35">
      <c r="A1" s="14"/>
      <c r="B1" s="14"/>
      <c r="C1" s="14"/>
      <c r="D1" s="14"/>
      <c r="E1" s="14"/>
      <c r="F1" s="14"/>
      <c r="G1" s="14"/>
      <c r="H1" s="14"/>
      <c r="I1" s="14"/>
      <c r="J1" s="14"/>
      <c r="K1" s="14"/>
      <c r="L1" s="14"/>
      <c r="M1" s="14"/>
      <c r="N1" s="14"/>
      <c r="O1" s="14"/>
      <c r="P1" s="14"/>
      <c r="Q1" s="14"/>
    </row>
    <row r="2" spans="1:17" x14ac:dyDescent="0.35">
      <c r="A2" s="14"/>
      <c r="B2" s="14"/>
      <c r="C2" s="14"/>
      <c r="D2" s="14"/>
      <c r="E2" s="14"/>
      <c r="F2" s="14"/>
      <c r="G2" s="14"/>
      <c r="H2" s="14"/>
      <c r="I2" s="14"/>
      <c r="J2" s="14"/>
      <c r="K2" s="14"/>
      <c r="L2" s="14"/>
      <c r="M2" s="14"/>
      <c r="N2" s="14"/>
      <c r="O2" s="14"/>
      <c r="P2" s="14"/>
      <c r="Q2" s="14"/>
    </row>
    <row r="3" spans="1:17" ht="15.5" x14ac:dyDescent="0.35">
      <c r="A3" s="131" t="s">
        <v>57</v>
      </c>
      <c r="B3" s="131"/>
      <c r="C3" s="131"/>
      <c r="D3" s="131"/>
      <c r="E3" s="131"/>
      <c r="F3" s="131"/>
      <c r="G3" s="131"/>
      <c r="H3" s="131"/>
      <c r="I3" s="131"/>
      <c r="J3" s="131"/>
      <c r="K3" s="131"/>
      <c r="L3" s="131"/>
      <c r="M3" s="131"/>
      <c r="N3" s="131"/>
      <c r="O3" s="14"/>
      <c r="P3" s="14"/>
      <c r="Q3" s="14"/>
    </row>
    <row r="4" spans="1:17" x14ac:dyDescent="0.35">
      <c r="A4" s="113" t="s">
        <v>58</v>
      </c>
      <c r="B4" s="113"/>
      <c r="C4" s="113"/>
      <c r="D4" s="113"/>
      <c r="E4" s="113"/>
      <c r="F4" s="113"/>
      <c r="G4" s="113"/>
      <c r="H4" s="113"/>
      <c r="I4" s="14"/>
      <c r="J4" s="14"/>
      <c r="K4" s="14"/>
      <c r="L4" s="14"/>
      <c r="M4" s="14"/>
      <c r="N4" s="14"/>
      <c r="O4" s="14"/>
      <c r="P4" s="14"/>
      <c r="Q4" s="14"/>
    </row>
    <row r="5" spans="1:17" ht="30" customHeight="1" x14ac:dyDescent="0.35">
      <c r="A5" s="106" t="s">
        <v>59</v>
      </c>
      <c r="B5" s="108"/>
      <c r="C5" s="108"/>
      <c r="D5" s="108"/>
      <c r="E5" s="108"/>
      <c r="F5" s="107"/>
      <c r="G5" s="132" t="s">
        <v>60</v>
      </c>
      <c r="H5" s="132"/>
      <c r="I5" s="14"/>
      <c r="J5" s="125" t="s">
        <v>61</v>
      </c>
      <c r="K5" s="126"/>
      <c r="L5" s="14"/>
      <c r="M5" s="129" t="s">
        <v>62</v>
      </c>
      <c r="N5" s="130"/>
      <c r="O5" s="14"/>
      <c r="P5" s="14"/>
      <c r="Q5" s="14"/>
    </row>
    <row r="6" spans="1:17" ht="39" x14ac:dyDescent="0.35">
      <c r="A6" s="10" t="s">
        <v>63</v>
      </c>
      <c r="B6" s="10" t="s">
        <v>64</v>
      </c>
      <c r="C6" s="10" t="s">
        <v>65</v>
      </c>
      <c r="D6" s="10" t="s">
        <v>66</v>
      </c>
      <c r="E6" s="11" t="s">
        <v>67</v>
      </c>
      <c r="F6" s="10" t="s">
        <v>17</v>
      </c>
      <c r="G6" s="10" t="s">
        <v>46</v>
      </c>
      <c r="H6" s="10" t="s">
        <v>68</v>
      </c>
      <c r="I6" s="14"/>
      <c r="J6" s="127"/>
      <c r="K6" s="128"/>
      <c r="L6" s="14"/>
      <c r="M6" s="1" t="s">
        <v>69</v>
      </c>
      <c r="N6" s="1" t="s">
        <v>70</v>
      </c>
      <c r="O6" s="14"/>
      <c r="P6" s="14"/>
      <c r="Q6" s="14"/>
    </row>
    <row r="7" spans="1:17" x14ac:dyDescent="0.35">
      <c r="A7" s="62" t="s">
        <v>71</v>
      </c>
      <c r="B7" s="62">
        <v>1</v>
      </c>
      <c r="C7" s="62">
        <v>4660</v>
      </c>
      <c r="D7" s="63">
        <v>0.02</v>
      </c>
      <c r="E7" s="64">
        <v>0.1</v>
      </c>
      <c r="F7" s="65" t="s">
        <v>72</v>
      </c>
      <c r="G7" s="66" t="s">
        <v>73</v>
      </c>
      <c r="H7" s="66" t="s">
        <v>74</v>
      </c>
      <c r="I7" s="14"/>
      <c r="J7" s="16" t="s">
        <v>75</v>
      </c>
      <c r="K7" s="17">
        <v>0.02</v>
      </c>
      <c r="L7" s="14"/>
      <c r="M7" s="18" t="s">
        <v>76</v>
      </c>
      <c r="N7" s="12">
        <v>23</v>
      </c>
      <c r="O7" s="14"/>
      <c r="P7" s="14"/>
      <c r="Q7" s="14"/>
    </row>
    <row r="8" spans="1:17" x14ac:dyDescent="0.35">
      <c r="A8" s="62" t="s">
        <v>77</v>
      </c>
      <c r="B8" s="62">
        <v>0.85</v>
      </c>
      <c r="C8" s="62">
        <v>5820</v>
      </c>
      <c r="D8" s="63">
        <v>0.02</v>
      </c>
      <c r="E8" s="64">
        <v>0.1</v>
      </c>
      <c r="F8" s="65" t="s">
        <v>72</v>
      </c>
      <c r="G8" s="66" t="s">
        <v>73</v>
      </c>
      <c r="H8" s="66" t="s">
        <v>74</v>
      </c>
      <c r="I8" s="14"/>
      <c r="J8" s="19" t="s">
        <v>78</v>
      </c>
      <c r="K8" s="20">
        <v>7.0000000000000007E-2</v>
      </c>
      <c r="L8" s="14"/>
      <c r="M8" s="18" t="s">
        <v>79</v>
      </c>
      <c r="N8" s="12">
        <v>23</v>
      </c>
      <c r="O8" s="14"/>
      <c r="P8" s="14"/>
      <c r="Q8" s="14"/>
    </row>
    <row r="9" spans="1:17" x14ac:dyDescent="0.35">
      <c r="A9" s="62" t="s">
        <v>80</v>
      </c>
      <c r="B9" s="62">
        <v>0.57999999999999996</v>
      </c>
      <c r="C9" s="62">
        <v>8590</v>
      </c>
      <c r="D9" s="63">
        <v>7.0000000000000007E-2</v>
      </c>
      <c r="E9" s="64">
        <v>0.1</v>
      </c>
      <c r="F9" s="65"/>
      <c r="G9" s="66" t="s">
        <v>73</v>
      </c>
      <c r="H9" s="66" t="s">
        <v>74</v>
      </c>
      <c r="I9" s="14"/>
      <c r="J9" s="21"/>
      <c r="K9" s="21"/>
      <c r="L9" s="14"/>
      <c r="M9" s="18" t="s">
        <v>81</v>
      </c>
      <c r="N9" s="12">
        <v>15</v>
      </c>
      <c r="O9" s="14"/>
      <c r="P9" s="14"/>
      <c r="Q9" s="14"/>
    </row>
    <row r="10" spans="1:17" x14ac:dyDescent="0.35">
      <c r="A10" s="62" t="s">
        <v>82</v>
      </c>
      <c r="B10" s="62">
        <v>0.56999999999999995</v>
      </c>
      <c r="C10" s="62">
        <v>7670</v>
      </c>
      <c r="D10" s="63">
        <v>7.0000000000000007E-2</v>
      </c>
      <c r="E10" s="64">
        <v>0.1</v>
      </c>
      <c r="F10" s="65"/>
      <c r="G10" s="66" t="s">
        <v>73</v>
      </c>
      <c r="H10" s="66" t="s">
        <v>74</v>
      </c>
      <c r="I10" s="21"/>
      <c r="J10" s="21"/>
      <c r="K10" s="14"/>
      <c r="L10" s="14"/>
      <c r="M10" s="18" t="s">
        <v>83</v>
      </c>
      <c r="N10" s="12">
        <v>20</v>
      </c>
      <c r="O10" s="14"/>
      <c r="P10" s="14"/>
      <c r="Q10" s="14"/>
    </row>
    <row r="11" spans="1:17" x14ac:dyDescent="0.35">
      <c r="A11" s="62" t="s">
        <v>84</v>
      </c>
      <c r="B11" s="62">
        <v>0.82</v>
      </c>
      <c r="C11" s="62">
        <v>10200</v>
      </c>
      <c r="D11" s="63">
        <v>7.0000000000000007E-2</v>
      </c>
      <c r="E11" s="64">
        <v>0.1</v>
      </c>
      <c r="F11" s="65" t="s">
        <v>85</v>
      </c>
      <c r="G11" s="66" t="s">
        <v>73</v>
      </c>
      <c r="H11" s="66" t="s">
        <v>74</v>
      </c>
      <c r="I11" s="21"/>
      <c r="J11" s="21"/>
      <c r="K11" s="14"/>
      <c r="L11" s="14"/>
      <c r="M11" s="18" t="s">
        <v>86</v>
      </c>
      <c r="N11" s="12">
        <v>23</v>
      </c>
      <c r="O11" s="14"/>
      <c r="P11" s="14"/>
      <c r="Q11" s="14"/>
    </row>
    <row r="12" spans="1:17" x14ac:dyDescent="0.35">
      <c r="A12" s="62" t="s">
        <v>87</v>
      </c>
      <c r="B12" s="62">
        <v>0.60499999999999998</v>
      </c>
      <c r="C12" s="62">
        <v>8100</v>
      </c>
      <c r="D12" s="63">
        <v>7.0000000000000007E-2</v>
      </c>
      <c r="E12" s="64">
        <v>0.1</v>
      </c>
      <c r="F12" s="65"/>
      <c r="G12" s="66" t="s">
        <v>73</v>
      </c>
      <c r="H12" s="66" t="s">
        <v>73</v>
      </c>
      <c r="I12" s="21"/>
      <c r="J12" s="14"/>
      <c r="K12" s="14"/>
      <c r="L12" s="14"/>
      <c r="M12" s="18" t="s">
        <v>88</v>
      </c>
      <c r="N12" s="12">
        <v>20</v>
      </c>
      <c r="O12" s="14"/>
      <c r="P12" s="14"/>
      <c r="Q12" s="14"/>
    </row>
    <row r="13" spans="1:17" x14ac:dyDescent="0.35">
      <c r="A13" s="62" t="s">
        <v>89</v>
      </c>
      <c r="B13" s="62">
        <v>0.311</v>
      </c>
      <c r="C13" s="62">
        <v>4600</v>
      </c>
      <c r="D13" s="63">
        <v>7.0000000000000007E-2</v>
      </c>
      <c r="E13" s="64">
        <v>0.1</v>
      </c>
      <c r="F13" s="65" t="s">
        <v>90</v>
      </c>
      <c r="G13" s="66" t="s">
        <v>73</v>
      </c>
      <c r="H13" s="66" t="s">
        <v>73</v>
      </c>
      <c r="I13" s="21"/>
      <c r="J13" s="21"/>
      <c r="K13" s="14"/>
      <c r="L13" s="14"/>
      <c r="M13" s="18" t="s">
        <v>91</v>
      </c>
      <c r="N13" s="12">
        <v>15</v>
      </c>
      <c r="O13" s="14"/>
      <c r="P13" s="14"/>
      <c r="Q13" s="14"/>
    </row>
    <row r="14" spans="1:17" x14ac:dyDescent="0.35">
      <c r="A14" s="62" t="s">
        <v>92</v>
      </c>
      <c r="B14" s="62">
        <v>0</v>
      </c>
      <c r="C14" s="62">
        <v>20</v>
      </c>
      <c r="D14" s="63">
        <v>7.0000000000000007E-2</v>
      </c>
      <c r="E14" s="64">
        <v>0.1</v>
      </c>
      <c r="F14" s="65" t="s">
        <v>93</v>
      </c>
      <c r="G14" s="66" t="s">
        <v>73</v>
      </c>
      <c r="H14" s="66" t="s">
        <v>73</v>
      </c>
      <c r="I14" s="14"/>
      <c r="J14" s="14"/>
      <c r="K14" s="14"/>
      <c r="L14" s="14"/>
      <c r="M14" s="18" t="s">
        <v>94</v>
      </c>
      <c r="N14" s="12">
        <v>15</v>
      </c>
      <c r="O14" s="14"/>
      <c r="P14" s="14"/>
      <c r="Q14" s="14"/>
    </row>
    <row r="15" spans="1:17" x14ac:dyDescent="0.35">
      <c r="A15" s="62" t="s">
        <v>95</v>
      </c>
      <c r="B15" s="62">
        <v>0</v>
      </c>
      <c r="C15" s="62">
        <v>20</v>
      </c>
      <c r="D15" s="63">
        <v>7.0000000000000007E-2</v>
      </c>
      <c r="E15" s="64">
        <v>0.1</v>
      </c>
      <c r="F15" s="65" t="s">
        <v>96</v>
      </c>
      <c r="G15" s="66" t="s">
        <v>73</v>
      </c>
      <c r="H15" s="66" t="s">
        <v>73</v>
      </c>
      <c r="I15" s="14"/>
      <c r="J15" s="14"/>
      <c r="K15" s="14"/>
      <c r="L15" s="14"/>
      <c r="M15" s="19" t="s">
        <v>97</v>
      </c>
      <c r="N15" s="13">
        <v>10</v>
      </c>
      <c r="O15" s="14"/>
      <c r="P15" s="14"/>
      <c r="Q15" s="14"/>
    </row>
    <row r="16" spans="1:17" x14ac:dyDescent="0.35">
      <c r="A16" s="62" t="s">
        <v>98</v>
      </c>
      <c r="B16" s="62">
        <v>0</v>
      </c>
      <c r="C16" s="62">
        <v>20</v>
      </c>
      <c r="D16" s="63">
        <v>7.0000000000000007E-2</v>
      </c>
      <c r="E16" s="64">
        <v>0.1</v>
      </c>
      <c r="F16" s="65" t="s">
        <v>99</v>
      </c>
      <c r="G16" s="66" t="s">
        <v>73</v>
      </c>
      <c r="H16" s="66" t="s">
        <v>73</v>
      </c>
      <c r="I16" s="21"/>
      <c r="J16" s="21"/>
      <c r="K16" s="14"/>
      <c r="L16" s="14"/>
      <c r="M16" s="14"/>
      <c r="N16" s="8"/>
      <c r="O16" s="14"/>
      <c r="P16" s="14"/>
      <c r="Q16" s="14"/>
    </row>
    <row r="17" spans="1:17" x14ac:dyDescent="0.35">
      <c r="A17" s="62" t="s">
        <v>100</v>
      </c>
      <c r="B17" s="62">
        <v>0.01</v>
      </c>
      <c r="C17" s="62">
        <v>79</v>
      </c>
      <c r="D17" s="63">
        <v>0.02</v>
      </c>
      <c r="E17" s="64">
        <v>0.1</v>
      </c>
      <c r="F17" s="65" t="s">
        <v>101</v>
      </c>
      <c r="G17" s="66" t="s">
        <v>73</v>
      </c>
      <c r="H17" s="66" t="s">
        <v>74</v>
      </c>
      <c r="I17" s="22"/>
      <c r="J17" s="21"/>
      <c r="K17" s="14"/>
      <c r="L17" s="14"/>
      <c r="M17" s="14"/>
      <c r="N17" s="8"/>
      <c r="O17" s="14"/>
      <c r="P17" s="14"/>
      <c r="Q17" s="14"/>
    </row>
    <row r="18" spans="1:17" x14ac:dyDescent="0.35">
      <c r="A18" s="62" t="s">
        <v>102</v>
      </c>
      <c r="B18" s="62">
        <v>0.04</v>
      </c>
      <c r="C18" s="62">
        <v>1760</v>
      </c>
      <c r="D18" s="63">
        <v>7.0000000000000007E-2</v>
      </c>
      <c r="E18" s="64">
        <v>0.1</v>
      </c>
      <c r="F18" s="65"/>
      <c r="G18" s="66" t="s">
        <v>73</v>
      </c>
      <c r="H18" s="66" t="s">
        <v>74</v>
      </c>
      <c r="I18" s="22"/>
      <c r="J18" s="21"/>
      <c r="K18" s="14"/>
      <c r="L18" s="14"/>
      <c r="M18" s="14"/>
      <c r="N18" s="8"/>
      <c r="O18" s="14"/>
      <c r="P18" s="14"/>
      <c r="Q18" s="14"/>
    </row>
    <row r="19" spans="1:17" x14ac:dyDescent="0.35">
      <c r="A19" s="62" t="s">
        <v>103</v>
      </c>
      <c r="B19" s="62">
        <v>0</v>
      </c>
      <c r="C19" s="62">
        <v>1300</v>
      </c>
      <c r="D19" s="63">
        <v>7.0000000000000007E-2</v>
      </c>
      <c r="E19" s="64">
        <v>0.1</v>
      </c>
      <c r="F19" s="65" t="s">
        <v>104</v>
      </c>
      <c r="G19" s="66" t="s">
        <v>73</v>
      </c>
      <c r="H19" s="66" t="s">
        <v>74</v>
      </c>
      <c r="I19" s="14"/>
      <c r="J19" s="14"/>
      <c r="K19" s="14"/>
      <c r="L19" s="14"/>
      <c r="M19" s="14"/>
      <c r="N19" s="8"/>
      <c r="O19" s="14"/>
      <c r="P19" s="14"/>
      <c r="Q19" s="14"/>
    </row>
    <row r="20" spans="1:17" x14ac:dyDescent="0.35">
      <c r="A20" s="62" t="s">
        <v>105</v>
      </c>
      <c r="B20" s="62">
        <v>0</v>
      </c>
      <c r="C20" s="62">
        <v>677</v>
      </c>
      <c r="D20" s="63">
        <v>7.0000000000000007E-2</v>
      </c>
      <c r="E20" s="64">
        <v>0.1</v>
      </c>
      <c r="F20" s="65" t="s">
        <v>106</v>
      </c>
      <c r="G20" s="66" t="s">
        <v>73</v>
      </c>
      <c r="H20" s="66" t="s">
        <v>74</v>
      </c>
      <c r="I20" s="14"/>
      <c r="J20" s="14"/>
      <c r="K20" s="14"/>
      <c r="L20" s="14"/>
      <c r="M20" s="14"/>
      <c r="N20" s="8"/>
      <c r="O20" s="14"/>
      <c r="P20" s="14"/>
      <c r="Q20" s="14"/>
    </row>
    <row r="21" spans="1:17" x14ac:dyDescent="0.35">
      <c r="A21" s="62" t="s">
        <v>107</v>
      </c>
      <c r="B21" s="62">
        <v>0</v>
      </c>
      <c r="C21" s="62">
        <v>3943</v>
      </c>
      <c r="D21" s="63">
        <v>7.0000000000000007E-2</v>
      </c>
      <c r="E21" s="64">
        <v>0.1</v>
      </c>
      <c r="F21" s="65" t="s">
        <v>108</v>
      </c>
      <c r="G21" s="66" t="s">
        <v>73</v>
      </c>
      <c r="H21" s="66" t="s">
        <v>109</v>
      </c>
      <c r="I21" s="14"/>
      <c r="J21" s="14"/>
      <c r="K21" s="14"/>
      <c r="L21" s="14"/>
      <c r="M21" s="14"/>
      <c r="N21" s="8"/>
      <c r="O21" s="14"/>
      <c r="P21" s="14"/>
      <c r="Q21" s="14"/>
    </row>
    <row r="22" spans="1:17" x14ac:dyDescent="0.35">
      <c r="A22" s="62" t="s">
        <v>110</v>
      </c>
      <c r="B22" s="62">
        <v>0</v>
      </c>
      <c r="C22" s="62">
        <v>1624</v>
      </c>
      <c r="D22" s="63">
        <v>7.0000000000000007E-2</v>
      </c>
      <c r="E22" s="64">
        <v>0.1</v>
      </c>
      <c r="F22" s="65" t="s">
        <v>111</v>
      </c>
      <c r="G22" s="66" t="s">
        <v>73</v>
      </c>
      <c r="H22" s="66" t="s">
        <v>109</v>
      </c>
      <c r="I22" s="14"/>
      <c r="J22" s="14"/>
      <c r="K22" s="14"/>
      <c r="L22" s="14"/>
      <c r="M22" s="14"/>
      <c r="N22" s="8"/>
      <c r="O22" s="14"/>
      <c r="P22" s="14"/>
      <c r="Q22" s="14"/>
    </row>
    <row r="23" spans="1:17" x14ac:dyDescent="0.35">
      <c r="A23" s="62" t="s">
        <v>112</v>
      </c>
      <c r="B23" s="62">
        <v>0</v>
      </c>
      <c r="C23" s="62">
        <v>1924</v>
      </c>
      <c r="D23" s="63">
        <v>7.0000000000000007E-2</v>
      </c>
      <c r="E23" s="64">
        <v>0.1</v>
      </c>
      <c r="F23" s="65" t="s">
        <v>113</v>
      </c>
      <c r="G23" s="66" t="s">
        <v>73</v>
      </c>
      <c r="H23" s="66" t="s">
        <v>109</v>
      </c>
      <c r="I23" s="14"/>
      <c r="J23" s="14"/>
      <c r="K23" s="14"/>
      <c r="L23" s="14"/>
      <c r="M23" s="14"/>
      <c r="N23" s="8"/>
      <c r="O23" s="14"/>
      <c r="P23" s="14"/>
      <c r="Q23" s="14"/>
    </row>
    <row r="24" spans="1:17" x14ac:dyDescent="0.35">
      <c r="A24" s="62" t="s">
        <v>114</v>
      </c>
      <c r="B24" s="62">
        <v>0</v>
      </c>
      <c r="C24" s="62">
        <v>2300</v>
      </c>
      <c r="D24" s="63">
        <v>7.0000000000000007E-2</v>
      </c>
      <c r="E24" s="64">
        <v>0.1</v>
      </c>
      <c r="F24" s="65" t="s">
        <v>115</v>
      </c>
      <c r="G24" s="66" t="s">
        <v>73</v>
      </c>
      <c r="H24" s="66" t="s">
        <v>109</v>
      </c>
      <c r="I24" s="14"/>
      <c r="J24" s="14"/>
      <c r="K24" s="14"/>
      <c r="L24" s="14"/>
      <c r="M24" s="14"/>
      <c r="N24" s="8"/>
      <c r="O24" s="14"/>
      <c r="P24" s="14"/>
      <c r="Q24" s="14"/>
    </row>
    <row r="25" spans="1:17" x14ac:dyDescent="0.35">
      <c r="A25" s="62" t="s">
        <v>116</v>
      </c>
      <c r="B25" s="62">
        <v>0</v>
      </c>
      <c r="C25" s="62">
        <v>2400</v>
      </c>
      <c r="D25" s="63">
        <v>7.0000000000000007E-2</v>
      </c>
      <c r="E25" s="64">
        <v>0.1</v>
      </c>
      <c r="F25" s="65" t="s">
        <v>117</v>
      </c>
      <c r="G25" s="66" t="s">
        <v>73</v>
      </c>
      <c r="H25" s="66" t="s">
        <v>109</v>
      </c>
      <c r="I25" s="14"/>
      <c r="J25" s="14"/>
      <c r="K25" s="14"/>
      <c r="L25" s="14"/>
      <c r="M25" s="14"/>
      <c r="N25" s="8"/>
      <c r="O25" s="14"/>
      <c r="P25" s="14"/>
      <c r="Q25" s="14"/>
    </row>
    <row r="26" spans="1:17" x14ac:dyDescent="0.35">
      <c r="A26" s="62" t="s">
        <v>118</v>
      </c>
      <c r="B26" s="62">
        <v>0</v>
      </c>
      <c r="C26" s="62">
        <v>3100</v>
      </c>
      <c r="D26" s="63">
        <v>7.0000000000000007E-2</v>
      </c>
      <c r="E26" s="64">
        <v>0.1</v>
      </c>
      <c r="F26" s="65" t="s">
        <v>119</v>
      </c>
      <c r="G26" s="66" t="s">
        <v>73</v>
      </c>
      <c r="H26" s="66" t="s">
        <v>109</v>
      </c>
      <c r="I26" s="14"/>
      <c r="J26" s="14"/>
      <c r="K26" s="14"/>
      <c r="L26" s="14"/>
      <c r="M26" s="14"/>
      <c r="N26" s="8"/>
      <c r="O26" s="14"/>
      <c r="P26" s="14"/>
      <c r="Q26" s="14"/>
    </row>
    <row r="27" spans="1:17" x14ac:dyDescent="0.35">
      <c r="A27" s="62" t="s">
        <v>120</v>
      </c>
      <c r="B27" s="62">
        <v>0</v>
      </c>
      <c r="C27" s="62">
        <v>2200</v>
      </c>
      <c r="D27" s="63">
        <v>7.0000000000000007E-2</v>
      </c>
      <c r="E27" s="64">
        <v>0.1</v>
      </c>
      <c r="F27" s="65" t="s">
        <v>121</v>
      </c>
      <c r="G27" s="66" t="s">
        <v>73</v>
      </c>
      <c r="H27" s="66" t="s">
        <v>109</v>
      </c>
      <c r="I27" s="14"/>
      <c r="J27" s="14"/>
      <c r="K27" s="14"/>
      <c r="L27" s="14"/>
      <c r="M27" s="14"/>
      <c r="N27" s="8"/>
      <c r="O27" s="14"/>
      <c r="P27" s="14"/>
      <c r="Q27" s="14"/>
    </row>
    <row r="28" spans="1:17" x14ac:dyDescent="0.35">
      <c r="A28" s="62" t="s">
        <v>122</v>
      </c>
      <c r="B28" s="62">
        <v>0</v>
      </c>
      <c r="C28" s="62">
        <v>676</v>
      </c>
      <c r="D28" s="63">
        <v>7.0000000000000007E-2</v>
      </c>
      <c r="E28" s="64">
        <v>0.1</v>
      </c>
      <c r="F28" s="65" t="s">
        <v>106</v>
      </c>
      <c r="G28" s="66" t="s">
        <v>123</v>
      </c>
      <c r="H28" s="66" t="s">
        <v>109</v>
      </c>
      <c r="I28" s="14"/>
      <c r="J28" s="14"/>
      <c r="K28" s="14"/>
      <c r="L28" s="14"/>
      <c r="M28" s="14"/>
      <c r="N28" s="8"/>
      <c r="O28" s="14"/>
      <c r="P28" s="14"/>
      <c r="Q28" s="14"/>
    </row>
    <row r="29" spans="1:17" x14ac:dyDescent="0.35">
      <c r="A29" s="62" t="s">
        <v>124</v>
      </c>
      <c r="B29" s="62">
        <v>0</v>
      </c>
      <c r="C29" s="62">
        <v>3800</v>
      </c>
      <c r="D29" s="63">
        <v>7.0000000000000007E-2</v>
      </c>
      <c r="E29" s="64">
        <v>0.1</v>
      </c>
      <c r="F29" s="65" t="s">
        <v>108</v>
      </c>
      <c r="G29" s="66" t="s">
        <v>73</v>
      </c>
      <c r="H29" s="66" t="s">
        <v>109</v>
      </c>
      <c r="I29" s="14"/>
      <c r="J29" s="14"/>
      <c r="K29" s="14"/>
      <c r="L29" s="14"/>
      <c r="M29" s="14"/>
      <c r="N29" s="8"/>
      <c r="O29" s="14"/>
      <c r="P29" s="14"/>
      <c r="Q29" s="14"/>
    </row>
    <row r="30" spans="1:17" x14ac:dyDescent="0.35">
      <c r="A30" s="62" t="s">
        <v>125</v>
      </c>
      <c r="B30" s="62">
        <v>0</v>
      </c>
      <c r="C30" s="62">
        <v>573</v>
      </c>
      <c r="D30" s="63">
        <v>7.0000000000000007E-2</v>
      </c>
      <c r="E30" s="64">
        <v>0.1</v>
      </c>
      <c r="F30" s="65" t="s">
        <v>126</v>
      </c>
      <c r="G30" s="66" t="s">
        <v>127</v>
      </c>
      <c r="H30" s="66" t="s">
        <v>109</v>
      </c>
      <c r="I30" s="14"/>
      <c r="J30" s="14"/>
      <c r="K30" s="14"/>
      <c r="L30" s="14"/>
      <c r="M30" s="14"/>
      <c r="N30" s="8"/>
      <c r="O30" s="14"/>
      <c r="P30" s="14"/>
      <c r="Q30" s="14"/>
    </row>
    <row r="31" spans="1:17" x14ac:dyDescent="0.35">
      <c r="A31" s="62" t="s">
        <v>128</v>
      </c>
      <c r="B31" s="62">
        <v>0</v>
      </c>
      <c r="C31" s="62">
        <v>2</v>
      </c>
      <c r="D31" s="63">
        <v>0.02</v>
      </c>
      <c r="E31" s="64">
        <v>0.1</v>
      </c>
      <c r="F31" s="65" t="s">
        <v>129</v>
      </c>
      <c r="G31" s="66" t="s">
        <v>123</v>
      </c>
      <c r="H31" s="66" t="s">
        <v>109</v>
      </c>
      <c r="I31" s="14"/>
      <c r="J31" s="14"/>
      <c r="K31" s="14"/>
      <c r="L31" s="14"/>
      <c r="M31" s="14"/>
      <c r="N31" s="8"/>
      <c r="O31" s="14"/>
      <c r="P31" s="14"/>
      <c r="Q31" s="14"/>
    </row>
    <row r="32" spans="1:17" x14ac:dyDescent="0.35">
      <c r="A32" s="62" t="s">
        <v>130</v>
      </c>
      <c r="B32" s="62">
        <v>0</v>
      </c>
      <c r="C32" s="62">
        <v>1</v>
      </c>
      <c r="D32" s="63">
        <v>7.0000000000000007E-2</v>
      </c>
      <c r="E32" s="64">
        <v>0.1</v>
      </c>
      <c r="F32" s="65" t="s">
        <v>131</v>
      </c>
      <c r="G32" s="66" t="s">
        <v>73</v>
      </c>
      <c r="H32" s="66" t="s">
        <v>109</v>
      </c>
      <c r="I32" s="14"/>
      <c r="J32" s="14"/>
      <c r="K32" s="14"/>
      <c r="L32" s="14"/>
      <c r="M32" s="14"/>
      <c r="N32" s="8"/>
      <c r="O32" s="14"/>
      <c r="P32" s="14"/>
      <c r="Q32" s="14"/>
    </row>
    <row r="33" spans="1:17" x14ac:dyDescent="0.35">
      <c r="A33" s="62" t="s">
        <v>132</v>
      </c>
      <c r="B33" s="62">
        <v>0</v>
      </c>
      <c r="C33" s="62">
        <v>0</v>
      </c>
      <c r="D33" s="63">
        <v>0.02</v>
      </c>
      <c r="E33" s="64">
        <v>0.1</v>
      </c>
      <c r="F33" s="65" t="s">
        <v>133</v>
      </c>
      <c r="G33" s="66" t="s">
        <v>73</v>
      </c>
      <c r="H33" s="66" t="s">
        <v>109</v>
      </c>
      <c r="I33" s="14"/>
      <c r="J33" s="14"/>
      <c r="K33" s="14"/>
      <c r="L33" s="14"/>
      <c r="M33" s="14"/>
      <c r="N33" s="8"/>
      <c r="O33" s="14"/>
      <c r="P33" s="14"/>
      <c r="Q33" s="14"/>
    </row>
    <row r="34" spans="1:17" x14ac:dyDescent="0.35">
      <c r="A34" s="62" t="s">
        <v>134</v>
      </c>
      <c r="B34" s="62">
        <v>0</v>
      </c>
      <c r="C34" s="62">
        <v>0</v>
      </c>
      <c r="D34" s="63">
        <v>7.0000000000000007E-2</v>
      </c>
      <c r="E34" s="64">
        <v>0.1</v>
      </c>
      <c r="F34" s="65" t="s">
        <v>135</v>
      </c>
      <c r="G34" s="66" t="s">
        <v>73</v>
      </c>
      <c r="H34" s="66" t="s">
        <v>109</v>
      </c>
      <c r="I34" s="14"/>
      <c r="J34" s="14"/>
      <c r="K34" s="14"/>
      <c r="L34" s="14"/>
      <c r="M34" s="14"/>
      <c r="N34" s="8"/>
      <c r="O34" s="14"/>
      <c r="P34" s="14"/>
      <c r="Q34" s="14"/>
    </row>
    <row r="35" spans="1:17" x14ac:dyDescent="0.35">
      <c r="A35" s="62" t="s">
        <v>136</v>
      </c>
      <c r="B35" s="62">
        <v>0</v>
      </c>
      <c r="C35" s="62">
        <v>1</v>
      </c>
      <c r="D35" s="63">
        <v>7.0000000000000007E-2</v>
      </c>
      <c r="E35" s="64">
        <v>0.1</v>
      </c>
      <c r="F35" s="65" t="s">
        <v>137</v>
      </c>
      <c r="G35" s="66" t="s">
        <v>73</v>
      </c>
      <c r="H35" s="66" t="s">
        <v>109</v>
      </c>
      <c r="I35" s="14"/>
      <c r="J35" s="14"/>
      <c r="K35" s="14"/>
      <c r="L35" s="14"/>
      <c r="M35" s="14"/>
      <c r="N35" s="8"/>
      <c r="O35" s="14"/>
      <c r="P35" s="14"/>
      <c r="Q35" s="14"/>
    </row>
    <row r="36" spans="1:17" x14ac:dyDescent="0.35">
      <c r="A36" s="62" t="s">
        <v>138</v>
      </c>
      <c r="B36" s="62">
        <v>0</v>
      </c>
      <c r="C36" s="62">
        <v>1</v>
      </c>
      <c r="D36" s="63">
        <v>0.02</v>
      </c>
      <c r="E36" s="64">
        <v>0.1</v>
      </c>
      <c r="F36" s="65" t="s">
        <v>129</v>
      </c>
      <c r="G36" s="66" t="s">
        <v>73</v>
      </c>
      <c r="H36" s="66" t="s">
        <v>109</v>
      </c>
      <c r="I36" s="14"/>
      <c r="J36" s="14"/>
      <c r="K36" s="14"/>
      <c r="L36" s="14"/>
      <c r="M36" s="14"/>
      <c r="N36" s="8"/>
      <c r="O36" s="14"/>
      <c r="P36" s="14"/>
      <c r="Q36" s="14"/>
    </row>
    <row r="37" spans="1:17" x14ac:dyDescent="0.35">
      <c r="A37" s="62" t="s">
        <v>139</v>
      </c>
      <c r="B37" s="62">
        <v>0</v>
      </c>
      <c r="C37" s="62">
        <v>1</v>
      </c>
      <c r="D37" s="63">
        <v>7.0000000000000007E-2</v>
      </c>
      <c r="E37" s="64">
        <v>0.1</v>
      </c>
      <c r="F37" s="65" t="s">
        <v>140</v>
      </c>
      <c r="G37" s="66" t="s">
        <v>73</v>
      </c>
      <c r="H37" s="66" t="s">
        <v>109</v>
      </c>
      <c r="I37" s="14"/>
      <c r="J37" s="14"/>
      <c r="K37" s="14"/>
      <c r="L37" s="14"/>
      <c r="M37" s="14"/>
      <c r="N37" s="14"/>
      <c r="O37" s="14"/>
      <c r="P37" s="14"/>
      <c r="Q37" s="14"/>
    </row>
    <row r="38" spans="1:17" x14ac:dyDescent="0.35">
      <c r="A38" s="62" t="s">
        <v>141</v>
      </c>
      <c r="B38" s="62">
        <v>0</v>
      </c>
      <c r="C38" s="62">
        <v>1</v>
      </c>
      <c r="D38" s="63">
        <v>7.0000000000000007E-2</v>
      </c>
      <c r="E38" s="64">
        <v>0.1</v>
      </c>
      <c r="F38" s="65" t="s">
        <v>126</v>
      </c>
      <c r="G38" s="66" t="s">
        <v>73</v>
      </c>
      <c r="H38" s="66" t="s">
        <v>109</v>
      </c>
      <c r="I38" s="14"/>
      <c r="J38" s="14"/>
      <c r="K38" s="14"/>
      <c r="L38" s="14"/>
      <c r="M38" s="14"/>
      <c r="N38" s="14"/>
      <c r="O38" s="14"/>
      <c r="P38" s="14"/>
      <c r="Q38" s="14"/>
    </row>
    <row r="39" spans="1:17" ht="13" x14ac:dyDescent="0.35">
      <c r="A39" s="77"/>
      <c r="B39" s="77"/>
      <c r="C39" s="77"/>
      <c r="D39" s="78"/>
      <c r="E39" s="78"/>
      <c r="F39" s="77"/>
      <c r="G39" s="77"/>
      <c r="H39" s="77"/>
    </row>
    <row r="40" spans="1:17" ht="13" x14ac:dyDescent="0.35">
      <c r="A40" s="77"/>
      <c r="B40" s="77"/>
      <c r="C40" s="77"/>
      <c r="D40" s="78"/>
      <c r="E40" s="78"/>
      <c r="F40" s="77"/>
      <c r="G40" s="77"/>
      <c r="H40" s="77"/>
      <c r="I40" s="23"/>
    </row>
    <row r="41" spans="1:17" ht="13" x14ac:dyDescent="0.35">
      <c r="A41" s="77"/>
      <c r="B41" s="77"/>
      <c r="C41" s="77"/>
      <c r="D41" s="78"/>
      <c r="E41" s="78"/>
      <c r="F41" s="77"/>
      <c r="G41" s="77"/>
      <c r="H41" s="77"/>
      <c r="I41" s="23"/>
    </row>
    <row r="42" spans="1:17" ht="13.5" thickBot="1" x14ac:dyDescent="0.4">
      <c r="A42" s="77"/>
      <c r="B42" s="77"/>
      <c r="C42" s="77"/>
      <c r="D42" s="78"/>
      <c r="E42" s="78"/>
      <c r="F42" s="77"/>
      <c r="G42" s="77"/>
      <c r="H42" s="77"/>
      <c r="I42" s="23"/>
    </row>
    <row r="43" spans="1:17" ht="13" x14ac:dyDescent="0.35">
      <c r="A43" s="77"/>
      <c r="B43" s="77"/>
      <c r="C43" s="77"/>
      <c r="D43" s="78"/>
      <c r="E43" s="78"/>
      <c r="F43" s="77"/>
      <c r="G43" s="77"/>
      <c r="H43" s="77"/>
      <c r="L43" s="119" t="s">
        <v>142</v>
      </c>
      <c r="M43" s="120"/>
      <c r="N43" s="121"/>
    </row>
    <row r="44" spans="1:17" ht="13.5" thickBot="1" x14ac:dyDescent="0.4">
      <c r="A44" s="77"/>
      <c r="B44" s="77"/>
      <c r="C44" s="77"/>
      <c r="D44" s="78"/>
      <c r="E44" s="78"/>
      <c r="F44" s="77"/>
      <c r="G44" s="77"/>
      <c r="H44" s="77"/>
      <c r="L44" s="122"/>
      <c r="M44" s="123"/>
      <c r="N44" s="124"/>
    </row>
    <row r="45" spans="1:17" ht="13" x14ac:dyDescent="0.35">
      <c r="A45" s="77"/>
      <c r="B45" s="77"/>
      <c r="C45" s="77"/>
      <c r="D45" s="78"/>
      <c r="E45" s="78"/>
      <c r="F45" s="77"/>
      <c r="G45" s="77"/>
      <c r="H45" s="77"/>
    </row>
    <row r="46" spans="1:17" ht="13" x14ac:dyDescent="0.35">
      <c r="A46" s="77"/>
      <c r="B46" s="77"/>
      <c r="C46" s="77"/>
      <c r="D46" s="78"/>
      <c r="E46" s="78"/>
      <c r="F46" s="77"/>
      <c r="G46" s="77"/>
      <c r="H46" s="77"/>
    </row>
    <row r="47" spans="1:17" ht="13" x14ac:dyDescent="0.35">
      <c r="A47" s="77"/>
      <c r="B47" s="77"/>
      <c r="C47" s="77"/>
      <c r="D47" s="78"/>
      <c r="E47" s="78"/>
      <c r="F47" s="77"/>
      <c r="G47" s="77"/>
      <c r="H47" s="77"/>
    </row>
    <row r="48" spans="1:17" ht="13" x14ac:dyDescent="0.35">
      <c r="A48" s="77"/>
      <c r="B48" s="77"/>
      <c r="C48" s="77"/>
      <c r="D48" s="78"/>
      <c r="E48" s="78"/>
      <c r="F48" s="77"/>
      <c r="G48" s="77"/>
      <c r="H48" s="77"/>
    </row>
    <row r="49" spans="1:8" ht="13" x14ac:dyDescent="0.35">
      <c r="A49" s="77"/>
      <c r="B49" s="77"/>
      <c r="C49" s="77"/>
      <c r="D49" s="78"/>
      <c r="E49" s="78"/>
      <c r="F49" s="77"/>
      <c r="G49" s="77"/>
      <c r="H49" s="77"/>
    </row>
    <row r="50" spans="1:8" ht="13" x14ac:dyDescent="0.35">
      <c r="A50" s="77"/>
      <c r="B50" s="77"/>
      <c r="C50" s="77"/>
      <c r="D50" s="78"/>
      <c r="E50" s="78"/>
      <c r="F50" s="77"/>
      <c r="G50" s="77"/>
      <c r="H50" s="77"/>
    </row>
  </sheetData>
  <sheetProtection algorithmName="SHA-512" hashValue="bvuKhyvBpKt/wmZwri2dAHGm8OQisRVpzWU3hfLimDPyp1T9/u65+Lhl2DHJO1tIPeuAJFp9XZ8Yg/vgLIpkFw==" saltValue="kSrPuMFu8JtYLmyCuDI1cQ==" spinCount="100000" sheet="1" objects="1" scenarios="1"/>
  <sortState xmlns:xlrd2="http://schemas.microsoft.com/office/spreadsheetml/2017/richdata2" ref="A7:F32">
    <sortCondition ref="A7:A32"/>
  </sortState>
  <customSheetViews>
    <customSheetView guid="{422C9E7A-81D0-4940-8042-5F25E4E3981A}" showGridLines="0">
      <selection activeCell="K40" sqref="K40"/>
      <pageMargins left="0" right="0" top="0" bottom="0" header="0" footer="0"/>
      <pageSetup paperSize="9" orientation="portrait" r:id="rId1"/>
    </customSheetView>
  </customSheetViews>
  <mergeCells count="7">
    <mergeCell ref="L43:N44"/>
    <mergeCell ref="A5:F5"/>
    <mergeCell ref="J5:K6"/>
    <mergeCell ref="M5:N5"/>
    <mergeCell ref="A3:N3"/>
    <mergeCell ref="G5:H5"/>
    <mergeCell ref="A4:H4"/>
  </mergeCells>
  <phoneticPr fontId="39" type="noConversion"/>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1C3597F76DEA4A8B37024205BF4B46" ma:contentTypeVersion="13" ma:contentTypeDescription="Create a new document." ma:contentTypeScope="" ma:versionID="43bebba61c9a2162eaa872676d595d64">
  <xsd:schema xmlns:xsd="http://www.w3.org/2001/XMLSchema" xmlns:xs="http://www.w3.org/2001/XMLSchema" xmlns:p="http://schemas.microsoft.com/office/2006/metadata/properties" xmlns:ns2="a5091d4f-8901-46df-85f4-029614b39d2e" xmlns:ns3="52985c86-f8c2-4ffb-9ed4-056f10e7bf99" targetNamespace="http://schemas.microsoft.com/office/2006/metadata/properties" ma:root="true" ma:fieldsID="88db14a5acdbbb2d61ec3334b168ddbc" ns2:_="" ns3:_="">
    <xsd:import namespace="a5091d4f-8901-46df-85f4-029614b39d2e"/>
    <xsd:import namespace="52985c86-f8c2-4ffb-9ed4-056f10e7bf99"/>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091d4f-8901-46df-85f4-029614b39d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985c86-f8c2-4ffb-9ed4-056f10e7bf9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52985c86-f8c2-4ffb-9ed4-056f10e7bf99">
      <UserInfo>
        <DisplayName/>
        <AccountId xsi:nil="true"/>
        <AccountType/>
      </UserInfo>
    </SharedWithUsers>
    <MediaLengthInSeconds xmlns="a5091d4f-8901-46df-85f4-029614b39d2e" xsi:nil="true"/>
  </documentManagement>
</p:properties>
</file>

<file path=customXml/itemProps1.xml><?xml version="1.0" encoding="utf-8"?>
<ds:datastoreItem xmlns:ds="http://schemas.openxmlformats.org/officeDocument/2006/customXml" ds:itemID="{86C16982-1478-4A41-9C78-40013C9B21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091d4f-8901-46df-85f4-029614b39d2e"/>
    <ds:schemaRef ds:uri="52985c86-f8c2-4ffb-9ed4-056f10e7bf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9A9FB4-7AA6-42B1-B0CD-4AC1B3922299}">
  <ds:schemaRefs>
    <ds:schemaRef ds:uri="http://schemas.microsoft.com/sharepoint/v3/contenttype/forms"/>
  </ds:schemaRefs>
</ds:datastoreItem>
</file>

<file path=customXml/itemProps3.xml><?xml version="1.0" encoding="utf-8"?>
<ds:datastoreItem xmlns:ds="http://schemas.openxmlformats.org/officeDocument/2006/customXml" ds:itemID="{03B871D9-C2AB-4586-8FD7-781C0B6F04FB}">
  <ds:schemaRefs>
    <ds:schemaRef ds:uri="http://purl.org/dc/terms/"/>
    <ds:schemaRef ds:uri="a5091d4f-8901-46df-85f4-029614b39d2e"/>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52985c86-f8c2-4ffb-9ed4-056f10e7bf9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Disclaimer</vt:lpstr>
      <vt:lpstr>Change Log</vt:lpstr>
      <vt:lpstr>TSDEI</vt:lpstr>
      <vt:lpstr>Properties</vt:lpstr>
      <vt:lpstr>equipment</vt:lpstr>
      <vt:lpstr>leakage</vt:lpstr>
      <vt:lpstr>refrigerant</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rmilagre</dc:creator>
  <cp:keywords/>
  <dc:description/>
  <cp:lastModifiedBy>Ting Li</cp:lastModifiedBy>
  <cp:revision/>
  <dcterms:created xsi:type="dcterms:W3CDTF">2013-05-20T04:40:54Z</dcterms:created>
  <dcterms:modified xsi:type="dcterms:W3CDTF">2022-01-17T03:34:03Z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0x010100841C3597F76DEA4A8B37024205BF4B46</vt:lpwstr>
  </property>
  <property fmtid="{D5CDD505-2E9C-101B-9397-08002B2CF9AE}" pid="3" name="Order">
    <vt:r8>61000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ies>
</file>