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https://nzgbc.sharepoint.com/sites/GreenStarTeamSite/DAB/Shared Documents/05_Interiors/02 Tool Review &amp; Development/04 NZv1.1/07 Calculator &amp; Guides/Calculator Guides NZv1.1/Calculators/"/>
    </mc:Choice>
  </mc:AlternateContent>
  <xr:revisionPtr revIDLastSave="65" documentId="13_ncr:1_{AFE6F91D-D921-4B31-967A-C47534188509}" xr6:coauthVersionLast="47" xr6:coauthVersionMax="47" xr10:uidLastSave="{C0B8F904-1991-4829-BD53-CBFB108E1144}"/>
  <workbookProtection workbookPassword="E6B1" lockStructure="1"/>
  <bookViews>
    <workbookView xWindow="28680" yWindow="-120" windowWidth="29040" windowHeight="15840" xr2:uid="{00000000-000D-0000-FFFF-FFFF00000000}"/>
  </bookViews>
  <sheets>
    <sheet name="Disclaimer" sheetId="1" r:id="rId1"/>
    <sheet name="Change Log" sheetId="2" r:id="rId2"/>
    <sheet name="TSDEI" sheetId="3" r:id="rId3"/>
    <sheet name="Properties" sheetId="4" r:id="rId4"/>
  </sheets>
  <externalReferences>
    <externalReference r:id="rId5"/>
    <externalReference r:id="rId6"/>
    <externalReference r:id="rId7"/>
  </externalReferences>
  <definedNames>
    <definedName name="_xlnm._FilterDatabase" hidden="1">#REF!</definedName>
    <definedName name="Are_Urinals_installed?">#REF!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equipment">Properties!$M$7:$M$15</definedName>
    <definedName name="Fields">#REF!,#REF!,#REF!,#REF!,#REF!,#REF!,#REF!,#REF!</definedName>
    <definedName name="fields2">'[2]Building Input'!$C$7:$C$11,'[2]Building Input'!$C$14:$C$15,'[2]Building Input'!$C$17,'[2]Building Input'!$C$19:$C$28,'[2]Building Input'!$C$35:$C$37,'[2]Building Input'!$C$39,'[2]Building Input'!$C$41,'[2]Building Input'!$C$43:$C$44</definedName>
    <definedName name="Fields3">'[2]Building Input'!$C$7:$C$11,'[2]Building Input'!$C$14:$C$15,'[2]Building Input'!$C$17,'[2]Building Input'!$C$19:$C$28,'[2]Building Input'!$C$35:$C$37,'[2]Building Input'!$C$39,'[2]Building Input'!$C$41,'[2]Building Input'!$C$43:$C$44</definedName>
    <definedName name="Headings">#REF!,#REF!,#REF!,#REF!,#REF!</definedName>
    <definedName name="Headings2">'[2]Transport Calculator'!$B$5:$B$11,'[2]Transport Calculator'!$C$5:$D$7,'[2]Transport Calculator'!$B$14:$B$20,'[2]Transport Calculator'!$C$14:$D$16,'[2]Transport Calculator'!$C$22:$D$22</definedName>
    <definedName name="HeadingsEC">#REF!,#REF!,#REF!,#REF!,#REF!</definedName>
    <definedName name="Headingsec2">'[2]Ecology Calculator'!$B$5,'[2]Ecology Calculator'!$B$7,'[2]Ecology Calculator'!$B$9:$F$10,'[2]Ecology Calculator'!$B$11:$B$31,'[2]Ecology Calculator'!$D$28:$F$31</definedName>
    <definedName name="Labels">#REF!,#REF!</definedName>
    <definedName name="leakage">Properties!$K$7:$K$8</definedName>
    <definedName name="PWC_OFF_SITE_SUPPLY_OF_RECLAIMED_WATER">'[3]Potable Water Calculator'!#REF!</definedName>
    <definedName name="PWC_RESULTS">'[3]Potable Water Calculator'!#REF!</definedName>
    <definedName name="PWC_SUMMARY_OF_WATER_DEMAND">'[3]Potable Water Calculator'!#REF!</definedName>
    <definedName name="refrigerant">Properties!$A$7:$A$52</definedName>
    <definedName name="WhiteSpace">#REF!,#REF!</definedName>
  </definedNames>
  <calcPr calcId="191028"/>
  <customWorkbookViews>
    <customWorkbookView name="Simon Ng - Personal View" guid="{AC332156-0E64-4EB3-89AE-3350EBED604C}"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3" l="1"/>
  <c r="J8" i="3"/>
  <c r="I8" i="3"/>
  <c r="G8" i="3"/>
  <c r="J9" i="3" l="1"/>
  <c r="K9" i="3"/>
  <c r="J10" i="3"/>
  <c r="K10" i="3"/>
  <c r="J11" i="3"/>
  <c r="K11" i="3"/>
  <c r="J12" i="3"/>
  <c r="K12" i="3"/>
  <c r="J13" i="3"/>
  <c r="K13" i="3"/>
  <c r="J14" i="3"/>
  <c r="K14" i="3"/>
  <c r="J15" i="3"/>
  <c r="K15" i="3"/>
  <c r="J16" i="3"/>
  <c r="K16" i="3"/>
  <c r="J17" i="3"/>
  <c r="K17" i="3"/>
  <c r="J18" i="3"/>
  <c r="K18" i="3"/>
  <c r="J19" i="3"/>
  <c r="K19" i="3"/>
  <c r="J20" i="3"/>
  <c r="K20" i="3"/>
  <c r="J21" i="3"/>
  <c r="K21" i="3"/>
  <c r="J22" i="3"/>
  <c r="K22" i="3"/>
  <c r="J23" i="3"/>
  <c r="K23" i="3"/>
  <c r="J24" i="3"/>
  <c r="K24" i="3"/>
  <c r="J25" i="3"/>
  <c r="K25" i="3"/>
  <c r="J26" i="3"/>
  <c r="K26" i="3"/>
  <c r="J27" i="3"/>
  <c r="K27" i="3"/>
  <c r="J28" i="3"/>
  <c r="K28" i="3"/>
  <c r="J29" i="3"/>
  <c r="K29" i="3"/>
  <c r="J30" i="3"/>
  <c r="K30" i="3"/>
  <c r="J31" i="3"/>
  <c r="K31" i="3"/>
  <c r="J32" i="3"/>
  <c r="K32" i="3"/>
  <c r="J33" i="3"/>
  <c r="K33" i="3"/>
  <c r="J34" i="3"/>
  <c r="K34" i="3"/>
  <c r="J35" i="3"/>
  <c r="K35" i="3"/>
  <c r="J36" i="3"/>
  <c r="K36" i="3"/>
  <c r="J37" i="3"/>
  <c r="K37" i="3"/>
  <c r="J38" i="3"/>
  <c r="K38" i="3"/>
  <c r="J39" i="3"/>
  <c r="K39" i="3"/>
  <c r="J40" i="3"/>
  <c r="K40" i="3"/>
  <c r="J41" i="3"/>
  <c r="K41" i="3"/>
  <c r="J42" i="3"/>
  <c r="K42" i="3"/>
  <c r="J43" i="3"/>
  <c r="K43" i="3"/>
  <c r="J44" i="3"/>
  <c r="K44" i="3"/>
  <c r="J45" i="3"/>
  <c r="K45" i="3"/>
  <c r="J46" i="3"/>
  <c r="K46" i="3"/>
  <c r="J47" i="3"/>
  <c r="K47"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P39" i="3" l="1"/>
  <c r="O39" i="3"/>
  <c r="N39" i="3"/>
  <c r="M39" i="3"/>
  <c r="L39" i="3"/>
  <c r="H39" i="3"/>
  <c r="F39" i="3"/>
  <c r="P38" i="3"/>
  <c r="O38" i="3"/>
  <c r="N38" i="3"/>
  <c r="M38" i="3"/>
  <c r="L38" i="3"/>
  <c r="H38" i="3"/>
  <c r="F38" i="3"/>
  <c r="P37" i="3"/>
  <c r="O37" i="3"/>
  <c r="N37" i="3"/>
  <c r="M37" i="3"/>
  <c r="L37" i="3"/>
  <c r="H37" i="3"/>
  <c r="F37" i="3"/>
  <c r="P36" i="3"/>
  <c r="O36" i="3"/>
  <c r="N36" i="3"/>
  <c r="M36" i="3"/>
  <c r="L36" i="3"/>
  <c r="H36" i="3"/>
  <c r="F36" i="3"/>
  <c r="P35" i="3"/>
  <c r="O35" i="3"/>
  <c r="N35" i="3"/>
  <c r="M35" i="3"/>
  <c r="L35" i="3"/>
  <c r="H35" i="3"/>
  <c r="F35" i="3"/>
  <c r="P34" i="3"/>
  <c r="O34" i="3"/>
  <c r="N34" i="3"/>
  <c r="M34" i="3"/>
  <c r="L34" i="3"/>
  <c r="H34" i="3"/>
  <c r="F34" i="3"/>
  <c r="P33" i="3"/>
  <c r="O33" i="3"/>
  <c r="N33" i="3"/>
  <c r="M33" i="3"/>
  <c r="L33" i="3"/>
  <c r="H33" i="3"/>
  <c r="F33" i="3"/>
  <c r="P32" i="3"/>
  <c r="O32" i="3"/>
  <c r="N32" i="3"/>
  <c r="M32" i="3"/>
  <c r="L32" i="3"/>
  <c r="H32" i="3"/>
  <c r="F32" i="3"/>
  <c r="P41" i="3"/>
  <c r="O41" i="3"/>
  <c r="N41" i="3"/>
  <c r="M41" i="3"/>
  <c r="L41" i="3"/>
  <c r="H41" i="3"/>
  <c r="F41" i="3"/>
  <c r="P40" i="3"/>
  <c r="O40" i="3"/>
  <c r="N40" i="3"/>
  <c r="M40" i="3"/>
  <c r="L40" i="3"/>
  <c r="H40" i="3"/>
  <c r="F40" i="3"/>
  <c r="P31" i="3"/>
  <c r="O31" i="3"/>
  <c r="N31" i="3"/>
  <c r="M31" i="3"/>
  <c r="L31" i="3"/>
  <c r="H31" i="3"/>
  <c r="F31" i="3"/>
  <c r="P30" i="3"/>
  <c r="O30" i="3"/>
  <c r="N30" i="3"/>
  <c r="M30" i="3"/>
  <c r="L30" i="3"/>
  <c r="H30" i="3"/>
  <c r="F30" i="3"/>
  <c r="P29" i="3"/>
  <c r="O29" i="3"/>
  <c r="N29" i="3"/>
  <c r="M29" i="3"/>
  <c r="L29" i="3"/>
  <c r="H29" i="3"/>
  <c r="F29" i="3"/>
  <c r="P28" i="3"/>
  <c r="O28" i="3"/>
  <c r="N28" i="3"/>
  <c r="M28" i="3"/>
  <c r="L28" i="3"/>
  <c r="H28" i="3"/>
  <c r="F28" i="3"/>
  <c r="P27" i="3"/>
  <c r="O27" i="3"/>
  <c r="N27" i="3"/>
  <c r="M27" i="3"/>
  <c r="L27" i="3"/>
  <c r="H27" i="3"/>
  <c r="F27" i="3"/>
  <c r="D51" i="3" l="1"/>
  <c r="F8" i="3"/>
  <c r="F9" i="3"/>
  <c r="F10" i="3"/>
  <c r="F11" i="3"/>
  <c r="F12" i="3"/>
  <c r="F13" i="3"/>
  <c r="F14" i="3"/>
  <c r="F15" i="3"/>
  <c r="F16" i="3"/>
  <c r="F17" i="3"/>
  <c r="F18" i="3"/>
  <c r="F19" i="3"/>
  <c r="F20" i="3"/>
  <c r="F21" i="3"/>
  <c r="F22" i="3"/>
  <c r="F23" i="3"/>
  <c r="F24" i="3"/>
  <c r="F25" i="3"/>
  <c r="F26" i="3"/>
  <c r="F42" i="3"/>
  <c r="F43" i="3"/>
  <c r="F44" i="3"/>
  <c r="F45" i="3"/>
  <c r="F46" i="3"/>
  <c r="F47" i="3"/>
  <c r="P9" i="3"/>
  <c r="P10" i="3"/>
  <c r="P11" i="3"/>
  <c r="P12" i="3"/>
  <c r="P13" i="3"/>
  <c r="P15" i="3"/>
  <c r="P17" i="3"/>
  <c r="P18" i="3"/>
  <c r="P19" i="3"/>
  <c r="P20" i="3"/>
  <c r="P21" i="3"/>
  <c r="P22" i="3"/>
  <c r="P23" i="3"/>
  <c r="P24" i="3"/>
  <c r="P25" i="3"/>
  <c r="P26" i="3"/>
  <c r="P42" i="3"/>
  <c r="P43" i="3"/>
  <c r="P44" i="3"/>
  <c r="P45" i="3"/>
  <c r="P46" i="3"/>
  <c r="P47" i="3"/>
  <c r="O9" i="3"/>
  <c r="O10" i="3"/>
  <c r="O11" i="3"/>
  <c r="O12" i="3"/>
  <c r="O13" i="3"/>
  <c r="O15" i="3"/>
  <c r="O17" i="3"/>
  <c r="O18" i="3"/>
  <c r="O19" i="3"/>
  <c r="O20" i="3"/>
  <c r="O21" i="3"/>
  <c r="O22" i="3"/>
  <c r="O23" i="3"/>
  <c r="O24" i="3"/>
  <c r="O25" i="3"/>
  <c r="O26" i="3"/>
  <c r="O42" i="3"/>
  <c r="O43" i="3"/>
  <c r="O44" i="3"/>
  <c r="O45" i="3"/>
  <c r="O46" i="3"/>
  <c r="O47" i="3"/>
  <c r="N9" i="3"/>
  <c r="N10" i="3"/>
  <c r="N11" i="3"/>
  <c r="N12" i="3"/>
  <c r="N13" i="3"/>
  <c r="N15" i="3"/>
  <c r="N17" i="3"/>
  <c r="N18" i="3"/>
  <c r="N19" i="3"/>
  <c r="N20" i="3"/>
  <c r="N21" i="3"/>
  <c r="N22" i="3"/>
  <c r="N23" i="3"/>
  <c r="N24" i="3"/>
  <c r="N25" i="3"/>
  <c r="N26" i="3"/>
  <c r="N42" i="3"/>
  <c r="N43" i="3"/>
  <c r="N44" i="3"/>
  <c r="N45" i="3"/>
  <c r="N46" i="3"/>
  <c r="N47" i="3"/>
  <c r="M9" i="3"/>
  <c r="M10" i="3"/>
  <c r="M11" i="3"/>
  <c r="M12" i="3"/>
  <c r="M13" i="3"/>
  <c r="M15" i="3"/>
  <c r="M17" i="3"/>
  <c r="M18" i="3"/>
  <c r="M19" i="3"/>
  <c r="M20" i="3"/>
  <c r="M21" i="3"/>
  <c r="M22" i="3"/>
  <c r="M23" i="3"/>
  <c r="M24" i="3"/>
  <c r="M25" i="3"/>
  <c r="M26" i="3"/>
  <c r="M42" i="3"/>
  <c r="M43" i="3"/>
  <c r="M44" i="3"/>
  <c r="M45" i="3"/>
  <c r="M46" i="3"/>
  <c r="M47" i="3"/>
  <c r="L9" i="3"/>
  <c r="L10" i="3"/>
  <c r="L11" i="3"/>
  <c r="L12" i="3"/>
  <c r="L13" i="3"/>
  <c r="L15" i="3"/>
  <c r="L17" i="3"/>
  <c r="L18" i="3"/>
  <c r="L19" i="3"/>
  <c r="L20" i="3"/>
  <c r="L21" i="3"/>
  <c r="L22" i="3"/>
  <c r="L23" i="3"/>
  <c r="L24" i="3"/>
  <c r="L25" i="3"/>
  <c r="L26" i="3"/>
  <c r="L42" i="3"/>
  <c r="L43" i="3"/>
  <c r="L44" i="3"/>
  <c r="L45" i="3"/>
  <c r="L46" i="3"/>
  <c r="L47" i="3"/>
  <c r="H9" i="3"/>
  <c r="H10" i="3"/>
  <c r="H11" i="3"/>
  <c r="H12" i="3"/>
  <c r="H13" i="3"/>
  <c r="H14" i="3"/>
  <c r="L14" i="3" s="1"/>
  <c r="H15" i="3"/>
  <c r="H16" i="3"/>
  <c r="H17" i="3"/>
  <c r="H18" i="3"/>
  <c r="H19" i="3"/>
  <c r="H20" i="3"/>
  <c r="H21" i="3"/>
  <c r="H22" i="3"/>
  <c r="H23" i="3"/>
  <c r="H24" i="3"/>
  <c r="H25" i="3"/>
  <c r="H26" i="3"/>
  <c r="H42" i="3"/>
  <c r="H43" i="3"/>
  <c r="H44" i="3"/>
  <c r="H45" i="3"/>
  <c r="H46" i="3"/>
  <c r="H47" i="3"/>
  <c r="H8" i="3"/>
  <c r="L16" i="3" l="1"/>
  <c r="M16" i="3"/>
  <c r="M14" i="3"/>
  <c r="N14" i="3" s="1"/>
  <c r="L8" i="3"/>
  <c r="M8" i="3"/>
  <c r="N16" i="3" l="1"/>
  <c r="O16" i="3" s="1"/>
  <c r="P16" i="3"/>
  <c r="O14" i="3"/>
  <c r="P14" i="3"/>
  <c r="N8" i="3"/>
  <c r="P8" i="3" s="1"/>
  <c r="O8" i="3" l="1"/>
  <c r="D50" i="3" s="1"/>
  <c r="D52" i="3" s="1"/>
  <c r="D53" i="3" s="1"/>
</calcChain>
</file>

<file path=xl/sharedStrings.xml><?xml version="1.0" encoding="utf-8"?>
<sst xmlns="http://schemas.openxmlformats.org/spreadsheetml/2006/main" count="222" uniqueCount="147">
  <si>
    <t>Disclaimer, Authorisation and Acknowledgment</t>
  </si>
  <si>
    <t>Change Log</t>
  </si>
  <si>
    <t>Calculator Release</t>
  </si>
  <si>
    <t>Summary of Changes</t>
  </si>
  <si>
    <t>Green Star - Interiors Version 1.0</t>
  </si>
  <si>
    <t>Initial Release</t>
  </si>
  <si>
    <t>Allow entries of new refrigerants</t>
  </si>
  <si>
    <t>Date</t>
  </si>
  <si>
    <t>Author</t>
  </si>
  <si>
    <t xml:space="preserve">Summary of Changes - Internal Use only </t>
  </si>
  <si>
    <t>SN</t>
  </si>
  <si>
    <t>Release Number</t>
  </si>
  <si>
    <t>Version 1.2, Release 1</t>
  </si>
  <si>
    <t>Reviewer</t>
  </si>
  <si>
    <t>Approver</t>
  </si>
  <si>
    <t>Sheet</t>
  </si>
  <si>
    <t>Range</t>
  </si>
  <si>
    <t>New
Value</t>
  </si>
  <si>
    <t>Old
Value</t>
  </si>
  <si>
    <t>Comments</t>
  </si>
  <si>
    <t>Properties</t>
  </si>
  <si>
    <t>A7:H38</t>
  </si>
  <si>
    <t>Various</t>
  </si>
  <si>
    <t>Refer to email from Simon Ho. Located in the D&amp;AB 'Consultant Input' Folder</t>
  </si>
  <si>
    <t>TSDEI</t>
  </si>
  <si>
    <t>J8:J47</t>
  </si>
  <si>
    <t>IF(ISBLANK(D47),"",VLOOKUP(D47,Properties!$A$7:$E$38,5, FALSE))</t>
  </si>
  <si>
    <t>IF(ISBLANK(D47),"",VLOOKUP(D47,Properties!$A$7:$E$32,5))</t>
  </si>
  <si>
    <t>K8:K47</t>
  </si>
  <si>
    <t>IF(ISBLANK(D8),"",VLOOKUP(D8,Properties!$A$7:$E$38,3, FALSE))</t>
  </si>
  <si>
    <t>IF(ISBLANK(D8),"",VLOOKUP(D8,Properties!$A$7:$E$32,3))</t>
  </si>
  <si>
    <t>L8:L47</t>
  </si>
  <si>
    <t>IF(ISBLANK(D8),"",VLOOKUP(D8,Properties!$A$7:$E$38,2, FALSE))</t>
  </si>
  <si>
    <t>IF(ISBLANK(D8),"",VLOOKUP(D8,Properties!$A$7:$E$32,2))</t>
  </si>
  <si>
    <t>26.0 Refrigerants Impacts - Total System Weighted Direct Environmental Impact (TSDEI)</t>
  </si>
  <si>
    <t>User input cells</t>
  </si>
  <si>
    <t>Please complete cells shaded yellow only.</t>
  </si>
  <si>
    <t>Individual Plant no.</t>
  </si>
  <si>
    <t>Equipment Type</t>
  </si>
  <si>
    <t>Refrigerant Type</t>
  </si>
  <si>
    <t>Capacity (kW)</t>
  </si>
  <si>
    <t>Refrigerant charge (kg)</t>
  </si>
  <si>
    <t>Ratio (kg/kW)</t>
  </si>
  <si>
    <t>Leak Rate</t>
  </si>
  <si>
    <t>Equipment Life</t>
  </si>
  <si>
    <t>End of Life Loss</t>
  </si>
  <si>
    <t xml:space="preserve">GWP </t>
  </si>
  <si>
    <t>ODP</t>
  </si>
  <si>
    <t>LCGWF 
(kg CO2/kW.year)</t>
  </si>
  <si>
    <t>LCODF 
(kg CFC-11/kW.year)</t>
  </si>
  <si>
    <t>DEI (plant)</t>
  </si>
  <si>
    <t>DEI x Plant Cooling Capacity</t>
  </si>
  <si>
    <t>Plant Meets requirement</t>
  </si>
  <si>
    <t>Comments 
(Optional, for project teams to identify refrigeration equipment)</t>
  </si>
  <si>
    <t>All Plant</t>
  </si>
  <si>
    <t>Sum of DEI x Plant Cooling Capacity</t>
  </si>
  <si>
    <t>Sum of cooling capacity of all rated equipment</t>
  </si>
  <si>
    <t>Total Direct Environmental Impact (all)</t>
  </si>
  <si>
    <t>All equipment meets requirement</t>
  </si>
  <si>
    <t>REFRIGERANT SYSTEMS PROPERTIES</t>
  </si>
  <si>
    <t>Note: New refrigerants shall be added to the bottom of this list in the colored fields.</t>
  </si>
  <si>
    <t>Refrigerant Properties</t>
  </si>
  <si>
    <t>Source</t>
  </si>
  <si>
    <t>Leakage Rates per annum
(AIRAH (2012))</t>
  </si>
  <si>
    <t>Equipment Properties (ASHRAE)</t>
  </si>
  <si>
    <t>Refrigerant</t>
  </si>
  <si>
    <t>Ozone Depletion Potential
(ODP)</t>
  </si>
  <si>
    <t>Global Warming Potential
(GWP)</t>
  </si>
  <si>
    <t>Leak Rate
(LR)</t>
  </si>
  <si>
    <t>End Of Life Loss
(EL)</t>
  </si>
  <si>
    <t>GPW</t>
  </si>
  <si>
    <t>Equipment type</t>
  </si>
  <si>
    <t>Life</t>
  </si>
  <si>
    <t>CFC-11</t>
  </si>
  <si>
    <t>low pressure centrifugal chillers</t>
  </si>
  <si>
    <t>Calm and Hourahan, 2011</t>
  </si>
  <si>
    <t>WMO 2014, Appendix 5A</t>
  </si>
  <si>
    <t>Low press</t>
  </si>
  <si>
    <t>Absorption chiller</t>
  </si>
  <si>
    <t>CFC-113</t>
  </si>
  <si>
    <t>Hi press</t>
  </si>
  <si>
    <t>Centrifugal chiller</t>
  </si>
  <si>
    <t>CFC-114</t>
  </si>
  <si>
    <t>Packaged AC or HP</t>
  </si>
  <si>
    <t>CFC-115</t>
  </si>
  <si>
    <t>Reciprocating chiller</t>
  </si>
  <si>
    <t>CFC-12</t>
  </si>
  <si>
    <t>refrigerators, AC, chillers</t>
  </si>
  <si>
    <t>Screw chiller</t>
  </si>
  <si>
    <t>CFC-500</t>
  </si>
  <si>
    <t>Scroll chiller</t>
  </si>
  <si>
    <t>CFC-502</t>
  </si>
  <si>
    <t>low temp applications</t>
  </si>
  <si>
    <t>Split-system AC or HP, VRF</t>
  </si>
  <si>
    <t>HC-290</t>
  </si>
  <si>
    <t>propane</t>
  </si>
  <si>
    <t>Unitary AC or HP</t>
  </si>
  <si>
    <t>HC-600</t>
  </si>
  <si>
    <t>butane</t>
  </si>
  <si>
    <t>Window AC or HP</t>
  </si>
  <si>
    <t>HC-600a</t>
  </si>
  <si>
    <t>iso-butane</t>
  </si>
  <si>
    <t>HCFC-123</t>
  </si>
  <si>
    <t>replaced CFC-11</t>
  </si>
  <si>
    <t>HCFC-22</t>
  </si>
  <si>
    <t>HFC-134a</t>
  </si>
  <si>
    <t>replaced CFC-12</t>
  </si>
  <si>
    <t>HFC-32</t>
  </si>
  <si>
    <t>alternate to R-410A for unitary</t>
  </si>
  <si>
    <t>HFC-404A</t>
  </si>
  <si>
    <t>low temp applications; replaced CFC-502</t>
  </si>
  <si>
    <t>IPCC AR5</t>
  </si>
  <si>
    <t>HFC-407C</t>
  </si>
  <si>
    <t>HCFC-22 replacement for DX unitary</t>
  </si>
  <si>
    <t>HFC-410A</t>
  </si>
  <si>
    <t>new equipment replacing HCFC-22</t>
  </si>
  <si>
    <t>HFC-417A</t>
  </si>
  <si>
    <t>DuPont ISCEON@MO59 repl HCFC-22</t>
  </si>
  <si>
    <t>HFC-424A</t>
  </si>
  <si>
    <t>Xchange, small cap repl HCFC-22</t>
  </si>
  <si>
    <t>HFC-434A</t>
  </si>
  <si>
    <t>Xchange, med/large cap repl HCFC-22</t>
  </si>
  <si>
    <t>HFC-438A</t>
  </si>
  <si>
    <t>DuPont ISCEON@MO99 repl HCFC-22</t>
  </si>
  <si>
    <t>R-452B</t>
  </si>
  <si>
    <t>Chemours, 2016</t>
  </si>
  <si>
    <t>HFC-507A</t>
  </si>
  <si>
    <t>R-513A</t>
  </si>
  <si>
    <t>replacement for R-134a in chillers</t>
  </si>
  <si>
    <t>Chemours, 2015</t>
  </si>
  <si>
    <t>R-514A</t>
  </si>
  <si>
    <t>replacement for R-123 in chillers</t>
  </si>
  <si>
    <t>R-717</t>
  </si>
  <si>
    <t>Ammonia</t>
  </si>
  <si>
    <t>R-718</t>
  </si>
  <si>
    <t>Water</t>
  </si>
  <si>
    <t>R-729</t>
  </si>
  <si>
    <t>Air</t>
  </si>
  <si>
    <t>R-744</t>
  </si>
  <si>
    <t>CO2</t>
  </si>
  <si>
    <t>R-1233zd</t>
  </si>
  <si>
    <t>R-1234yf</t>
  </si>
  <si>
    <t>replacement for R-134a in mobile AC</t>
  </si>
  <si>
    <t>R-1234ze</t>
  </si>
  <si>
    <t>New refrigerants entry fields</t>
  </si>
  <si>
    <t>Green Star - Interiors Version 1.1</t>
  </si>
  <si>
    <t xml:space="preserve">V1.1 Release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</si>
</sst>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C09]* #,##0_-;\-[$$-C09]* #,##0_-;_-[$$-C09]* &quot;-&quot;??_-;_-@_-"/>
    <numFmt numFmtId="166" formatCode="0.0%"/>
  </numFmts>
  <fonts count="38" x14ac:knownFonts="1">
    <font>
      <sz val="11"/>
      <color theme="1"/>
      <name val="Calibri"/>
      <family val="2"/>
      <scheme val="minor"/>
    </font>
    <font>
      <b/>
      <sz val="10"/>
      <name val="Arial"/>
      <family val="2"/>
    </font>
    <font>
      <sz val="11"/>
      <color theme="1"/>
      <name val="Calibri"/>
      <family val="2"/>
      <scheme val="minor"/>
    </font>
    <font>
      <sz val="10"/>
      <name val="Verdana"/>
      <family val="2"/>
    </font>
    <font>
      <sz val="10"/>
      <name val="Arial"/>
      <family val="2"/>
    </font>
    <font>
      <b/>
      <sz val="12"/>
      <name val="Arial"/>
      <family val="2"/>
    </font>
    <font>
      <sz val="8"/>
      <name val="Arial"/>
      <family val="2"/>
    </font>
    <font>
      <sz val="11"/>
      <color indexed="3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39"/>
      <name val="Calibri"/>
      <family val="2"/>
    </font>
    <font>
      <sz val="11"/>
      <color indexed="10"/>
      <name val="Calibri"/>
      <family val="2"/>
    </font>
    <font>
      <sz val="11"/>
      <color indexed="8"/>
      <name val="Calibri"/>
      <family val="2"/>
    </font>
    <font>
      <b/>
      <sz val="11"/>
      <color indexed="8"/>
      <name val="Calibri"/>
      <family val="2"/>
    </font>
    <font>
      <b/>
      <sz val="12"/>
      <color theme="0"/>
      <name val="Calibri"/>
      <family val="2"/>
      <scheme val="minor"/>
    </font>
    <font>
      <sz val="10"/>
      <color theme="1"/>
      <name val="Arial"/>
      <family val="2"/>
    </font>
    <font>
      <b/>
      <sz val="18"/>
      <color theme="1"/>
      <name val="Arial"/>
      <family val="2"/>
    </font>
    <font>
      <b/>
      <sz val="10"/>
      <color theme="0"/>
      <name val="Arial"/>
      <family val="2"/>
    </font>
    <font>
      <b/>
      <sz val="12"/>
      <color theme="0"/>
      <name val="Arial"/>
      <family val="2"/>
    </font>
    <font>
      <b/>
      <sz val="14"/>
      <color theme="0"/>
      <name val="Arial"/>
      <family val="2"/>
    </font>
    <font>
      <b/>
      <sz val="10"/>
      <color theme="1"/>
      <name val="Arial"/>
      <family val="2"/>
    </font>
    <font>
      <i/>
      <sz val="10"/>
      <name val="Arial"/>
      <family val="2"/>
    </font>
    <font>
      <b/>
      <sz val="16"/>
      <color theme="1"/>
      <name val="Calibri"/>
      <family val="2"/>
      <scheme val="minor"/>
    </font>
    <font>
      <b/>
      <sz val="10"/>
      <color indexed="18"/>
      <name val="Calibri"/>
      <family val="2"/>
      <scheme val="minor"/>
    </font>
    <font>
      <b/>
      <sz val="24"/>
      <color rgb="FFFFB70E"/>
      <name val="Century Gothic"/>
      <family val="2"/>
    </font>
    <font>
      <sz val="24"/>
      <color rgb="FFFFB70E"/>
      <name val="Century Gothic"/>
      <family val="2"/>
    </font>
  </fonts>
  <fills count="23">
    <fill>
      <patternFill patternType="none"/>
    </fill>
    <fill>
      <patternFill patternType="gray125"/>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24"/>
      </patternFill>
    </fill>
    <fill>
      <patternFill patternType="solid">
        <fgColor indexed="43"/>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indexed="57"/>
      </patternFill>
    </fill>
    <fill>
      <patternFill patternType="solid">
        <fgColor theme="1" tint="-0.499984740745262"/>
        <bgColor indexed="64"/>
      </patternFill>
    </fill>
    <fill>
      <patternFill patternType="solid">
        <fgColor rgb="FFFFB70E"/>
        <bgColor indexed="64"/>
      </patternFill>
    </fill>
    <fill>
      <patternFill patternType="solid">
        <fgColor rgb="FFFFEB9C"/>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65">
    <xf numFmtId="0" fontId="0" fillId="0" borderId="0"/>
    <xf numFmtId="0" fontId="3"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7"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3" fillId="15" borderId="0" applyNumberFormat="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8" borderId="15" applyNumberFormat="0" applyAlignment="0" applyProtection="0"/>
    <xf numFmtId="0" fontId="18" fillId="0" borderId="20" applyNumberFormat="0" applyFill="0" applyAlignment="0" applyProtection="0"/>
    <xf numFmtId="0" fontId="19" fillId="8" borderId="0" applyNumberFormat="0" applyBorder="0" applyAlignment="0" applyProtection="0"/>
    <xf numFmtId="0" fontId="24" fillId="0" borderId="0"/>
    <xf numFmtId="0" fontId="6" fillId="0" borderId="0"/>
    <xf numFmtId="0" fontId="3" fillId="0" borderId="0"/>
    <xf numFmtId="0" fontId="6" fillId="0" borderId="0"/>
    <xf numFmtId="0" fontId="4" fillId="0" borderId="0"/>
    <xf numFmtId="0" fontId="4" fillId="0" borderId="0"/>
    <xf numFmtId="0" fontId="3" fillId="4" borderId="21" applyNumberFormat="0" applyFont="0" applyAlignment="0" applyProtection="0"/>
    <xf numFmtId="0" fontId="20" fillId="2" borderId="22" applyNumberFormat="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3" applyNumberFormat="0" applyFill="0" applyAlignment="0" applyProtection="0"/>
    <xf numFmtId="0" fontId="23" fillId="0" borderId="0" applyNumberFormat="0" applyFill="0" applyBorder="0" applyAlignment="0" applyProtection="0"/>
    <xf numFmtId="0" fontId="4" fillId="0" borderId="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2"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6"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24"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0" fillId="2" borderId="15"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1" fillId="14" borderId="16" applyNumberFormat="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4" fillId="0" borderId="17"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7" fillId="8" borderId="15" applyNumberFormat="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8" fillId="0" borderId="20" applyNumberFormat="0" applyFill="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4" fillId="4" borderId="21" applyNumberFormat="0" applyFon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0" fillId="2" borderId="22"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5" fillId="0" borderId="23"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9" fontId="3" fillId="0" borderId="0" applyFont="0" applyFill="0" applyBorder="0" applyAlignment="0" applyProtection="0"/>
    <xf numFmtId="0" fontId="3"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cellStyleXfs>
  <cellXfs count="109">
    <xf numFmtId="0" fontId="0" fillId="0" borderId="0" xfId="0"/>
    <xf numFmtId="0" fontId="1" fillId="0" borderId="1" xfId="0" applyFont="1" applyBorder="1" applyAlignment="1">
      <alignment horizontal="center" vertical="center"/>
    </xf>
    <xf numFmtId="0" fontId="2" fillId="0" borderId="0" xfId="262"/>
    <xf numFmtId="0" fontId="4" fillId="0" borderId="0" xfId="0" applyFont="1" applyAlignment="1">
      <alignment horizontal="center" vertical="center"/>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4" fillId="0" borderId="7" xfId="0" applyFont="1" applyBorder="1" applyAlignment="1">
      <alignment vertical="center"/>
    </xf>
    <xf numFmtId="9" fontId="4" fillId="0" borderId="6" xfId="0" applyNumberFormat="1"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9" fontId="4" fillId="0" borderId="11" xfId="0" applyNumberFormat="1" applyFont="1" applyBorder="1" applyAlignment="1">
      <alignment horizontal="center" vertical="center"/>
    </xf>
    <xf numFmtId="9" fontId="4" fillId="0" borderId="0" xfId="0" applyNumberFormat="1" applyFont="1" applyAlignment="1">
      <alignment vertical="center"/>
    </xf>
    <xf numFmtId="10" fontId="4" fillId="0" borderId="0" xfId="0" applyNumberFormat="1" applyFont="1" applyAlignment="1">
      <alignment vertical="center"/>
    </xf>
    <xf numFmtId="0" fontId="27" fillId="0" borderId="0" xfId="0" applyFont="1" applyAlignment="1">
      <alignment horizontal="center" vertical="center"/>
    </xf>
    <xf numFmtId="0" fontId="27" fillId="0" borderId="0" xfId="0" applyFont="1" applyAlignment="1">
      <alignment horizontal="left" vertical="center"/>
    </xf>
    <xf numFmtId="0" fontId="26" fillId="17" borderId="0" xfId="262" applyFont="1" applyFill="1" applyAlignment="1">
      <alignment vertical="center"/>
    </xf>
    <xf numFmtId="0" fontId="26" fillId="0" borderId="0" xfId="262" applyFont="1" applyAlignment="1">
      <alignment vertical="center"/>
    </xf>
    <xf numFmtId="0" fontId="2" fillId="0" borderId="0" xfId="262" applyAlignment="1">
      <alignment vertical="center"/>
    </xf>
    <xf numFmtId="0" fontId="29" fillId="20" borderId="1" xfId="43" applyFont="1" applyFill="1" applyBorder="1" applyAlignment="1">
      <alignment horizontal="center" vertical="center" wrapText="1"/>
    </xf>
    <xf numFmtId="0" fontId="30" fillId="17" borderId="0" xfId="40" applyFont="1" applyFill="1"/>
    <xf numFmtId="0" fontId="31" fillId="17" borderId="0" xfId="262" applyFont="1" applyFill="1" applyAlignment="1">
      <alignment vertical="center"/>
    </xf>
    <xf numFmtId="0" fontId="29" fillId="20" borderId="1" xfId="43" applyFont="1" applyFill="1" applyBorder="1" applyAlignment="1">
      <alignment horizontal="left" vertical="center" wrapText="1"/>
    </xf>
    <xf numFmtId="0" fontId="1" fillId="19" borderId="24" xfId="0" applyFont="1" applyFill="1" applyBorder="1" applyAlignment="1" applyProtection="1">
      <alignment horizontal="center" vertical="center" wrapText="1"/>
      <protection locked="0"/>
    </xf>
    <xf numFmtId="0" fontId="1" fillId="19" borderId="24" xfId="0" applyFont="1" applyFill="1" applyBorder="1" applyAlignment="1" applyProtection="1">
      <alignment horizontal="center" vertical="center"/>
      <protection locked="0"/>
    </xf>
    <xf numFmtId="164" fontId="1" fillId="19" borderId="24" xfId="0" applyNumberFormat="1" applyFont="1" applyFill="1" applyBorder="1" applyAlignment="1" applyProtection="1">
      <alignment horizontal="center" vertical="center"/>
      <protection locked="0"/>
    </xf>
    <xf numFmtId="0" fontId="31" fillId="0" borderId="0" xfId="0" applyFont="1" applyAlignment="1">
      <alignment horizontal="left" vertical="center"/>
    </xf>
    <xf numFmtId="165" fontId="32" fillId="0" borderId="0" xfId="0" applyNumberFormat="1" applyFont="1" applyAlignment="1">
      <alignment vertical="center"/>
    </xf>
    <xf numFmtId="0" fontId="4" fillId="0" borderId="0" xfId="0" applyFont="1" applyAlignment="1">
      <alignment horizontal="center" vertical="center" wrapText="1"/>
    </xf>
    <xf numFmtId="0" fontId="29" fillId="18" borderId="24" xfId="0" applyFont="1" applyFill="1" applyBorder="1" applyAlignment="1">
      <alignment horizontal="center" vertical="center" wrapText="1"/>
    </xf>
    <xf numFmtId="0" fontId="4" fillId="0" borderId="24" xfId="0" applyFont="1" applyBorder="1" applyAlignment="1">
      <alignment horizontal="center" vertical="center"/>
    </xf>
    <xf numFmtId="9" fontId="4" fillId="0" borderId="24" xfId="0" applyNumberFormat="1" applyFont="1" applyBorder="1" applyAlignment="1">
      <alignment horizontal="center" vertical="center"/>
    </xf>
    <xf numFmtId="2" fontId="4" fillId="0" borderId="24" xfId="0" applyNumberFormat="1" applyFont="1" applyBorder="1" applyAlignment="1">
      <alignment horizontal="center" vertical="center"/>
    </xf>
    <xf numFmtId="4" fontId="4" fillId="0" borderId="24" xfId="0" applyNumberFormat="1" applyFont="1" applyBorder="1" applyAlignment="1">
      <alignment horizontal="center" vertical="center"/>
    </xf>
    <xf numFmtId="0" fontId="4" fillId="19" borderId="24" xfId="0" applyFont="1" applyFill="1" applyBorder="1" applyAlignment="1" applyProtection="1">
      <alignment horizontal="center" vertical="center"/>
      <protection locked="0"/>
    </xf>
    <xf numFmtId="9" fontId="1" fillId="0" borderId="24" xfId="0" applyNumberFormat="1" applyFont="1" applyBorder="1" applyAlignment="1">
      <alignment horizontal="center" vertical="center"/>
    </xf>
    <xf numFmtId="0" fontId="27" fillId="0" borderId="1" xfId="263" applyNumberFormat="1" applyFont="1" applyBorder="1" applyAlignment="1">
      <alignment horizontal="center" vertical="center"/>
    </xf>
    <xf numFmtId="166" fontId="27" fillId="0" borderId="1" xfId="263" applyNumberFormat="1" applyFont="1" applyBorder="1" applyAlignment="1">
      <alignment horizontal="center" vertical="center"/>
    </xf>
    <xf numFmtId="9" fontId="27" fillId="0" borderId="1" xfId="263" applyFont="1" applyBorder="1" applyAlignment="1">
      <alignment horizontal="center" vertical="center"/>
    </xf>
    <xf numFmtId="0" fontId="27" fillId="0" borderId="1" xfId="263" applyNumberFormat="1" applyFont="1" applyBorder="1" applyAlignment="1">
      <alignment horizontal="left" vertical="center"/>
    </xf>
    <xf numFmtId="0" fontId="4" fillId="0" borderId="1" xfId="263" applyNumberFormat="1" applyFont="1" applyBorder="1" applyAlignment="1">
      <alignment horizontal="left" vertical="center"/>
    </xf>
    <xf numFmtId="0" fontId="2" fillId="21" borderId="0" xfId="264" applyFill="1"/>
    <xf numFmtId="0" fontId="35" fillId="0" borderId="1" xfId="0" applyFont="1" applyBorder="1" applyAlignment="1">
      <alignment horizontal="left" vertical="center" wrapText="1"/>
    </xf>
    <xf numFmtId="0" fontId="35" fillId="0" borderId="1" xfId="0" applyFont="1" applyBorder="1" applyAlignment="1">
      <alignment horizontal="left" vertical="center"/>
    </xf>
    <xf numFmtId="0" fontId="0" fillId="0" borderId="1" xfId="262" applyFont="1" applyBorder="1"/>
    <xf numFmtId="14" fontId="2" fillId="0" borderId="1" xfId="262" applyNumberFormat="1" applyBorder="1"/>
    <xf numFmtId="0" fontId="2" fillId="0" borderId="1" xfId="262" applyBorder="1"/>
    <xf numFmtId="0" fontId="27" fillId="0" borderId="0" xfId="41" applyFont="1" applyAlignment="1">
      <alignment vertical="center" wrapText="1"/>
    </xf>
    <xf numFmtId="0" fontId="34" fillId="21" borderId="13" xfId="264" applyFont="1" applyFill="1" applyBorder="1" applyAlignment="1">
      <alignment horizontal="left"/>
    </xf>
    <xf numFmtId="0" fontId="2" fillId="22" borderId="0" xfId="262" applyFill="1"/>
    <xf numFmtId="0" fontId="2" fillId="22" borderId="6" xfId="262" applyFill="1" applyBorder="1"/>
    <xf numFmtId="0" fontId="31" fillId="22" borderId="0" xfId="0" applyFont="1" applyFill="1" applyAlignment="1">
      <alignment horizontal="left" vertical="center"/>
    </xf>
    <xf numFmtId="0" fontId="1" fillId="19" borderId="1" xfId="0" applyFont="1" applyFill="1" applyBorder="1" applyAlignment="1" applyProtection="1">
      <alignment horizontal="center" vertical="center"/>
      <protection locked="0"/>
    </xf>
    <xf numFmtId="10" fontId="1" fillId="19" borderId="1" xfId="0" applyNumberFormat="1" applyFont="1" applyFill="1" applyBorder="1" applyAlignment="1" applyProtection="1">
      <alignment horizontal="center" vertical="center"/>
      <protection locked="0"/>
    </xf>
    <xf numFmtId="0" fontId="36" fillId="0" borderId="0" xfId="0" applyFont="1" applyAlignment="1" applyProtection="1">
      <alignment vertical="center" wrapText="1"/>
      <protection hidden="1"/>
    </xf>
    <xf numFmtId="0" fontId="36" fillId="0" borderId="0" xfId="0" applyFont="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14" fontId="2" fillId="0" borderId="1" xfId="262" applyNumberFormat="1" applyBorder="1" applyAlignment="1">
      <alignment horizontal="center" vertical="center"/>
    </xf>
    <xf numFmtId="0" fontId="2" fillId="0" borderId="1" xfId="262" applyBorder="1" applyAlignment="1">
      <alignment horizontal="center" vertical="center"/>
    </xf>
    <xf numFmtId="0" fontId="0" fillId="0" borderId="1" xfId="262" applyFont="1" applyBorder="1" applyAlignment="1">
      <alignment horizontal="center" vertical="center"/>
    </xf>
    <xf numFmtId="0" fontId="2" fillId="0" borderId="1" xfId="262" applyBorder="1" applyAlignment="1">
      <alignment horizontal="center"/>
    </xf>
    <xf numFmtId="0" fontId="35" fillId="0" borderId="1" xfId="0" applyFont="1" applyBorder="1" applyAlignment="1">
      <alignment horizontal="center" vertical="center" wrapText="1"/>
    </xf>
    <xf numFmtId="0" fontId="2" fillId="0" borderId="2" xfId="262" applyBorder="1" applyAlignment="1">
      <alignment horizontal="center"/>
    </xf>
    <xf numFmtId="0" fontId="2" fillId="0" borderId="14" xfId="262" applyBorder="1" applyAlignment="1">
      <alignment horizontal="center"/>
    </xf>
    <xf numFmtId="0" fontId="2" fillId="0" borderId="3" xfId="262" applyBorder="1" applyAlignment="1">
      <alignment horizontal="center"/>
    </xf>
    <xf numFmtId="0" fontId="31" fillId="17" borderId="0" xfId="40" applyFont="1" applyFill="1" applyAlignment="1">
      <alignment horizontal="left" vertical="center"/>
    </xf>
    <xf numFmtId="0" fontId="29" fillId="20" borderId="2" xfId="43" applyFont="1" applyFill="1" applyBorder="1" applyAlignment="1">
      <alignment horizontal="center" vertical="center" wrapText="1"/>
    </xf>
    <xf numFmtId="0" fontId="29" fillId="20" borderId="3" xfId="43" applyFont="1" applyFill="1" applyBorder="1" applyAlignment="1">
      <alignment horizontal="center" vertical="center" wrapText="1"/>
    </xf>
    <xf numFmtId="0" fontId="29" fillId="20" borderId="12" xfId="43" applyFont="1" applyFill="1" applyBorder="1" applyAlignment="1">
      <alignment horizontal="center" vertical="center" wrapText="1"/>
    </xf>
    <xf numFmtId="0" fontId="29" fillId="20" borderId="4" xfId="43" applyFont="1" applyFill="1" applyBorder="1" applyAlignment="1">
      <alignment horizontal="center" vertical="center" wrapText="1"/>
    </xf>
    <xf numFmtId="0" fontId="29" fillId="20" borderId="5" xfId="43" applyFont="1" applyFill="1" applyBorder="1" applyAlignment="1">
      <alignment horizontal="center" vertical="center" wrapText="1"/>
    </xf>
    <xf numFmtId="0" fontId="29" fillId="20" borderId="6" xfId="43" applyFont="1" applyFill="1" applyBorder="1" applyAlignment="1">
      <alignment horizontal="center" vertical="center" wrapText="1"/>
    </xf>
    <xf numFmtId="0" fontId="29" fillId="20" borderId="10" xfId="43" applyFont="1" applyFill="1" applyBorder="1" applyAlignment="1">
      <alignment horizontal="center" vertical="center" wrapText="1"/>
    </xf>
    <xf numFmtId="0" fontId="29" fillId="20" borderId="11" xfId="43"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1" fillId="0" borderId="2" xfId="0" applyFont="1" applyBorder="1" applyAlignment="1">
      <alignment horizontal="left" vertical="center"/>
    </xf>
    <xf numFmtId="0" fontId="1" fillId="0" borderId="14" xfId="0" applyFont="1" applyBorder="1" applyAlignment="1">
      <alignment horizontal="left" vertical="center"/>
    </xf>
    <xf numFmtId="0" fontId="1" fillId="0" borderId="3" xfId="0" applyFont="1" applyBorder="1" applyAlignment="1">
      <alignment horizontal="left" vertical="center"/>
    </xf>
    <xf numFmtId="4" fontId="4" fillId="0" borderId="5" xfId="0" applyNumberFormat="1" applyFont="1" applyBorder="1" applyAlignment="1">
      <alignment horizontal="center" vertical="center"/>
    </xf>
    <xf numFmtId="4" fontId="4" fillId="0" borderId="6" xfId="0" applyNumberFormat="1" applyFont="1" applyBorder="1" applyAlignment="1">
      <alignment horizontal="center" vertical="center"/>
    </xf>
    <xf numFmtId="0" fontId="28" fillId="0" borderId="0" xfId="0" applyFont="1" applyAlignment="1">
      <alignment horizontal="left" vertical="center"/>
    </xf>
    <xf numFmtId="0" fontId="4" fillId="0" borderId="6" xfId="0" applyFont="1" applyBorder="1" applyAlignment="1">
      <alignment horizontal="center" vertical="center"/>
    </xf>
    <xf numFmtId="164" fontId="4" fillId="0" borderId="5" xfId="0" applyNumberFormat="1" applyFont="1" applyBorder="1" applyAlignment="1">
      <alignment horizontal="center" vertical="center"/>
    </xf>
    <xf numFmtId="164" fontId="4" fillId="0" borderId="6" xfId="0" applyNumberFormat="1" applyFont="1" applyBorder="1" applyAlignment="1">
      <alignment horizontal="center" vertical="center"/>
    </xf>
    <xf numFmtId="0" fontId="33" fillId="19" borderId="25" xfId="0" applyFont="1" applyFill="1" applyBorder="1" applyAlignment="1">
      <alignment horizontal="center" vertical="center" wrapText="1"/>
    </xf>
    <xf numFmtId="0" fontId="1" fillId="19" borderId="26" xfId="0" applyFont="1" applyFill="1" applyBorder="1" applyAlignment="1">
      <alignment horizontal="center" vertical="center" wrapText="1"/>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29" xfId="0" applyFont="1" applyBorder="1" applyAlignment="1">
      <alignment horizontal="center" vertical="center"/>
    </xf>
    <xf numFmtId="0" fontId="32" fillId="0" borderId="30" xfId="0" applyFont="1" applyBorder="1" applyAlignment="1">
      <alignment horizontal="center" vertical="center"/>
    </xf>
    <xf numFmtId="0" fontId="1" fillId="0" borderId="1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xf>
    <xf numFmtId="0" fontId="1" fillId="0" borderId="1" xfId="0" applyFont="1" applyBorder="1" applyAlignment="1">
      <alignment horizontal="center" vertical="center"/>
    </xf>
  </cellXfs>
  <cellStyles count="265">
    <cellStyle name="20% - Accent1 2" xfId="51" xr:uid="{00000000-0005-0000-0000-000000000000}"/>
    <cellStyle name="20% - Accent1 2 2" xfId="52" xr:uid="{00000000-0005-0000-0000-000001000000}"/>
    <cellStyle name="20% - Accent1 2 3" xfId="53" xr:uid="{00000000-0005-0000-0000-000002000000}"/>
    <cellStyle name="20% - Accent1 2 4" xfId="54" xr:uid="{00000000-0005-0000-0000-000003000000}"/>
    <cellStyle name="20% - Accent1 2 5" xfId="55" xr:uid="{00000000-0005-0000-0000-000004000000}"/>
    <cellStyle name="20% - Accent1 3" xfId="2" xr:uid="{00000000-0005-0000-0000-000005000000}"/>
    <cellStyle name="20% - Accent2 2" xfId="56" xr:uid="{00000000-0005-0000-0000-000006000000}"/>
    <cellStyle name="20% - Accent2 2 2" xfId="57" xr:uid="{00000000-0005-0000-0000-000007000000}"/>
    <cellStyle name="20% - Accent2 2 3" xfId="58" xr:uid="{00000000-0005-0000-0000-000008000000}"/>
    <cellStyle name="20% - Accent2 2 4" xfId="59" xr:uid="{00000000-0005-0000-0000-000009000000}"/>
    <cellStyle name="20% - Accent2 2 5" xfId="60" xr:uid="{00000000-0005-0000-0000-00000A000000}"/>
    <cellStyle name="20% - Accent2 3" xfId="3" xr:uid="{00000000-0005-0000-0000-00000B000000}"/>
    <cellStyle name="20% - Accent3 2" xfId="61" xr:uid="{00000000-0005-0000-0000-00000C000000}"/>
    <cellStyle name="20% - Accent3 2 2" xfId="62" xr:uid="{00000000-0005-0000-0000-00000D000000}"/>
    <cellStyle name="20% - Accent3 2 3" xfId="63" xr:uid="{00000000-0005-0000-0000-00000E000000}"/>
    <cellStyle name="20% - Accent3 2 4" xfId="64" xr:uid="{00000000-0005-0000-0000-00000F000000}"/>
    <cellStyle name="20% - Accent3 2 5" xfId="65" xr:uid="{00000000-0005-0000-0000-000010000000}"/>
    <cellStyle name="20% - Accent3 3" xfId="4" xr:uid="{00000000-0005-0000-0000-000011000000}"/>
    <cellStyle name="20% - Accent4 2" xfId="66" xr:uid="{00000000-0005-0000-0000-000012000000}"/>
    <cellStyle name="20% - Accent4 2 2" xfId="67" xr:uid="{00000000-0005-0000-0000-000013000000}"/>
    <cellStyle name="20% - Accent4 2 3" xfId="68" xr:uid="{00000000-0005-0000-0000-000014000000}"/>
    <cellStyle name="20% - Accent4 2 4" xfId="69" xr:uid="{00000000-0005-0000-0000-000015000000}"/>
    <cellStyle name="20% - Accent4 2 5" xfId="70" xr:uid="{00000000-0005-0000-0000-000016000000}"/>
    <cellStyle name="20% - Accent4 3" xfId="5" xr:uid="{00000000-0005-0000-0000-000017000000}"/>
    <cellStyle name="20% - Accent5 2" xfId="71" xr:uid="{00000000-0005-0000-0000-000018000000}"/>
    <cellStyle name="20% - Accent5 2 2" xfId="72" xr:uid="{00000000-0005-0000-0000-000019000000}"/>
    <cellStyle name="20% - Accent5 2 3" xfId="73" xr:uid="{00000000-0005-0000-0000-00001A000000}"/>
    <cellStyle name="20% - Accent5 2 4" xfId="74" xr:uid="{00000000-0005-0000-0000-00001B000000}"/>
    <cellStyle name="20% - Accent5 2 5" xfId="75" xr:uid="{00000000-0005-0000-0000-00001C000000}"/>
    <cellStyle name="20% - Accent5 3" xfId="6" xr:uid="{00000000-0005-0000-0000-00001D000000}"/>
    <cellStyle name="20% - Accent6 2" xfId="76" xr:uid="{00000000-0005-0000-0000-00001E000000}"/>
    <cellStyle name="20% - Accent6 2 2" xfId="77" xr:uid="{00000000-0005-0000-0000-00001F000000}"/>
    <cellStyle name="20% - Accent6 2 3" xfId="78" xr:uid="{00000000-0005-0000-0000-000020000000}"/>
    <cellStyle name="20% - Accent6 2 4" xfId="79" xr:uid="{00000000-0005-0000-0000-000021000000}"/>
    <cellStyle name="20% - Accent6 2 5" xfId="80" xr:uid="{00000000-0005-0000-0000-000022000000}"/>
    <cellStyle name="20% - Accent6 3" xfId="7" xr:uid="{00000000-0005-0000-0000-000023000000}"/>
    <cellStyle name="40% - Accent1 2" xfId="81" xr:uid="{00000000-0005-0000-0000-000024000000}"/>
    <cellStyle name="40% - Accent1 2 2" xfId="82" xr:uid="{00000000-0005-0000-0000-000025000000}"/>
    <cellStyle name="40% - Accent1 2 3" xfId="83" xr:uid="{00000000-0005-0000-0000-000026000000}"/>
    <cellStyle name="40% - Accent1 2 4" xfId="84" xr:uid="{00000000-0005-0000-0000-000027000000}"/>
    <cellStyle name="40% - Accent1 2 5" xfId="85" xr:uid="{00000000-0005-0000-0000-000028000000}"/>
    <cellStyle name="40% - Accent1 3" xfId="8" xr:uid="{00000000-0005-0000-0000-000029000000}"/>
    <cellStyle name="40% - Accent2 2" xfId="86" xr:uid="{00000000-0005-0000-0000-00002A000000}"/>
    <cellStyle name="40% - Accent2 2 2" xfId="87" xr:uid="{00000000-0005-0000-0000-00002B000000}"/>
    <cellStyle name="40% - Accent2 2 3" xfId="88" xr:uid="{00000000-0005-0000-0000-00002C000000}"/>
    <cellStyle name="40% - Accent2 2 4" xfId="89" xr:uid="{00000000-0005-0000-0000-00002D000000}"/>
    <cellStyle name="40% - Accent2 2 5" xfId="90" xr:uid="{00000000-0005-0000-0000-00002E000000}"/>
    <cellStyle name="40% - Accent2 3" xfId="9" xr:uid="{00000000-0005-0000-0000-00002F000000}"/>
    <cellStyle name="40% - Accent3 2" xfId="91" xr:uid="{00000000-0005-0000-0000-000030000000}"/>
    <cellStyle name="40% - Accent3 2 2" xfId="92" xr:uid="{00000000-0005-0000-0000-000031000000}"/>
    <cellStyle name="40% - Accent3 2 3" xfId="93" xr:uid="{00000000-0005-0000-0000-000032000000}"/>
    <cellStyle name="40% - Accent3 2 4" xfId="94" xr:uid="{00000000-0005-0000-0000-000033000000}"/>
    <cellStyle name="40% - Accent3 2 5" xfId="95" xr:uid="{00000000-0005-0000-0000-000034000000}"/>
    <cellStyle name="40% - Accent3 3" xfId="10" xr:uid="{00000000-0005-0000-0000-000035000000}"/>
    <cellStyle name="40% - Accent4 2" xfId="96" xr:uid="{00000000-0005-0000-0000-000036000000}"/>
    <cellStyle name="40% - Accent4 2 2" xfId="97" xr:uid="{00000000-0005-0000-0000-000037000000}"/>
    <cellStyle name="40% - Accent4 2 3" xfId="98" xr:uid="{00000000-0005-0000-0000-000038000000}"/>
    <cellStyle name="40% - Accent4 2 4" xfId="99" xr:uid="{00000000-0005-0000-0000-000039000000}"/>
    <cellStyle name="40% - Accent4 2 5" xfId="100" xr:uid="{00000000-0005-0000-0000-00003A000000}"/>
    <cellStyle name="40% - Accent4 3" xfId="11" xr:uid="{00000000-0005-0000-0000-00003B000000}"/>
    <cellStyle name="40% - Accent5 2" xfId="101" xr:uid="{00000000-0005-0000-0000-00003C000000}"/>
    <cellStyle name="40% - Accent5 2 2" xfId="102" xr:uid="{00000000-0005-0000-0000-00003D000000}"/>
    <cellStyle name="40% - Accent5 2 3" xfId="103" xr:uid="{00000000-0005-0000-0000-00003E000000}"/>
    <cellStyle name="40% - Accent5 2 4" xfId="104" xr:uid="{00000000-0005-0000-0000-00003F000000}"/>
    <cellStyle name="40% - Accent5 2 5" xfId="105" xr:uid="{00000000-0005-0000-0000-000040000000}"/>
    <cellStyle name="40% - Accent5 3" xfId="12" xr:uid="{00000000-0005-0000-0000-000041000000}"/>
    <cellStyle name="40% - Accent6 2" xfId="106" xr:uid="{00000000-0005-0000-0000-000042000000}"/>
    <cellStyle name="40% - Accent6 2 2" xfId="107" xr:uid="{00000000-0005-0000-0000-000043000000}"/>
    <cellStyle name="40% - Accent6 2 3" xfId="108" xr:uid="{00000000-0005-0000-0000-000044000000}"/>
    <cellStyle name="40% - Accent6 2 4" xfId="109" xr:uid="{00000000-0005-0000-0000-000045000000}"/>
    <cellStyle name="40% - Accent6 2 5" xfId="110" xr:uid="{00000000-0005-0000-0000-000046000000}"/>
    <cellStyle name="40% - Accent6 3" xfId="13" xr:uid="{00000000-0005-0000-0000-000047000000}"/>
    <cellStyle name="60% - Accent1 2" xfId="111" xr:uid="{00000000-0005-0000-0000-000048000000}"/>
    <cellStyle name="60% - Accent1 2 2" xfId="112" xr:uid="{00000000-0005-0000-0000-000049000000}"/>
    <cellStyle name="60% - Accent1 2 3" xfId="113" xr:uid="{00000000-0005-0000-0000-00004A000000}"/>
    <cellStyle name="60% - Accent1 2 4" xfId="114" xr:uid="{00000000-0005-0000-0000-00004B000000}"/>
    <cellStyle name="60% - Accent1 2 5" xfId="115" xr:uid="{00000000-0005-0000-0000-00004C000000}"/>
    <cellStyle name="60% - Accent1 3" xfId="14" xr:uid="{00000000-0005-0000-0000-00004D000000}"/>
    <cellStyle name="60% - Accent2 2" xfId="116" xr:uid="{00000000-0005-0000-0000-00004E000000}"/>
    <cellStyle name="60% - Accent2 2 2" xfId="117" xr:uid="{00000000-0005-0000-0000-00004F000000}"/>
    <cellStyle name="60% - Accent2 2 3" xfId="118" xr:uid="{00000000-0005-0000-0000-000050000000}"/>
    <cellStyle name="60% - Accent2 2 4" xfId="119" xr:uid="{00000000-0005-0000-0000-000051000000}"/>
    <cellStyle name="60% - Accent2 2 5" xfId="120" xr:uid="{00000000-0005-0000-0000-000052000000}"/>
    <cellStyle name="60% - Accent2 3" xfId="15" xr:uid="{00000000-0005-0000-0000-000053000000}"/>
    <cellStyle name="60% - Accent3 2" xfId="121" xr:uid="{00000000-0005-0000-0000-000054000000}"/>
    <cellStyle name="60% - Accent3 2 2" xfId="122" xr:uid="{00000000-0005-0000-0000-000055000000}"/>
    <cellStyle name="60% - Accent3 2 3" xfId="123" xr:uid="{00000000-0005-0000-0000-000056000000}"/>
    <cellStyle name="60% - Accent3 2 4" xfId="124" xr:uid="{00000000-0005-0000-0000-000057000000}"/>
    <cellStyle name="60% - Accent3 2 5" xfId="125" xr:uid="{00000000-0005-0000-0000-000058000000}"/>
    <cellStyle name="60% - Accent3 3" xfId="16" xr:uid="{00000000-0005-0000-0000-000059000000}"/>
    <cellStyle name="60% - Accent4 2" xfId="126" xr:uid="{00000000-0005-0000-0000-00005A000000}"/>
    <cellStyle name="60% - Accent4 2 2" xfId="127" xr:uid="{00000000-0005-0000-0000-00005B000000}"/>
    <cellStyle name="60% - Accent4 2 3" xfId="128" xr:uid="{00000000-0005-0000-0000-00005C000000}"/>
    <cellStyle name="60% - Accent4 2 4" xfId="129" xr:uid="{00000000-0005-0000-0000-00005D000000}"/>
    <cellStyle name="60% - Accent4 2 5" xfId="130" xr:uid="{00000000-0005-0000-0000-00005E000000}"/>
    <cellStyle name="60% - Accent4 3" xfId="17" xr:uid="{00000000-0005-0000-0000-00005F000000}"/>
    <cellStyle name="60% - Accent5 2" xfId="131" xr:uid="{00000000-0005-0000-0000-000060000000}"/>
    <cellStyle name="60% - Accent5 2 2" xfId="132" xr:uid="{00000000-0005-0000-0000-000061000000}"/>
    <cellStyle name="60% - Accent5 2 3" xfId="133" xr:uid="{00000000-0005-0000-0000-000062000000}"/>
    <cellStyle name="60% - Accent5 2 4" xfId="134" xr:uid="{00000000-0005-0000-0000-000063000000}"/>
    <cellStyle name="60% - Accent5 2 5" xfId="135" xr:uid="{00000000-0005-0000-0000-000064000000}"/>
    <cellStyle name="60% - Accent5 3" xfId="18" xr:uid="{00000000-0005-0000-0000-000065000000}"/>
    <cellStyle name="60% - Accent6 2" xfId="136" xr:uid="{00000000-0005-0000-0000-000066000000}"/>
    <cellStyle name="60% - Accent6 2 2" xfId="137" xr:uid="{00000000-0005-0000-0000-000067000000}"/>
    <cellStyle name="60% - Accent6 2 3" xfId="138" xr:uid="{00000000-0005-0000-0000-000068000000}"/>
    <cellStyle name="60% - Accent6 2 4" xfId="139" xr:uid="{00000000-0005-0000-0000-000069000000}"/>
    <cellStyle name="60% - Accent6 2 5" xfId="140" xr:uid="{00000000-0005-0000-0000-00006A000000}"/>
    <cellStyle name="60% - Accent6 3" xfId="19" xr:uid="{00000000-0005-0000-0000-00006B000000}"/>
    <cellStyle name="Accent1 2" xfId="141" xr:uid="{00000000-0005-0000-0000-00006C000000}"/>
    <cellStyle name="Accent1 2 2" xfId="142" xr:uid="{00000000-0005-0000-0000-00006D000000}"/>
    <cellStyle name="Accent1 2 3" xfId="143" xr:uid="{00000000-0005-0000-0000-00006E000000}"/>
    <cellStyle name="Accent1 2 4" xfId="144" xr:uid="{00000000-0005-0000-0000-00006F000000}"/>
    <cellStyle name="Accent1 2 5" xfId="145" xr:uid="{00000000-0005-0000-0000-000070000000}"/>
    <cellStyle name="Accent1 3" xfId="20" xr:uid="{00000000-0005-0000-0000-000071000000}"/>
    <cellStyle name="Accent2 2" xfId="146" xr:uid="{00000000-0005-0000-0000-000072000000}"/>
    <cellStyle name="Accent2 2 2" xfId="147" xr:uid="{00000000-0005-0000-0000-000073000000}"/>
    <cellStyle name="Accent2 2 3" xfId="148" xr:uid="{00000000-0005-0000-0000-000074000000}"/>
    <cellStyle name="Accent2 2 4" xfId="149" xr:uid="{00000000-0005-0000-0000-000075000000}"/>
    <cellStyle name="Accent2 2 5" xfId="150" xr:uid="{00000000-0005-0000-0000-000076000000}"/>
    <cellStyle name="Accent2 3" xfId="21" xr:uid="{00000000-0005-0000-0000-000077000000}"/>
    <cellStyle name="Accent3 2" xfId="151" xr:uid="{00000000-0005-0000-0000-000078000000}"/>
    <cellStyle name="Accent3 2 2" xfId="152" xr:uid="{00000000-0005-0000-0000-000079000000}"/>
    <cellStyle name="Accent3 2 3" xfId="153" xr:uid="{00000000-0005-0000-0000-00007A000000}"/>
    <cellStyle name="Accent3 2 4" xfId="154" xr:uid="{00000000-0005-0000-0000-00007B000000}"/>
    <cellStyle name="Accent3 2 5" xfId="155" xr:uid="{00000000-0005-0000-0000-00007C000000}"/>
    <cellStyle name="Accent3 3" xfId="22" xr:uid="{00000000-0005-0000-0000-00007D000000}"/>
    <cellStyle name="Accent4 2" xfId="156" xr:uid="{00000000-0005-0000-0000-00007E000000}"/>
    <cellStyle name="Accent4 2 2" xfId="157" xr:uid="{00000000-0005-0000-0000-00007F000000}"/>
    <cellStyle name="Accent4 2 3" xfId="158" xr:uid="{00000000-0005-0000-0000-000080000000}"/>
    <cellStyle name="Accent4 2 4" xfId="159" xr:uid="{00000000-0005-0000-0000-000081000000}"/>
    <cellStyle name="Accent4 2 5" xfId="160" xr:uid="{00000000-0005-0000-0000-000082000000}"/>
    <cellStyle name="Accent4 3" xfId="23" xr:uid="{00000000-0005-0000-0000-000083000000}"/>
    <cellStyle name="Accent5 2" xfId="161" xr:uid="{00000000-0005-0000-0000-000084000000}"/>
    <cellStyle name="Accent5 2 2" xfId="162" xr:uid="{00000000-0005-0000-0000-000085000000}"/>
    <cellStyle name="Accent5 2 3" xfId="163" xr:uid="{00000000-0005-0000-0000-000086000000}"/>
    <cellStyle name="Accent5 2 4" xfId="164" xr:uid="{00000000-0005-0000-0000-000087000000}"/>
    <cellStyle name="Accent5 2 5" xfId="165" xr:uid="{00000000-0005-0000-0000-000088000000}"/>
    <cellStyle name="Accent5 3" xfId="24" xr:uid="{00000000-0005-0000-0000-000089000000}"/>
    <cellStyle name="Accent6 2" xfId="166" xr:uid="{00000000-0005-0000-0000-00008A000000}"/>
    <cellStyle name="Accent6 2 2" xfId="167" xr:uid="{00000000-0005-0000-0000-00008B000000}"/>
    <cellStyle name="Accent6 2 3" xfId="168" xr:uid="{00000000-0005-0000-0000-00008C000000}"/>
    <cellStyle name="Accent6 2 4" xfId="169" xr:uid="{00000000-0005-0000-0000-00008D000000}"/>
    <cellStyle name="Accent6 2 5" xfId="170" xr:uid="{00000000-0005-0000-0000-00008E000000}"/>
    <cellStyle name="Accent6 3" xfId="25" xr:uid="{00000000-0005-0000-0000-00008F000000}"/>
    <cellStyle name="Bad 2" xfId="171" xr:uid="{00000000-0005-0000-0000-000090000000}"/>
    <cellStyle name="Bad 2 2" xfId="172" xr:uid="{00000000-0005-0000-0000-000091000000}"/>
    <cellStyle name="Bad 2 3" xfId="173" xr:uid="{00000000-0005-0000-0000-000092000000}"/>
    <cellStyle name="Bad 2 4" xfId="174" xr:uid="{00000000-0005-0000-0000-000093000000}"/>
    <cellStyle name="Bad 2 5" xfId="175" xr:uid="{00000000-0005-0000-0000-000094000000}"/>
    <cellStyle name="Bad 3" xfId="26" xr:uid="{00000000-0005-0000-0000-000095000000}"/>
    <cellStyle name="Calculation 2" xfId="176" xr:uid="{00000000-0005-0000-0000-000096000000}"/>
    <cellStyle name="Calculation 2 2" xfId="177" xr:uid="{00000000-0005-0000-0000-000097000000}"/>
    <cellStyle name="Calculation 2 3" xfId="178" xr:uid="{00000000-0005-0000-0000-000098000000}"/>
    <cellStyle name="Calculation 2 4" xfId="179" xr:uid="{00000000-0005-0000-0000-000099000000}"/>
    <cellStyle name="Calculation 2 5" xfId="180" xr:uid="{00000000-0005-0000-0000-00009A000000}"/>
    <cellStyle name="Calculation 3" xfId="27" xr:uid="{00000000-0005-0000-0000-00009B000000}"/>
    <cellStyle name="Check Cell 2" xfId="181" xr:uid="{00000000-0005-0000-0000-00009C000000}"/>
    <cellStyle name="Check Cell 2 2" xfId="182" xr:uid="{00000000-0005-0000-0000-00009D000000}"/>
    <cellStyle name="Check Cell 2 3" xfId="183" xr:uid="{00000000-0005-0000-0000-00009E000000}"/>
    <cellStyle name="Check Cell 2 4" xfId="184" xr:uid="{00000000-0005-0000-0000-00009F000000}"/>
    <cellStyle name="Check Cell 2 5" xfId="185" xr:uid="{00000000-0005-0000-0000-0000A0000000}"/>
    <cellStyle name="Check Cell 3" xfId="28" xr:uid="{00000000-0005-0000-0000-0000A1000000}"/>
    <cellStyle name="Comma 2" xfId="261" xr:uid="{00000000-0005-0000-0000-0000A2000000}"/>
    <cellStyle name="Explanatory Text 2" xfId="186" xr:uid="{00000000-0005-0000-0000-0000A3000000}"/>
    <cellStyle name="Explanatory Text 2 2" xfId="187" xr:uid="{00000000-0005-0000-0000-0000A4000000}"/>
    <cellStyle name="Explanatory Text 2 3" xfId="188" xr:uid="{00000000-0005-0000-0000-0000A5000000}"/>
    <cellStyle name="Explanatory Text 2 4" xfId="189" xr:uid="{00000000-0005-0000-0000-0000A6000000}"/>
    <cellStyle name="Explanatory Text 2 5" xfId="190" xr:uid="{00000000-0005-0000-0000-0000A7000000}"/>
    <cellStyle name="Explanatory Text 3" xfId="29" xr:uid="{00000000-0005-0000-0000-0000A8000000}"/>
    <cellStyle name="Good 2" xfId="191" xr:uid="{00000000-0005-0000-0000-0000A9000000}"/>
    <cellStyle name="Good 2 2" xfId="192" xr:uid="{00000000-0005-0000-0000-0000AA000000}"/>
    <cellStyle name="Good 2 3" xfId="193" xr:uid="{00000000-0005-0000-0000-0000AB000000}"/>
    <cellStyle name="Good 2 4" xfId="194" xr:uid="{00000000-0005-0000-0000-0000AC000000}"/>
    <cellStyle name="Good 2 5" xfId="195" xr:uid="{00000000-0005-0000-0000-0000AD000000}"/>
    <cellStyle name="Good 3" xfId="30" xr:uid="{00000000-0005-0000-0000-0000AE000000}"/>
    <cellStyle name="Heading 1 2" xfId="196" xr:uid="{00000000-0005-0000-0000-0000AF000000}"/>
    <cellStyle name="Heading 1 2 2" xfId="197" xr:uid="{00000000-0005-0000-0000-0000B0000000}"/>
    <cellStyle name="Heading 1 2 3" xfId="198" xr:uid="{00000000-0005-0000-0000-0000B1000000}"/>
    <cellStyle name="Heading 1 2 4" xfId="199" xr:uid="{00000000-0005-0000-0000-0000B2000000}"/>
    <cellStyle name="Heading 1 2 5" xfId="200" xr:uid="{00000000-0005-0000-0000-0000B3000000}"/>
    <cellStyle name="Heading 1 3" xfId="31" xr:uid="{00000000-0005-0000-0000-0000B4000000}"/>
    <cellStyle name="Heading 2 2" xfId="201" xr:uid="{00000000-0005-0000-0000-0000B5000000}"/>
    <cellStyle name="Heading 2 2 2" xfId="202" xr:uid="{00000000-0005-0000-0000-0000B6000000}"/>
    <cellStyle name="Heading 2 2 3" xfId="203" xr:uid="{00000000-0005-0000-0000-0000B7000000}"/>
    <cellStyle name="Heading 2 2 4" xfId="204" xr:uid="{00000000-0005-0000-0000-0000B8000000}"/>
    <cellStyle name="Heading 2 2 5" xfId="205" xr:uid="{00000000-0005-0000-0000-0000B9000000}"/>
    <cellStyle name="Heading 2 3" xfId="32" xr:uid="{00000000-0005-0000-0000-0000BA000000}"/>
    <cellStyle name="Heading 3 2" xfId="206" xr:uid="{00000000-0005-0000-0000-0000BB000000}"/>
    <cellStyle name="Heading 3 2 2" xfId="207" xr:uid="{00000000-0005-0000-0000-0000BC000000}"/>
    <cellStyle name="Heading 3 2 3" xfId="208" xr:uid="{00000000-0005-0000-0000-0000BD000000}"/>
    <cellStyle name="Heading 3 2 4" xfId="209" xr:uid="{00000000-0005-0000-0000-0000BE000000}"/>
    <cellStyle name="Heading 3 2 5" xfId="210" xr:uid="{00000000-0005-0000-0000-0000BF000000}"/>
    <cellStyle name="Heading 3 3" xfId="33" xr:uid="{00000000-0005-0000-0000-0000C0000000}"/>
    <cellStyle name="Heading 4 2" xfId="211" xr:uid="{00000000-0005-0000-0000-0000C1000000}"/>
    <cellStyle name="Heading 4 2 2" xfId="212" xr:uid="{00000000-0005-0000-0000-0000C2000000}"/>
    <cellStyle name="Heading 4 2 3" xfId="213" xr:uid="{00000000-0005-0000-0000-0000C3000000}"/>
    <cellStyle name="Heading 4 2 4" xfId="214" xr:uid="{00000000-0005-0000-0000-0000C4000000}"/>
    <cellStyle name="Heading 4 2 5" xfId="215" xr:uid="{00000000-0005-0000-0000-0000C5000000}"/>
    <cellStyle name="Heading 4 3" xfId="34" xr:uid="{00000000-0005-0000-0000-0000C6000000}"/>
    <cellStyle name="Input 2" xfId="216" xr:uid="{00000000-0005-0000-0000-0000C7000000}"/>
    <cellStyle name="Input 2 2" xfId="217" xr:uid="{00000000-0005-0000-0000-0000C8000000}"/>
    <cellStyle name="Input 2 3" xfId="218" xr:uid="{00000000-0005-0000-0000-0000C9000000}"/>
    <cellStyle name="Input 2 4" xfId="219" xr:uid="{00000000-0005-0000-0000-0000CA000000}"/>
    <cellStyle name="Input 2 5" xfId="220" xr:uid="{00000000-0005-0000-0000-0000CB000000}"/>
    <cellStyle name="Input 3" xfId="35" xr:uid="{00000000-0005-0000-0000-0000CC000000}"/>
    <cellStyle name="Linked Cell 2" xfId="221" xr:uid="{00000000-0005-0000-0000-0000CD000000}"/>
    <cellStyle name="Linked Cell 2 2" xfId="222" xr:uid="{00000000-0005-0000-0000-0000CE000000}"/>
    <cellStyle name="Linked Cell 2 3" xfId="223" xr:uid="{00000000-0005-0000-0000-0000CF000000}"/>
    <cellStyle name="Linked Cell 2 4" xfId="224" xr:uid="{00000000-0005-0000-0000-0000D0000000}"/>
    <cellStyle name="Linked Cell 2 5" xfId="225" xr:uid="{00000000-0005-0000-0000-0000D1000000}"/>
    <cellStyle name="Linked Cell 3" xfId="36" xr:uid="{00000000-0005-0000-0000-0000D2000000}"/>
    <cellStyle name="Neutral 2" xfId="226" xr:uid="{00000000-0005-0000-0000-0000D3000000}"/>
    <cellStyle name="Neutral 2 2" xfId="227" xr:uid="{00000000-0005-0000-0000-0000D4000000}"/>
    <cellStyle name="Neutral 2 3" xfId="228" xr:uid="{00000000-0005-0000-0000-0000D5000000}"/>
    <cellStyle name="Neutral 2 4" xfId="229" xr:uid="{00000000-0005-0000-0000-0000D6000000}"/>
    <cellStyle name="Neutral 2 5" xfId="230" xr:uid="{00000000-0005-0000-0000-0000D7000000}"/>
    <cellStyle name="Neutral 3" xfId="37" xr:uid="{00000000-0005-0000-0000-0000D8000000}"/>
    <cellStyle name="Normal" xfId="0" builtinId="0"/>
    <cellStyle name="Normal 2" xfId="38" xr:uid="{00000000-0005-0000-0000-0000DA000000}"/>
    <cellStyle name="Normal 2 2" xfId="39" xr:uid="{00000000-0005-0000-0000-0000DB000000}"/>
    <cellStyle name="Normal 2 3" xfId="257" xr:uid="{00000000-0005-0000-0000-0000DC000000}"/>
    <cellStyle name="Normal 26 2" xfId="264" xr:uid="{00000000-0005-0000-0000-0000DD000000}"/>
    <cellStyle name="Normal 3" xfId="40" xr:uid="{00000000-0005-0000-0000-0000DE000000}"/>
    <cellStyle name="Normal 3 2" xfId="41" xr:uid="{00000000-0005-0000-0000-0000DF000000}"/>
    <cellStyle name="Normal 4" xfId="50" xr:uid="{00000000-0005-0000-0000-0000E0000000}"/>
    <cellStyle name="Normal 5" xfId="258" xr:uid="{00000000-0005-0000-0000-0000E1000000}"/>
    <cellStyle name="Normal 6" xfId="259" xr:uid="{00000000-0005-0000-0000-0000E2000000}"/>
    <cellStyle name="Normal 7" xfId="42" xr:uid="{00000000-0005-0000-0000-0000E3000000}"/>
    <cellStyle name="Normal 8" xfId="262" xr:uid="{00000000-0005-0000-0000-0000E4000000}"/>
    <cellStyle name="Normal 9" xfId="1" xr:uid="{00000000-0005-0000-0000-0000E5000000}"/>
    <cellStyle name="Normal_healthcare edit.xls" xfId="43" xr:uid="{00000000-0005-0000-0000-0000E7000000}"/>
    <cellStyle name="Note 2" xfId="231" xr:uid="{00000000-0005-0000-0000-0000E8000000}"/>
    <cellStyle name="Note 2 2" xfId="232" xr:uid="{00000000-0005-0000-0000-0000E9000000}"/>
    <cellStyle name="Note 2 3" xfId="233" xr:uid="{00000000-0005-0000-0000-0000EA000000}"/>
    <cellStyle name="Note 2 4" xfId="234" xr:uid="{00000000-0005-0000-0000-0000EB000000}"/>
    <cellStyle name="Note 2 5" xfId="235" xr:uid="{00000000-0005-0000-0000-0000EC000000}"/>
    <cellStyle name="Note 3" xfId="44" xr:uid="{00000000-0005-0000-0000-0000ED000000}"/>
    <cellStyle name="Output 2" xfId="236" xr:uid="{00000000-0005-0000-0000-0000EE000000}"/>
    <cellStyle name="Output 2 2" xfId="237" xr:uid="{00000000-0005-0000-0000-0000EF000000}"/>
    <cellStyle name="Output 2 3" xfId="238" xr:uid="{00000000-0005-0000-0000-0000F0000000}"/>
    <cellStyle name="Output 2 4" xfId="239" xr:uid="{00000000-0005-0000-0000-0000F1000000}"/>
    <cellStyle name="Output 2 5" xfId="240" xr:uid="{00000000-0005-0000-0000-0000F2000000}"/>
    <cellStyle name="Output 3" xfId="45" xr:uid="{00000000-0005-0000-0000-0000F3000000}"/>
    <cellStyle name="Percent" xfId="263" builtinId="5"/>
    <cellStyle name="Percent 2" xfId="256" xr:uid="{00000000-0005-0000-0000-0000F5000000}"/>
    <cellStyle name="Percent 3" xfId="260" xr:uid="{00000000-0005-0000-0000-0000F6000000}"/>
    <cellStyle name="Percent 4" xfId="46" xr:uid="{00000000-0005-0000-0000-0000F7000000}"/>
    <cellStyle name="Title 2" xfId="241" xr:uid="{00000000-0005-0000-0000-0000F8000000}"/>
    <cellStyle name="Title 2 2" xfId="242" xr:uid="{00000000-0005-0000-0000-0000F9000000}"/>
    <cellStyle name="Title 2 3" xfId="243" xr:uid="{00000000-0005-0000-0000-0000FA000000}"/>
    <cellStyle name="Title 2 4" xfId="244" xr:uid="{00000000-0005-0000-0000-0000FB000000}"/>
    <cellStyle name="Title 2 5" xfId="245" xr:uid="{00000000-0005-0000-0000-0000FC000000}"/>
    <cellStyle name="Title 3" xfId="47" xr:uid="{00000000-0005-0000-0000-0000FD000000}"/>
    <cellStyle name="Total 2" xfId="246" xr:uid="{00000000-0005-0000-0000-0000FE000000}"/>
    <cellStyle name="Total 2 2" xfId="247" xr:uid="{00000000-0005-0000-0000-0000FF000000}"/>
    <cellStyle name="Total 2 3" xfId="248" xr:uid="{00000000-0005-0000-0000-000000010000}"/>
    <cellStyle name="Total 2 4" xfId="249" xr:uid="{00000000-0005-0000-0000-000001010000}"/>
    <cellStyle name="Total 2 5" xfId="250" xr:uid="{00000000-0005-0000-0000-000002010000}"/>
    <cellStyle name="Total 3" xfId="48" xr:uid="{00000000-0005-0000-0000-000003010000}"/>
    <cellStyle name="Warning Text 2" xfId="251" xr:uid="{00000000-0005-0000-0000-000004010000}"/>
    <cellStyle name="Warning Text 2 2" xfId="252" xr:uid="{00000000-0005-0000-0000-000005010000}"/>
    <cellStyle name="Warning Text 2 3" xfId="253" xr:uid="{00000000-0005-0000-0000-000006010000}"/>
    <cellStyle name="Warning Text 2 4" xfId="254" xr:uid="{00000000-0005-0000-0000-000007010000}"/>
    <cellStyle name="Warning Text 2 5" xfId="255" xr:uid="{00000000-0005-0000-0000-000008010000}"/>
    <cellStyle name="Warning Text 3" xfId="49" xr:uid="{00000000-0005-0000-0000-000009010000}"/>
  </cellStyles>
  <dxfs count="0"/>
  <tableStyles count="0" defaultTableStyle="TableStyleMedium9" defaultPivotStyle="PivotStyleLight16"/>
  <colors>
    <mruColors>
      <color rgb="FFFFB70E"/>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1</xdr:rowOff>
    </xdr:from>
    <xdr:to>
      <xdr:col>17</xdr:col>
      <xdr:colOff>0</xdr:colOff>
      <xdr:row>36</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457451"/>
          <a:ext cx="10696575" cy="5819775"/>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chemeClr val="dk1"/>
              </a:solidFill>
              <a:effectLst/>
              <a:latin typeface="Arial" panose="020B0604020202020204" pitchFamily="34" charset="0"/>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AU" sz="1000">
            <a:solidFill>
              <a:schemeClr val="dk1"/>
            </a:solidFill>
            <a:effectLst/>
            <a:latin typeface="Arial" panose="020B0604020202020204" pitchFamily="34" charset="0"/>
            <a:ea typeface="+mn-ea"/>
            <a:cs typeface="Arial" panose="020B0604020202020204" pitchFamily="34" charset="0"/>
          </a:endParaRPr>
        </a:p>
        <a:p>
          <a:r>
            <a:rPr lang="en-AU" sz="1000">
              <a:solidFill>
                <a:schemeClr val="dk1"/>
              </a:solidFill>
              <a:effectLst/>
              <a:latin typeface="Arial" panose="020B0604020202020204" pitchFamily="34" charset="0"/>
              <a:ea typeface="+mn-ea"/>
              <a:cs typeface="Arial" panose="020B0604020202020204" pitchFamily="34" charset="0"/>
            </a:rPr>
            <a:t>All rights reserved.</a:t>
          </a:r>
        </a:p>
      </xdr:txBody>
    </xdr:sp>
    <xdr:clientData/>
  </xdr:twoCellAnchor>
  <xdr:twoCellAnchor>
    <xdr:from>
      <xdr:col>0</xdr:col>
      <xdr:colOff>0</xdr:colOff>
      <xdr:row>5</xdr:row>
      <xdr:rowOff>152400</xdr:rowOff>
    </xdr:from>
    <xdr:to>
      <xdr:col>6</xdr:col>
      <xdr:colOff>447675</xdr:colOff>
      <xdr:row>7</xdr:row>
      <xdr:rowOff>133350</xdr:rowOff>
    </xdr:to>
    <xdr:sp macro="" textlink="">
      <xdr:nvSpPr>
        <xdr:cNvPr id="3" name="TextBox 2">
          <a:extLst>
            <a:ext uri="{FF2B5EF4-FFF2-40B4-BE49-F238E27FC236}">
              <a16:creationId xmlns:a16="http://schemas.microsoft.com/office/drawing/2014/main" id="{833787E8-2BF9-4058-85E6-FC24D9325E67}"/>
            </a:ext>
          </a:extLst>
        </xdr:cNvPr>
        <xdr:cNvSpPr txBox="1"/>
      </xdr:nvSpPr>
      <xdr:spPr>
        <a:xfrm>
          <a:off x="0" y="1104900"/>
          <a:ext cx="380047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 Impacts Calculator</a:t>
          </a:r>
        </a:p>
      </xdr:txBody>
    </xdr:sp>
    <xdr:clientData/>
  </xdr:twoCellAnchor>
  <xdr:twoCellAnchor>
    <xdr:from>
      <xdr:col>0</xdr:col>
      <xdr:colOff>6350</xdr:colOff>
      <xdr:row>0</xdr:row>
      <xdr:rowOff>0</xdr:rowOff>
    </xdr:from>
    <xdr:to>
      <xdr:col>17</xdr:col>
      <xdr:colOff>0</xdr:colOff>
      <xdr:row>9</xdr:row>
      <xdr:rowOff>19050</xdr:rowOff>
    </xdr:to>
    <xdr:pic>
      <xdr:nvPicPr>
        <xdr:cNvPr id="7" name="Picture 6">
          <a:extLst>
            <a:ext uri="{FF2B5EF4-FFF2-40B4-BE49-F238E27FC236}">
              <a16:creationId xmlns:a16="http://schemas.microsoft.com/office/drawing/2014/main" id="{4DE85A27-8603-4297-A386-3B27EC311E3B}"/>
            </a:ext>
          </a:extLst>
        </xdr:cNvPr>
        <xdr:cNvPicPr>
          <a:picLocks noChangeAspect="1"/>
        </xdr:cNvPicPr>
      </xdr:nvPicPr>
      <xdr:blipFill rotWithShape="1">
        <a:blip xmlns:r="http://schemas.openxmlformats.org/officeDocument/2006/relationships" r:embed="rId1"/>
        <a:srcRect r="17327" b="16945"/>
        <a:stretch/>
      </xdr:blipFill>
      <xdr:spPr>
        <a:xfrm>
          <a:off x="6350" y="0"/>
          <a:ext cx="11239500" cy="2159000"/>
        </a:xfrm>
        <a:prstGeom prst="rect">
          <a:avLst/>
        </a:prstGeom>
        <a:solidFill>
          <a:schemeClr val="bg1"/>
        </a:solidFill>
        <a:ln w="9525" cmpd="sng">
          <a:noFill/>
        </a:ln>
      </xdr:spPr>
    </xdr:pic>
    <xdr:clientData/>
  </xdr:twoCellAnchor>
  <xdr:twoCellAnchor>
    <xdr:from>
      <xdr:col>0</xdr:col>
      <xdr:colOff>171450</xdr:colOff>
      <xdr:row>7</xdr:row>
      <xdr:rowOff>19050</xdr:rowOff>
    </xdr:from>
    <xdr:to>
      <xdr:col>6</xdr:col>
      <xdr:colOff>279400</xdr:colOff>
      <xdr:row>8</xdr:row>
      <xdr:rowOff>641350</xdr:rowOff>
    </xdr:to>
    <xdr:sp macro="" textlink="">
      <xdr:nvSpPr>
        <xdr:cNvPr id="6" name="TextBox 5">
          <a:extLst>
            <a:ext uri="{FF2B5EF4-FFF2-40B4-BE49-F238E27FC236}">
              <a16:creationId xmlns:a16="http://schemas.microsoft.com/office/drawing/2014/main" id="{D07DE5EB-B798-7718-2188-3519F85372F3}"/>
            </a:ext>
          </a:extLst>
        </xdr:cNvPr>
        <xdr:cNvSpPr txBox="1"/>
      </xdr:nvSpPr>
      <xdr:spPr>
        <a:xfrm>
          <a:off x="171450" y="1308100"/>
          <a:ext cx="3632200" cy="806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sz="1100"/>
        </a:p>
      </xdr:txBody>
    </xdr:sp>
    <xdr:clientData/>
  </xdr:twoCellAnchor>
  <xdr:twoCellAnchor>
    <xdr:from>
      <xdr:col>0</xdr:col>
      <xdr:colOff>197374</xdr:colOff>
      <xdr:row>8</xdr:row>
      <xdr:rowOff>285750</xdr:rowOff>
    </xdr:from>
    <xdr:to>
      <xdr:col>3</xdr:col>
      <xdr:colOff>118776</xdr:colOff>
      <xdr:row>8</xdr:row>
      <xdr:rowOff>564609</xdr:rowOff>
    </xdr:to>
    <xdr:pic>
      <xdr:nvPicPr>
        <xdr:cNvPr id="5" name="Picture 4">
          <a:extLst>
            <a:ext uri="{FF2B5EF4-FFF2-40B4-BE49-F238E27FC236}">
              <a16:creationId xmlns:a16="http://schemas.microsoft.com/office/drawing/2014/main" id="{27F6F955-798A-41C7-A4CA-15A5E88B8E9E}"/>
            </a:ext>
          </a:extLst>
        </xdr:cNvPr>
        <xdr:cNvPicPr>
          <a:picLocks noChangeAspect="1"/>
        </xdr:cNvPicPr>
      </xdr:nvPicPr>
      <xdr:blipFill>
        <a:blip xmlns:r="http://schemas.openxmlformats.org/officeDocument/2006/relationships" r:embed="rId2"/>
        <a:stretch>
          <a:fillRect/>
        </a:stretch>
      </xdr:blipFill>
      <xdr:spPr>
        <a:xfrm>
          <a:off x="197374" y="1758950"/>
          <a:ext cx="1521602" cy="278859"/>
        </a:xfrm>
        <a:prstGeom prst="rect">
          <a:avLst/>
        </a:prstGeom>
      </xdr:spPr>
    </xdr:pic>
    <xdr:clientData/>
  </xdr:twoCellAnchor>
  <xdr:twoCellAnchor editAs="oneCell">
    <xdr:from>
      <xdr:col>3</xdr:col>
      <xdr:colOff>488950</xdr:colOff>
      <xdr:row>8</xdr:row>
      <xdr:rowOff>304799</xdr:rowOff>
    </xdr:from>
    <xdr:to>
      <xdr:col>5</xdr:col>
      <xdr:colOff>290060</xdr:colOff>
      <xdr:row>8</xdr:row>
      <xdr:rowOff>560578</xdr:rowOff>
    </xdr:to>
    <xdr:pic>
      <xdr:nvPicPr>
        <xdr:cNvPr id="9" name="Picture 8">
          <a:extLst>
            <a:ext uri="{FF2B5EF4-FFF2-40B4-BE49-F238E27FC236}">
              <a16:creationId xmlns:a16="http://schemas.microsoft.com/office/drawing/2014/main" id="{65AE136D-D939-82B2-E728-746806BD5FF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89150" y="1777999"/>
          <a:ext cx="1083810" cy="2557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6349</xdr:colOff>
      <xdr:row>10</xdr:row>
      <xdr:rowOff>12701</xdr:rowOff>
    </xdr:to>
    <xdr:pic>
      <xdr:nvPicPr>
        <xdr:cNvPr id="7" name="Picture 6">
          <a:extLst>
            <a:ext uri="{FF2B5EF4-FFF2-40B4-BE49-F238E27FC236}">
              <a16:creationId xmlns:a16="http://schemas.microsoft.com/office/drawing/2014/main" id="{25DB34A9-E12A-4F34-A1DE-5B98BD11509B}"/>
            </a:ext>
          </a:extLst>
        </xdr:cNvPr>
        <xdr:cNvPicPr>
          <a:picLocks noChangeAspect="1"/>
        </xdr:cNvPicPr>
      </xdr:nvPicPr>
      <xdr:blipFill rotWithShape="1">
        <a:blip xmlns:r="http://schemas.openxmlformats.org/officeDocument/2006/relationships" r:embed="rId1"/>
        <a:srcRect r="17465" b="16657"/>
        <a:stretch/>
      </xdr:blipFill>
      <xdr:spPr>
        <a:xfrm>
          <a:off x="0" y="1"/>
          <a:ext cx="11061699" cy="2152650"/>
        </a:xfrm>
        <a:prstGeom prst="rect">
          <a:avLst/>
        </a:prstGeom>
        <a:solidFill>
          <a:schemeClr val="bg1"/>
        </a:solidFill>
        <a:ln w="9525" cmpd="sng">
          <a:noFill/>
        </a:ln>
      </xdr:spPr>
    </xdr:pic>
    <xdr:clientData/>
  </xdr:twoCellAnchor>
  <xdr:twoCellAnchor>
    <xdr:from>
      <xdr:col>0</xdr:col>
      <xdr:colOff>165100</xdr:colOff>
      <xdr:row>7</xdr:row>
      <xdr:rowOff>47625</xdr:rowOff>
    </xdr:from>
    <xdr:to>
      <xdr:col>3</xdr:col>
      <xdr:colOff>355600</xdr:colOff>
      <xdr:row>8</xdr:row>
      <xdr:rowOff>146050</xdr:rowOff>
    </xdr:to>
    <xdr:sp macro="" textlink="">
      <xdr:nvSpPr>
        <xdr:cNvPr id="5" name="TextBox 4">
          <a:extLst>
            <a:ext uri="{FF2B5EF4-FFF2-40B4-BE49-F238E27FC236}">
              <a16:creationId xmlns:a16="http://schemas.microsoft.com/office/drawing/2014/main" id="{68DC1C49-5F1F-40EE-8041-29F0E7262AA0}"/>
            </a:ext>
          </a:extLst>
        </xdr:cNvPr>
        <xdr:cNvSpPr txBox="1"/>
      </xdr:nvSpPr>
      <xdr:spPr>
        <a:xfrm>
          <a:off x="165100" y="1381125"/>
          <a:ext cx="4178300" cy="28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a:t>
          </a:r>
          <a:r>
            <a:rPr lang="en-NZ" sz="1100" b="1" baseline="0">
              <a:latin typeface="Arial Black" panose="020B0A04020102020204" pitchFamily="34" charset="0"/>
            </a:rPr>
            <a:t> Impacts Calculator NZ</a:t>
          </a:r>
          <a:r>
            <a:rPr lang="en-US" altLang="zh-CN" sz="1100" b="1" baseline="0">
              <a:latin typeface="Arial Black" panose="020B0A04020102020204" pitchFamily="34" charset="0"/>
            </a:rPr>
            <a:t>v1.1</a:t>
          </a:r>
          <a:endParaRPr lang="en-NZ" sz="1100" b="1">
            <a:latin typeface="Arial Black" panose="020B0A04020102020204" pitchFamily="34" charset="0"/>
          </a:endParaRPr>
        </a:p>
      </xdr:txBody>
    </xdr:sp>
    <xdr:clientData/>
  </xdr:twoCellAnchor>
  <xdr:twoCellAnchor editAs="oneCell">
    <xdr:from>
      <xdr:col>0</xdr:col>
      <xdr:colOff>146050</xdr:colOff>
      <xdr:row>8</xdr:row>
      <xdr:rowOff>219075</xdr:rowOff>
    </xdr:from>
    <xdr:to>
      <xdr:col>1</xdr:col>
      <xdr:colOff>1399424</xdr:colOff>
      <xdr:row>9</xdr:row>
      <xdr:rowOff>133350</xdr:rowOff>
    </xdr:to>
    <xdr:pic>
      <xdr:nvPicPr>
        <xdr:cNvPr id="4" name="Picture 3">
          <a:extLst>
            <a:ext uri="{FF2B5EF4-FFF2-40B4-BE49-F238E27FC236}">
              <a16:creationId xmlns:a16="http://schemas.microsoft.com/office/drawing/2014/main" id="{560D30B8-C2BF-4ACB-A73A-6502E6EC2A97}"/>
            </a:ext>
          </a:extLst>
        </xdr:cNvPr>
        <xdr:cNvPicPr>
          <a:picLocks noChangeAspect="1"/>
        </xdr:cNvPicPr>
      </xdr:nvPicPr>
      <xdr:blipFill>
        <a:blip xmlns:r="http://schemas.openxmlformats.org/officeDocument/2006/relationships" r:embed="rId2"/>
        <a:stretch>
          <a:fillRect/>
        </a:stretch>
      </xdr:blipFill>
      <xdr:spPr>
        <a:xfrm>
          <a:off x="146050" y="1736725"/>
          <a:ext cx="1624849" cy="301625"/>
        </a:xfrm>
        <a:prstGeom prst="rect">
          <a:avLst/>
        </a:prstGeom>
      </xdr:spPr>
    </xdr:pic>
    <xdr:clientData/>
  </xdr:twoCellAnchor>
  <xdr:twoCellAnchor editAs="oneCell">
    <xdr:from>
      <xdr:col>2</xdr:col>
      <xdr:colOff>38099</xdr:colOff>
      <xdr:row>8</xdr:row>
      <xdr:rowOff>260350</xdr:rowOff>
    </xdr:from>
    <xdr:to>
      <xdr:col>2</xdr:col>
      <xdr:colOff>1221998</xdr:colOff>
      <xdr:row>9</xdr:row>
      <xdr:rowOff>152400</xdr:rowOff>
    </xdr:to>
    <xdr:pic>
      <xdr:nvPicPr>
        <xdr:cNvPr id="3" name="Picture 2">
          <a:extLst>
            <a:ext uri="{FF2B5EF4-FFF2-40B4-BE49-F238E27FC236}">
              <a16:creationId xmlns:a16="http://schemas.microsoft.com/office/drawing/2014/main" id="{0FCF0CD9-4962-410C-A24A-CBD2887C54A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52649" y="1778000"/>
          <a:ext cx="1183899" cy="279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774701</xdr:colOff>
      <xdr:row>0</xdr:row>
      <xdr:rowOff>2188654</xdr:rowOff>
    </xdr:to>
    <xdr:pic>
      <xdr:nvPicPr>
        <xdr:cNvPr id="6" name="Picture 5">
          <a:extLst>
            <a:ext uri="{FF2B5EF4-FFF2-40B4-BE49-F238E27FC236}">
              <a16:creationId xmlns:a16="http://schemas.microsoft.com/office/drawing/2014/main" id="{261D42CF-B975-4025-8B3E-BD0F1CB41873}"/>
            </a:ext>
          </a:extLst>
        </xdr:cNvPr>
        <xdr:cNvPicPr>
          <a:picLocks noChangeAspect="1"/>
        </xdr:cNvPicPr>
      </xdr:nvPicPr>
      <xdr:blipFill rotWithShape="1">
        <a:blip xmlns:r="http://schemas.openxmlformats.org/officeDocument/2006/relationships" r:embed="rId1"/>
        <a:srcRect r="17216"/>
        <a:stretch/>
      </xdr:blipFill>
      <xdr:spPr>
        <a:xfrm>
          <a:off x="1" y="0"/>
          <a:ext cx="9359900" cy="2188654"/>
        </a:xfrm>
        <a:prstGeom prst="rect">
          <a:avLst/>
        </a:prstGeom>
        <a:solidFill>
          <a:schemeClr val="bg1"/>
        </a:solidFill>
        <a:ln w="9525" cmpd="sng">
          <a:noFill/>
        </a:ln>
      </xdr:spPr>
    </xdr:pic>
    <xdr:clientData/>
  </xdr:twoCellAnchor>
  <xdr:twoCellAnchor>
    <xdr:from>
      <xdr:col>0</xdr:col>
      <xdr:colOff>82550</xdr:colOff>
      <xdr:row>0</xdr:row>
      <xdr:rowOff>1162050</xdr:rowOff>
    </xdr:from>
    <xdr:to>
      <xdr:col>6</xdr:col>
      <xdr:colOff>241300</xdr:colOff>
      <xdr:row>0</xdr:row>
      <xdr:rowOff>2019300</xdr:rowOff>
    </xdr:to>
    <xdr:sp macro="" textlink="">
      <xdr:nvSpPr>
        <xdr:cNvPr id="2" name="TextBox 1">
          <a:extLst>
            <a:ext uri="{FF2B5EF4-FFF2-40B4-BE49-F238E27FC236}">
              <a16:creationId xmlns:a16="http://schemas.microsoft.com/office/drawing/2014/main" id="{9DF984D4-58D9-4C6D-B64A-DE64BA881793}"/>
            </a:ext>
          </a:extLst>
        </xdr:cNvPr>
        <xdr:cNvSpPr txBox="1"/>
      </xdr:nvSpPr>
      <xdr:spPr>
        <a:xfrm>
          <a:off x="82550" y="1162050"/>
          <a:ext cx="4191000"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latin typeface="Arial Black" panose="020B0A04020102020204" pitchFamily="34" charset="0"/>
            </a:rPr>
            <a:t>Refrigerant</a:t>
          </a:r>
          <a:r>
            <a:rPr lang="en-NZ" sz="1100" b="1" baseline="0">
              <a:latin typeface="Arial Black" panose="020B0A04020102020204" pitchFamily="34" charset="0"/>
            </a:rPr>
            <a:t> Impacts Calculator NZ</a:t>
          </a:r>
          <a:r>
            <a:rPr lang="en-US" altLang="zh-CN" sz="1100" b="1" baseline="0">
              <a:latin typeface="Arial Black" panose="020B0A04020102020204" pitchFamily="34" charset="0"/>
            </a:rPr>
            <a:t>v1.1</a:t>
          </a:r>
          <a:endParaRPr lang="en-NZ" sz="1100" b="1">
            <a:latin typeface="Arial Black" panose="020B0A04020102020204" pitchFamily="34" charset="0"/>
          </a:endParaRPr>
        </a:p>
      </xdr:txBody>
    </xdr:sp>
    <xdr:clientData/>
  </xdr:twoCellAnchor>
  <xdr:twoCellAnchor>
    <xdr:from>
      <xdr:col>0</xdr:col>
      <xdr:colOff>146050</xdr:colOff>
      <xdr:row>0</xdr:row>
      <xdr:rowOff>1682750</xdr:rowOff>
    </xdr:from>
    <xdr:to>
      <xdr:col>2</xdr:col>
      <xdr:colOff>558049</xdr:colOff>
      <xdr:row>0</xdr:row>
      <xdr:rowOff>1984375</xdr:rowOff>
    </xdr:to>
    <xdr:pic>
      <xdr:nvPicPr>
        <xdr:cNvPr id="3" name="Picture 2">
          <a:extLst>
            <a:ext uri="{FF2B5EF4-FFF2-40B4-BE49-F238E27FC236}">
              <a16:creationId xmlns:a16="http://schemas.microsoft.com/office/drawing/2014/main" id="{57F5F979-BF3D-49E9-A5D8-F58F6887C204}"/>
            </a:ext>
          </a:extLst>
        </xdr:cNvPr>
        <xdr:cNvPicPr>
          <a:picLocks noChangeAspect="1"/>
        </xdr:cNvPicPr>
      </xdr:nvPicPr>
      <xdr:blipFill>
        <a:blip xmlns:r="http://schemas.openxmlformats.org/officeDocument/2006/relationships" r:embed="rId2"/>
        <a:stretch>
          <a:fillRect/>
        </a:stretch>
      </xdr:blipFill>
      <xdr:spPr>
        <a:xfrm>
          <a:off x="146050" y="1682750"/>
          <a:ext cx="1624849" cy="301625"/>
        </a:xfrm>
        <a:prstGeom prst="rect">
          <a:avLst/>
        </a:prstGeom>
      </xdr:spPr>
    </xdr:pic>
    <xdr:clientData/>
  </xdr:twoCellAnchor>
  <xdr:twoCellAnchor>
    <xdr:from>
      <xdr:col>3</xdr:col>
      <xdr:colOff>501649</xdr:colOff>
      <xdr:row>0</xdr:row>
      <xdr:rowOff>1692275</xdr:rowOff>
    </xdr:from>
    <xdr:to>
      <xdr:col>5</xdr:col>
      <xdr:colOff>244098</xdr:colOff>
      <xdr:row>0</xdr:row>
      <xdr:rowOff>1971675</xdr:rowOff>
    </xdr:to>
    <xdr:pic>
      <xdr:nvPicPr>
        <xdr:cNvPr id="7" name="Picture 6">
          <a:extLst>
            <a:ext uri="{FF2B5EF4-FFF2-40B4-BE49-F238E27FC236}">
              <a16:creationId xmlns:a16="http://schemas.microsoft.com/office/drawing/2014/main" id="{1A2662F5-5E83-45C4-9749-F1CE503454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52699" y="1692275"/>
          <a:ext cx="1183899" cy="279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247650</xdr:colOff>
      <xdr:row>42</xdr:row>
      <xdr:rowOff>104775</xdr:rowOff>
    </xdr:from>
    <xdr:to>
      <xdr:col>11</xdr:col>
      <xdr:colOff>82550</xdr:colOff>
      <xdr:row>45</xdr:row>
      <xdr:rowOff>92075</xdr:rowOff>
    </xdr:to>
    <xdr:sp macro="" textlink="">
      <xdr:nvSpPr>
        <xdr:cNvPr id="2" name="Arrow: Left 1">
          <a:extLst>
            <a:ext uri="{FF2B5EF4-FFF2-40B4-BE49-F238E27FC236}">
              <a16:creationId xmlns:a16="http://schemas.microsoft.com/office/drawing/2014/main" id="{A745A604-7662-4A2F-8907-49C4BF393D9E}"/>
            </a:ext>
          </a:extLst>
        </xdr:cNvPr>
        <xdr:cNvSpPr/>
      </xdr:nvSpPr>
      <xdr:spPr>
        <a:xfrm>
          <a:off x="12963525" y="7496175"/>
          <a:ext cx="1206500" cy="492125"/>
        </a:xfrm>
        <a:prstGeom prst="leftArrow">
          <a:avLst/>
        </a:prstGeom>
        <a:solidFill>
          <a:srgbClr val="FFEB9C"/>
        </a:solidFill>
        <a:ln>
          <a:solidFill>
            <a:srgbClr val="FFB70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reen%20Star%20-%20Office%20As%20Built%20v2%20WI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LO-MS-FILE01\Greenstar\Tool%20Devt%20&amp;%20Review\GS%20Interiors\10.%20Version%201\Calculators%20and%20Scorecard\Potable%20Water%20Calculator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refreshError="1"/>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hange Log"/>
      <sheetName val="Potable Water Calculator"/>
      <sheetName val="hidden"/>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R13"/>
  <sheetViews>
    <sheetView showGridLines="0" showRowColHeaders="0" tabSelected="1" workbookViewId="0">
      <selection activeCell="U22" sqref="U22"/>
    </sheetView>
  </sheetViews>
  <sheetFormatPr defaultColWidth="9.1796875" defaultRowHeight="14.5" x14ac:dyDescent="0.35"/>
  <cols>
    <col min="1" max="1" width="4.54296875" style="2" customWidth="1"/>
    <col min="2" max="14" width="9.1796875" style="2"/>
    <col min="15" max="15" width="18.7265625" style="2" customWidth="1"/>
    <col min="16" max="16384" width="9.1796875" style="2"/>
  </cols>
  <sheetData>
    <row r="9" spans="1:18" ht="52.5" customHeight="1" x14ac:dyDescent="0.35">
      <c r="A9" s="57"/>
      <c r="B9" s="57"/>
      <c r="C9" s="57"/>
      <c r="D9" s="57"/>
    </row>
    <row r="10" spans="1:18" ht="21" customHeight="1" x14ac:dyDescent="0.35">
      <c r="A10" s="24" t="s">
        <v>0</v>
      </c>
      <c r="B10" s="24"/>
      <c r="C10" s="19"/>
      <c r="D10" s="19"/>
      <c r="E10" s="19"/>
      <c r="F10" s="19"/>
      <c r="G10" s="19"/>
      <c r="H10" s="19"/>
      <c r="I10" s="19"/>
      <c r="J10" s="19"/>
      <c r="K10" s="19"/>
      <c r="L10" s="19"/>
      <c r="M10" s="19"/>
      <c r="N10" s="19"/>
      <c r="O10" s="19"/>
      <c r="P10" s="52"/>
      <c r="Q10" s="53"/>
    </row>
    <row r="11" spans="1:18" ht="54" customHeight="1" x14ac:dyDescent="0.35"/>
    <row r="13" spans="1:18" s="21" customFormat="1" ht="30" customHeight="1" x14ac:dyDescent="0.35">
      <c r="A13" s="2"/>
      <c r="B13" s="2"/>
      <c r="C13" s="2"/>
      <c r="D13" s="2"/>
      <c r="E13" s="2"/>
      <c r="F13" s="2"/>
      <c r="G13" s="2"/>
      <c r="H13" s="2"/>
      <c r="I13" s="2"/>
      <c r="J13" s="2"/>
      <c r="K13" s="2"/>
      <c r="L13" s="2"/>
      <c r="M13" s="2"/>
      <c r="N13" s="2"/>
      <c r="O13" s="2"/>
      <c r="P13" s="20"/>
      <c r="Q13" s="20"/>
      <c r="R13" s="20"/>
    </row>
  </sheetData>
  <sheetProtection algorithmName="SHA-512" hashValue="6FMe1ceBK5AmIBkCc0IhixL8YE0RgFp6fxgv0mTt9Y6Tdrz0xQ9lPNaX2Z+bI4CJJUO5tRVHokbEaEpf6SZnaA==" saltValue="eVO+/0CkAnzCyf4DCe4GHg==" spinCount="100000" sheet="1" selectLockedCells="1" selectUnlockedCells="1"/>
  <customSheetViews>
    <customSheetView guid="{AC332156-0E64-4EB3-89AE-3350EBED604C}" showGridLines="0" showRowCol="0">
      <selection activeCell="Q18" sqref="Q18"/>
      <pageMargins left="0" right="0" top="0" bottom="0" header="0" footer="0"/>
      <pageSetup paperSize="9" orientation="portrait" r:id="rId1"/>
    </customSheetView>
  </customSheetViews>
  <mergeCells count="1">
    <mergeCell ref="A9:D9"/>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40"/>
  <sheetViews>
    <sheetView showGridLines="0" showRowColHeaders="0" workbookViewId="0">
      <selection activeCell="D22" sqref="D22"/>
    </sheetView>
  </sheetViews>
  <sheetFormatPr defaultColWidth="9.1796875" defaultRowHeight="14.5" x14ac:dyDescent="0.35"/>
  <cols>
    <col min="1" max="1" width="5.26953125" style="2" customWidth="1"/>
    <col min="2" max="2" width="25" style="2" customWidth="1"/>
    <col min="3" max="3" width="26.81640625" style="2" customWidth="1"/>
    <col min="4" max="4" width="101.1796875" style="2" customWidth="1"/>
    <col min="5" max="8" width="9.1796875" style="2"/>
    <col min="9" max="10" width="55.81640625" style="2" bestFit="1" customWidth="1"/>
    <col min="11" max="16384" width="9.1796875" style="2"/>
  </cols>
  <sheetData>
    <row r="2" spans="1:11" ht="18" customHeight="1" x14ac:dyDescent="0.35"/>
    <row r="9" spans="1:11" ht="30.5" x14ac:dyDescent="0.35">
      <c r="A9" s="58"/>
      <c r="B9" s="59"/>
      <c r="C9" s="59"/>
    </row>
    <row r="10" spans="1:11" ht="18.75" customHeight="1" x14ac:dyDescent="0.35"/>
    <row r="11" spans="1:11" ht="21" customHeight="1" x14ac:dyDescent="0.35">
      <c r="A11" s="68" t="s">
        <v>1</v>
      </c>
      <c r="B11" s="68"/>
      <c r="C11" s="23"/>
      <c r="D11" s="23"/>
    </row>
    <row r="12" spans="1:11" x14ac:dyDescent="0.35">
      <c r="A12" s="69"/>
      <c r="B12" s="70"/>
      <c r="C12" s="22" t="s">
        <v>2</v>
      </c>
      <c r="D12" s="25" t="s">
        <v>3</v>
      </c>
    </row>
    <row r="13" spans="1:11" ht="33.75" customHeight="1" x14ac:dyDescent="0.35">
      <c r="A13" s="71" t="s">
        <v>4</v>
      </c>
      <c r="B13" s="72"/>
      <c r="C13" s="60">
        <v>43566</v>
      </c>
      <c r="D13" s="62" t="s">
        <v>5</v>
      </c>
    </row>
    <row r="14" spans="1:11" x14ac:dyDescent="0.35">
      <c r="A14" s="73"/>
      <c r="B14" s="74"/>
      <c r="C14" s="61"/>
      <c r="D14" s="61"/>
    </row>
    <row r="15" spans="1:11" ht="22.5" customHeight="1" x14ac:dyDescent="0.35">
      <c r="A15" s="73"/>
      <c r="B15" s="74"/>
      <c r="C15" s="60">
        <v>44244</v>
      </c>
      <c r="D15" s="62" t="s">
        <v>6</v>
      </c>
    </row>
    <row r="16" spans="1:11" ht="24.75" customHeight="1" x14ac:dyDescent="0.35">
      <c r="A16" s="75"/>
      <c r="B16" s="76"/>
      <c r="C16" s="61"/>
      <c r="D16" s="61"/>
      <c r="E16" s="50"/>
      <c r="F16" s="50"/>
      <c r="G16" s="50"/>
      <c r="H16" s="50"/>
      <c r="I16" s="50"/>
      <c r="J16" s="50"/>
      <c r="K16" s="50"/>
    </row>
    <row r="17" spans="1:4" ht="14.5" customHeight="1" x14ac:dyDescent="0.35">
      <c r="A17" s="71" t="s">
        <v>145</v>
      </c>
      <c r="B17" s="72"/>
      <c r="C17" s="60">
        <v>44841</v>
      </c>
      <c r="D17" s="62" t="s">
        <v>146</v>
      </c>
    </row>
    <row r="18" spans="1:4" ht="30" customHeight="1" x14ac:dyDescent="0.35">
      <c r="A18" s="73"/>
      <c r="B18" s="74"/>
      <c r="C18" s="61"/>
      <c r="D18" s="61"/>
    </row>
    <row r="19" spans="1:4" ht="30" customHeight="1" x14ac:dyDescent="0.35"/>
    <row r="20" spans="1:4" ht="30" customHeight="1" x14ac:dyDescent="0.35"/>
    <row r="21" spans="1:4" ht="30" customHeight="1" x14ac:dyDescent="0.35"/>
    <row r="22" spans="1:4" ht="30" customHeight="1" x14ac:dyDescent="0.35"/>
    <row r="23" spans="1:4" ht="30" customHeight="1" x14ac:dyDescent="0.35"/>
    <row r="24" spans="1:4" ht="30" customHeight="1" x14ac:dyDescent="0.35"/>
    <row r="25" spans="1:4" ht="30" customHeight="1" x14ac:dyDescent="0.35"/>
    <row r="26" spans="1:4" ht="30" customHeight="1" x14ac:dyDescent="0.35"/>
    <row r="27" spans="1:4" ht="30" customHeight="1" x14ac:dyDescent="0.5">
      <c r="C27" s="51"/>
      <c r="D27" s="51"/>
    </row>
    <row r="28" spans="1:4" ht="30" customHeight="1" x14ac:dyDescent="0.35">
      <c r="C28" s="46" t="s">
        <v>7</v>
      </c>
      <c r="D28" s="46" t="s">
        <v>8</v>
      </c>
    </row>
    <row r="29" spans="1:4" ht="30" customHeight="1" x14ac:dyDescent="0.5">
      <c r="B29" s="51" t="s">
        <v>9</v>
      </c>
      <c r="C29" s="48">
        <v>42892</v>
      </c>
      <c r="D29" s="47" t="s">
        <v>10</v>
      </c>
    </row>
    <row r="30" spans="1:4" ht="22.5" customHeight="1" x14ac:dyDescent="0.35">
      <c r="B30" s="45" t="s">
        <v>11</v>
      </c>
      <c r="C30" s="48">
        <v>42892</v>
      </c>
      <c r="D30" s="47" t="s">
        <v>10</v>
      </c>
    </row>
    <row r="31" spans="1:4" x14ac:dyDescent="0.35">
      <c r="B31" s="47" t="s">
        <v>12</v>
      </c>
      <c r="C31" s="48">
        <v>42892</v>
      </c>
      <c r="D31" s="47" t="s">
        <v>10</v>
      </c>
    </row>
    <row r="32" spans="1:4" x14ac:dyDescent="0.35">
      <c r="B32" s="47" t="s">
        <v>12</v>
      </c>
      <c r="C32" s="48">
        <v>42892</v>
      </c>
      <c r="D32" s="47" t="s">
        <v>10</v>
      </c>
    </row>
    <row r="33" spans="2:18" x14ac:dyDescent="0.35">
      <c r="B33" s="47" t="s">
        <v>12</v>
      </c>
    </row>
    <row r="34" spans="2:18" ht="21" hidden="1" customHeight="1" x14ac:dyDescent="0.5">
      <c r="B34" s="47" t="s">
        <v>12</v>
      </c>
      <c r="E34" s="51"/>
      <c r="F34" s="51"/>
      <c r="G34" s="51"/>
      <c r="H34" s="51"/>
      <c r="I34" s="51"/>
      <c r="J34" s="44"/>
      <c r="K34" s="44"/>
    </row>
    <row r="35" spans="2:18" ht="26" hidden="1" x14ac:dyDescent="0.35">
      <c r="E35" s="46" t="s">
        <v>13</v>
      </c>
      <c r="F35" s="46" t="s">
        <v>14</v>
      </c>
      <c r="G35" s="46" t="s">
        <v>15</v>
      </c>
      <c r="H35" s="46" t="s">
        <v>16</v>
      </c>
      <c r="I35" s="45" t="s">
        <v>17</v>
      </c>
      <c r="J35" s="45" t="s">
        <v>18</v>
      </c>
      <c r="K35" s="64" t="s">
        <v>19</v>
      </c>
      <c r="L35" s="64"/>
      <c r="M35" s="64"/>
      <c r="N35" s="64"/>
      <c r="O35" s="64"/>
      <c r="P35" s="64"/>
      <c r="Q35" s="64"/>
      <c r="R35" s="64"/>
    </row>
    <row r="36" spans="2:18" hidden="1" x14ac:dyDescent="0.35">
      <c r="E36" s="49"/>
      <c r="F36" s="49"/>
      <c r="G36" s="47" t="s">
        <v>20</v>
      </c>
      <c r="H36" s="47" t="s">
        <v>21</v>
      </c>
      <c r="I36" s="47" t="s">
        <v>22</v>
      </c>
      <c r="J36" s="47" t="s">
        <v>22</v>
      </c>
      <c r="K36" s="47" t="s">
        <v>23</v>
      </c>
      <c r="L36" s="49"/>
      <c r="M36" s="49"/>
      <c r="N36" s="49"/>
      <c r="O36" s="49"/>
      <c r="P36" s="49"/>
      <c r="Q36" s="49"/>
      <c r="R36" s="49"/>
    </row>
    <row r="37" spans="2:18" hidden="1" x14ac:dyDescent="0.35">
      <c r="E37" s="49"/>
      <c r="F37" s="49"/>
      <c r="G37" s="47" t="s">
        <v>24</v>
      </c>
      <c r="H37" s="47" t="s">
        <v>25</v>
      </c>
      <c r="I37" s="47" t="s">
        <v>26</v>
      </c>
      <c r="J37" s="47" t="s">
        <v>27</v>
      </c>
      <c r="K37" s="65"/>
      <c r="L37" s="66"/>
      <c r="M37" s="66"/>
      <c r="N37" s="66"/>
      <c r="O37" s="66"/>
      <c r="P37" s="66"/>
      <c r="Q37" s="66"/>
      <c r="R37" s="67"/>
    </row>
    <row r="38" spans="2:18" hidden="1" x14ac:dyDescent="0.35">
      <c r="E38" s="49"/>
      <c r="F38" s="49"/>
      <c r="G38" s="47" t="s">
        <v>24</v>
      </c>
      <c r="H38" s="47" t="s">
        <v>28</v>
      </c>
      <c r="I38" s="47" t="s">
        <v>29</v>
      </c>
      <c r="J38" s="47" t="s">
        <v>30</v>
      </c>
      <c r="K38" s="63"/>
      <c r="L38" s="63"/>
      <c r="M38" s="63"/>
      <c r="N38" s="63"/>
      <c r="O38" s="63"/>
      <c r="P38" s="63"/>
      <c r="Q38" s="63"/>
      <c r="R38" s="63"/>
    </row>
    <row r="39" spans="2:18" hidden="1" x14ac:dyDescent="0.35">
      <c r="E39" s="49"/>
      <c r="F39" s="49"/>
      <c r="G39" s="47" t="s">
        <v>24</v>
      </c>
      <c r="H39" s="47" t="s">
        <v>31</v>
      </c>
      <c r="I39" s="47" t="s">
        <v>32</v>
      </c>
      <c r="J39" s="47" t="s">
        <v>33</v>
      </c>
      <c r="K39" s="63"/>
      <c r="L39" s="63"/>
      <c r="M39" s="63"/>
      <c r="N39" s="63"/>
      <c r="O39" s="63"/>
      <c r="P39" s="63"/>
      <c r="Q39" s="63"/>
      <c r="R39" s="63"/>
    </row>
    <row r="40" spans="2:18" hidden="1" x14ac:dyDescent="0.35"/>
  </sheetData>
  <sheetProtection algorithmName="SHA-512" hashValue="7jK559lPFe04UJwtXBq1IrKEvSS5SRcKWUk4qgqfDVXPoUlJpMgoOfutci4fDxs4XNFCiaHCnhXFZNuicYz+RA==" saltValue="7VBrkXF2lpnP4xA33l1mbA==" spinCount="100000" sheet="1" selectLockedCells="1" selectUnlockedCells="1"/>
  <customSheetViews>
    <customSheetView guid="{AC332156-0E64-4EB3-89AE-3350EBED604C}" showGridLines="0" showRowCol="0">
      <selection activeCell="I16" sqref="I16"/>
      <pageMargins left="0" right="0" top="0" bottom="0" header="0" footer="0"/>
      <pageSetup paperSize="9" orientation="portrait" r:id="rId1"/>
    </customSheetView>
  </customSheetViews>
  <mergeCells count="15">
    <mergeCell ref="A9:C9"/>
    <mergeCell ref="C13:C14"/>
    <mergeCell ref="D13:D14"/>
    <mergeCell ref="K39:R39"/>
    <mergeCell ref="K35:R35"/>
    <mergeCell ref="K37:R37"/>
    <mergeCell ref="K38:R38"/>
    <mergeCell ref="A11:B11"/>
    <mergeCell ref="A12:B12"/>
    <mergeCell ref="C15:C16"/>
    <mergeCell ref="D15:D16"/>
    <mergeCell ref="A13:B16"/>
    <mergeCell ref="C17:C18"/>
    <mergeCell ref="D17:D18"/>
    <mergeCell ref="A17:B18"/>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7"/>
  <sheetViews>
    <sheetView showGridLines="0" showRowColHeaders="0" zoomScaleNormal="100" workbookViewId="0">
      <selection sqref="A1:P1"/>
    </sheetView>
  </sheetViews>
  <sheetFormatPr defaultColWidth="9.1796875" defaultRowHeight="12.5" x14ac:dyDescent="0.35"/>
  <cols>
    <col min="1" max="1" width="5.54296875" style="17" customWidth="1"/>
    <col min="2" max="2" width="11.81640625" style="17" customWidth="1"/>
    <col min="3" max="3" width="12" style="17" customWidth="1"/>
    <col min="4" max="4" width="9.453125" style="17" customWidth="1"/>
    <col min="5" max="5" width="11.1796875" style="17" bestFit="1" customWidth="1"/>
    <col min="6" max="6" width="7.7265625" style="17" bestFit="1" customWidth="1"/>
    <col min="7" max="7" width="10.1796875" style="17" bestFit="1" customWidth="1"/>
    <col min="8" max="9" width="10.7265625" style="17" bestFit="1" customWidth="1"/>
    <col min="10" max="10" width="13" style="17" customWidth="1"/>
    <col min="11" max="12" width="10.26953125" style="17" customWidth="1"/>
    <col min="13" max="13" width="19.453125" style="17" bestFit="1" customWidth="1"/>
    <col min="14" max="14" width="10.26953125" style="17" bestFit="1" customWidth="1"/>
    <col min="15" max="15" width="22" style="17" customWidth="1"/>
    <col min="16" max="16" width="12" style="17" customWidth="1"/>
    <col min="17" max="17" width="31.1796875" style="17" bestFit="1" customWidth="1"/>
    <col min="18" max="16384" width="9.1796875" style="17"/>
  </cols>
  <sheetData>
    <row r="1" spans="1:18" ht="173.25" customHeight="1" x14ac:dyDescent="0.35">
      <c r="A1" s="91"/>
      <c r="B1" s="91"/>
      <c r="C1" s="91"/>
      <c r="D1" s="91"/>
      <c r="E1" s="91"/>
      <c r="F1" s="91"/>
      <c r="G1" s="91"/>
      <c r="H1" s="91"/>
      <c r="I1" s="91"/>
      <c r="J1" s="91"/>
      <c r="K1" s="91"/>
      <c r="L1" s="91"/>
      <c r="M1" s="91"/>
      <c r="N1" s="91"/>
      <c r="O1" s="91"/>
      <c r="P1" s="91"/>
    </row>
    <row r="2" spans="1:18" ht="18" hidden="1" customHeight="1" x14ac:dyDescent="0.35">
      <c r="A2" s="58"/>
      <c r="B2" s="58"/>
      <c r="C2" s="58"/>
      <c r="D2" s="58"/>
      <c r="E2" s="3"/>
      <c r="F2" s="3"/>
      <c r="G2" s="3"/>
      <c r="H2" s="3"/>
      <c r="I2" s="3"/>
      <c r="J2" s="3"/>
      <c r="K2" s="3"/>
      <c r="L2" s="3"/>
      <c r="M2" s="3"/>
      <c r="N2" s="3"/>
      <c r="O2" s="3"/>
      <c r="P2" s="3"/>
      <c r="Q2" s="3"/>
      <c r="R2" s="3"/>
    </row>
    <row r="3" spans="1:18" ht="21" customHeight="1" x14ac:dyDescent="0.35">
      <c r="A3" s="54" t="s">
        <v>34</v>
      </c>
      <c r="B3" s="54"/>
      <c r="C3" s="54"/>
      <c r="D3" s="54"/>
      <c r="E3" s="54"/>
      <c r="F3" s="54"/>
      <c r="G3" s="54"/>
      <c r="H3" s="54"/>
      <c r="I3" s="54"/>
      <c r="J3" s="54"/>
      <c r="K3" s="54"/>
      <c r="L3" s="54"/>
      <c r="M3" s="54"/>
      <c r="N3" s="54"/>
      <c r="O3" s="54"/>
      <c r="P3" s="54"/>
      <c r="Q3" s="54"/>
      <c r="R3" s="3"/>
    </row>
    <row r="4" spans="1:18" ht="18" x14ac:dyDescent="0.35">
      <c r="A4" s="29"/>
      <c r="B4" s="29"/>
      <c r="C4" s="29"/>
      <c r="D4" s="29"/>
      <c r="E4" s="29"/>
      <c r="F4" s="29"/>
      <c r="G4" s="29"/>
      <c r="H4" s="29"/>
      <c r="I4" s="29"/>
      <c r="J4" s="29"/>
      <c r="K4" s="29"/>
      <c r="L4" s="29"/>
      <c r="M4" s="29"/>
      <c r="N4" s="29"/>
      <c r="O4" s="29"/>
      <c r="P4" s="29"/>
      <c r="Q4" s="3"/>
      <c r="R4" s="3"/>
    </row>
    <row r="5" spans="1:18" ht="18" customHeight="1" x14ac:dyDescent="0.35">
      <c r="A5" s="95" t="s">
        <v>35</v>
      </c>
      <c r="B5" s="96"/>
      <c r="C5" s="30" t="s">
        <v>36</v>
      </c>
      <c r="D5" s="29"/>
      <c r="E5" s="29"/>
      <c r="F5" s="29"/>
      <c r="G5" s="29"/>
      <c r="H5" s="29"/>
      <c r="I5" s="29"/>
      <c r="J5" s="29"/>
      <c r="K5" s="29"/>
      <c r="L5" s="29"/>
      <c r="M5" s="29"/>
      <c r="N5" s="29"/>
      <c r="O5" s="29"/>
      <c r="P5" s="29"/>
      <c r="Q5" s="3"/>
      <c r="R5" s="3"/>
    </row>
    <row r="6" spans="1:18" ht="18" x14ac:dyDescent="0.35">
      <c r="A6" s="29"/>
      <c r="B6" s="29"/>
      <c r="C6" s="29"/>
      <c r="D6" s="29"/>
      <c r="E6" s="29"/>
      <c r="F6" s="29"/>
      <c r="G6" s="29"/>
      <c r="H6" s="29"/>
      <c r="I6" s="29"/>
      <c r="J6" s="29"/>
      <c r="K6" s="29"/>
      <c r="L6" s="29"/>
      <c r="M6" s="29"/>
      <c r="N6" s="29"/>
      <c r="O6" s="29"/>
      <c r="P6" s="29"/>
      <c r="Q6" s="3"/>
      <c r="R6" s="3"/>
    </row>
    <row r="7" spans="1:18" s="31" customFormat="1" ht="52" x14ac:dyDescent="0.35">
      <c r="A7" s="32" t="s">
        <v>37</v>
      </c>
      <c r="B7" s="32" t="s">
        <v>38</v>
      </c>
      <c r="C7" s="32" t="s">
        <v>39</v>
      </c>
      <c r="D7" s="32" t="s">
        <v>40</v>
      </c>
      <c r="E7" s="32" t="s">
        <v>41</v>
      </c>
      <c r="F7" s="32" t="s">
        <v>42</v>
      </c>
      <c r="G7" s="32" t="s">
        <v>43</v>
      </c>
      <c r="H7" s="32" t="s">
        <v>44</v>
      </c>
      <c r="I7" s="32" t="s">
        <v>45</v>
      </c>
      <c r="J7" s="32" t="s">
        <v>46</v>
      </c>
      <c r="K7" s="32" t="s">
        <v>47</v>
      </c>
      <c r="L7" s="32" t="s">
        <v>48</v>
      </c>
      <c r="M7" s="32" t="s">
        <v>49</v>
      </c>
      <c r="N7" s="32" t="s">
        <v>50</v>
      </c>
      <c r="O7" s="32" t="s">
        <v>51</v>
      </c>
      <c r="P7" s="32" t="s">
        <v>52</v>
      </c>
      <c r="Q7" s="32" t="s">
        <v>53</v>
      </c>
    </row>
    <row r="8" spans="1:18" ht="13" x14ac:dyDescent="0.35">
      <c r="A8" s="33">
        <v>1</v>
      </c>
      <c r="B8" s="26"/>
      <c r="C8" s="27"/>
      <c r="D8" s="28"/>
      <c r="E8" s="28"/>
      <c r="F8" s="33" t="str">
        <f>IF(E8=0,"",E8/D8)</f>
        <v/>
      </c>
      <c r="G8" s="38" t="str">
        <f>IF(C8="","",VLOOKUP(C8,Properties!$A$7:$D$52,4,FALSE))</f>
        <v/>
      </c>
      <c r="H8" s="33" t="str">
        <f>IF(ISBLANK(B8),"",VLOOKUP(B8,Properties!$M$7:$N$15,2))</f>
        <v/>
      </c>
      <c r="I8" s="34" t="str">
        <f>IF(ISBLANK(C8),"",VLOOKUP(C8,Properties!$A$7:$E$52,5, FALSE))</f>
        <v/>
      </c>
      <c r="J8" s="33" t="str">
        <f>IF(ISBLANK(C8),"",VLOOKUP(C8,Properties!$A$7:$E$52,3, FALSE))</f>
        <v/>
      </c>
      <c r="K8" s="33" t="str">
        <f>IF(ISBLANK(C8),"",VLOOKUP(C8,Properties!$A$7:$E$52,2, FALSE))</f>
        <v/>
      </c>
      <c r="L8" s="35" t="str">
        <f>IF(ISBLANK(B8),"",(J8*F8*(G8*H8+I8))/H8)</f>
        <v/>
      </c>
      <c r="M8" s="35" t="str">
        <f>IF(ISBLANK(B8),"",(K8*F8*(G8*H8+I8))/H8)</f>
        <v/>
      </c>
      <c r="N8" s="35" t="str">
        <f>IF(ISBLANK(B8),"",(100000*M8)+(1*L8))</f>
        <v/>
      </c>
      <c r="O8" s="36" t="str">
        <f>IF(ISBLANK(B8),"",N8*D8)</f>
        <v/>
      </c>
      <c r="P8" s="33" t="str">
        <f>IF(ISBLANK(B8),"",IF(N8&gt;35,"No","Yes"))</f>
        <v/>
      </c>
      <c r="Q8" s="37"/>
      <c r="R8" s="3"/>
    </row>
    <row r="9" spans="1:18" ht="13" x14ac:dyDescent="0.35">
      <c r="A9" s="33">
        <v>2</v>
      </c>
      <c r="B9" s="26"/>
      <c r="C9" s="27"/>
      <c r="D9" s="28"/>
      <c r="E9" s="28"/>
      <c r="F9" s="33" t="str">
        <f t="shared" ref="F9:F47" si="0">IF(E9=0,"",E9/D9)</f>
        <v/>
      </c>
      <c r="G9" s="38" t="str">
        <f>IF(C9="","",VLOOKUP(C9,Properties!$A$7:$D$38,4,FALSE))</f>
        <v/>
      </c>
      <c r="H9" s="33" t="str">
        <f>IF(ISBLANK(B9),"",VLOOKUP(B9,Properties!$M$7:$N$15,2))</f>
        <v/>
      </c>
      <c r="I9" s="34" t="str">
        <f>IF(ISBLANK(C9),"",VLOOKUP(C9,Properties!$A$7:$E$38,5, FALSE))</f>
        <v/>
      </c>
      <c r="J9" s="33" t="str">
        <f>IF(ISBLANK(C9),"",VLOOKUP(C9,Properties!$A$7:$E$38,3, FALSE))</f>
        <v/>
      </c>
      <c r="K9" s="33" t="str">
        <f>IF(ISBLANK(C9),"",VLOOKUP(C9,Properties!$A$7:$E$38,2, FALSE))</f>
        <v/>
      </c>
      <c r="L9" s="35" t="str">
        <f t="shared" ref="L9:L47" si="1">IF(ISBLANK(B9),"",(J9*F9*(G9*H9+I9))/H9)</f>
        <v/>
      </c>
      <c r="M9" s="35" t="str">
        <f t="shared" ref="M9:M47" si="2">IF(ISBLANK(B9),"",(K9*F9*(G9*H9+I9))/H9)</f>
        <v/>
      </c>
      <c r="N9" s="35" t="str">
        <f t="shared" ref="N9:N47" si="3">IF(ISBLANK(B9),"",(100000*M9)+(1*L9))</f>
        <v/>
      </c>
      <c r="O9" s="36" t="str">
        <f t="shared" ref="O9:O47" si="4">IF(ISBLANK(B9),"",N9*D9)</f>
        <v/>
      </c>
      <c r="P9" s="33" t="str">
        <f t="shared" ref="P9:P47" si="5">IF(ISBLANK(B9),"",IF(N9&gt;35,"No","Yes"))</f>
        <v/>
      </c>
      <c r="Q9" s="37"/>
      <c r="R9" s="3"/>
    </row>
    <row r="10" spans="1:18" ht="13" x14ac:dyDescent="0.35">
      <c r="A10" s="33">
        <v>3</v>
      </c>
      <c r="B10" s="26"/>
      <c r="C10" s="27"/>
      <c r="D10" s="28"/>
      <c r="E10" s="28"/>
      <c r="F10" s="33" t="str">
        <f t="shared" si="0"/>
        <v/>
      </c>
      <c r="G10" s="38" t="str">
        <f>IF(C10="","",VLOOKUP(C10,Properties!$A$7:$D$38,4,FALSE))</f>
        <v/>
      </c>
      <c r="H10" s="33" t="str">
        <f>IF(ISBLANK(B10),"",VLOOKUP(B10,Properties!$M$7:$N$15,2))</f>
        <v/>
      </c>
      <c r="I10" s="34" t="str">
        <f>IF(ISBLANK(C10),"",VLOOKUP(C10,Properties!$A$7:$E$38,5, FALSE))</f>
        <v/>
      </c>
      <c r="J10" s="33" t="str">
        <f>IF(ISBLANK(C10),"",VLOOKUP(C10,Properties!$A$7:$E$38,3, FALSE))</f>
        <v/>
      </c>
      <c r="K10" s="33" t="str">
        <f>IF(ISBLANK(C10),"",VLOOKUP(C10,Properties!$A$7:$E$38,2, FALSE))</f>
        <v/>
      </c>
      <c r="L10" s="35" t="str">
        <f t="shared" si="1"/>
        <v/>
      </c>
      <c r="M10" s="35" t="str">
        <f t="shared" si="2"/>
        <v/>
      </c>
      <c r="N10" s="35" t="str">
        <f t="shared" si="3"/>
        <v/>
      </c>
      <c r="O10" s="36" t="str">
        <f t="shared" si="4"/>
        <v/>
      </c>
      <c r="P10" s="33" t="str">
        <f t="shared" si="5"/>
        <v/>
      </c>
      <c r="Q10" s="37"/>
      <c r="R10" s="3"/>
    </row>
    <row r="11" spans="1:18" ht="13" x14ac:dyDescent="0.35">
      <c r="A11" s="33">
        <v>4</v>
      </c>
      <c r="B11" s="26"/>
      <c r="C11" s="27"/>
      <c r="D11" s="28"/>
      <c r="E11" s="28"/>
      <c r="F11" s="33" t="str">
        <f t="shared" si="0"/>
        <v/>
      </c>
      <c r="G11" s="38" t="str">
        <f>IF(C11="","",VLOOKUP(C11,Properties!$A$7:$D$38,4,FALSE))</f>
        <v/>
      </c>
      <c r="H11" s="33" t="str">
        <f>IF(ISBLANK(B11),"",VLOOKUP(B11,Properties!$M$7:$N$15,2))</f>
        <v/>
      </c>
      <c r="I11" s="34" t="str">
        <f>IF(ISBLANK(C11),"",VLOOKUP(C11,Properties!$A$7:$E$38,5, FALSE))</f>
        <v/>
      </c>
      <c r="J11" s="33" t="str">
        <f>IF(ISBLANK(C11),"",VLOOKUP(C11,Properties!$A$7:$E$38,3, FALSE))</f>
        <v/>
      </c>
      <c r="K11" s="33" t="str">
        <f>IF(ISBLANK(C11),"",VLOOKUP(C11,Properties!$A$7:$E$38,2, FALSE))</f>
        <v/>
      </c>
      <c r="L11" s="35" t="str">
        <f t="shared" si="1"/>
        <v/>
      </c>
      <c r="M11" s="35" t="str">
        <f t="shared" si="2"/>
        <v/>
      </c>
      <c r="N11" s="35" t="str">
        <f t="shared" si="3"/>
        <v/>
      </c>
      <c r="O11" s="36" t="str">
        <f t="shared" si="4"/>
        <v/>
      </c>
      <c r="P11" s="33" t="str">
        <f t="shared" si="5"/>
        <v/>
      </c>
      <c r="Q11" s="37"/>
      <c r="R11" s="3"/>
    </row>
    <row r="12" spans="1:18" ht="13" x14ac:dyDescent="0.35">
      <c r="A12" s="33">
        <v>5</v>
      </c>
      <c r="B12" s="26"/>
      <c r="C12" s="27"/>
      <c r="D12" s="28"/>
      <c r="E12" s="28"/>
      <c r="F12" s="33" t="str">
        <f t="shared" si="0"/>
        <v/>
      </c>
      <c r="G12" s="38" t="str">
        <f>IF(C12="","",VLOOKUP(C12,Properties!$A$7:$D$38,4,FALSE))</f>
        <v/>
      </c>
      <c r="H12" s="33" t="str">
        <f>IF(ISBLANK(B12),"",VLOOKUP(B12,Properties!$M$7:$N$15,2))</f>
        <v/>
      </c>
      <c r="I12" s="34" t="str">
        <f>IF(ISBLANK(C12),"",VLOOKUP(C12,Properties!$A$7:$E$38,5, FALSE))</f>
        <v/>
      </c>
      <c r="J12" s="33" t="str">
        <f>IF(ISBLANK(C12),"",VLOOKUP(C12,Properties!$A$7:$E$38,3, FALSE))</f>
        <v/>
      </c>
      <c r="K12" s="33" t="str">
        <f>IF(ISBLANK(C12),"",VLOOKUP(C12,Properties!$A$7:$E$38,2, FALSE))</f>
        <v/>
      </c>
      <c r="L12" s="35" t="str">
        <f t="shared" si="1"/>
        <v/>
      </c>
      <c r="M12" s="35" t="str">
        <f t="shared" si="2"/>
        <v/>
      </c>
      <c r="N12" s="35" t="str">
        <f t="shared" si="3"/>
        <v/>
      </c>
      <c r="O12" s="36" t="str">
        <f t="shared" si="4"/>
        <v/>
      </c>
      <c r="P12" s="33" t="str">
        <f t="shared" si="5"/>
        <v/>
      </c>
      <c r="Q12" s="37"/>
      <c r="R12" s="3"/>
    </row>
    <row r="13" spans="1:18" ht="13" x14ac:dyDescent="0.35">
      <c r="A13" s="33">
        <v>6</v>
      </c>
      <c r="B13" s="26"/>
      <c r="C13" s="27"/>
      <c r="D13" s="28"/>
      <c r="E13" s="28"/>
      <c r="F13" s="33" t="str">
        <f t="shared" si="0"/>
        <v/>
      </c>
      <c r="G13" s="38" t="str">
        <f>IF(C13="","",VLOOKUP(C13,Properties!$A$7:$D$38,4,FALSE))</f>
        <v/>
      </c>
      <c r="H13" s="33" t="str">
        <f>IF(ISBLANK(B13),"",VLOOKUP(B13,Properties!$M$7:$N$15,2))</f>
        <v/>
      </c>
      <c r="I13" s="34" t="str">
        <f>IF(ISBLANK(C13),"",VLOOKUP(C13,Properties!$A$7:$E$38,5, FALSE))</f>
        <v/>
      </c>
      <c r="J13" s="33" t="str">
        <f>IF(ISBLANK(C13),"",VLOOKUP(C13,Properties!$A$7:$E$38,3, FALSE))</f>
        <v/>
      </c>
      <c r="K13" s="33" t="str">
        <f>IF(ISBLANK(C13),"",VLOOKUP(C13,Properties!$A$7:$E$38,2, FALSE))</f>
        <v/>
      </c>
      <c r="L13" s="35" t="str">
        <f t="shared" si="1"/>
        <v/>
      </c>
      <c r="M13" s="35" t="str">
        <f t="shared" si="2"/>
        <v/>
      </c>
      <c r="N13" s="35" t="str">
        <f t="shared" si="3"/>
        <v/>
      </c>
      <c r="O13" s="36" t="str">
        <f t="shared" si="4"/>
        <v/>
      </c>
      <c r="P13" s="33" t="str">
        <f t="shared" si="5"/>
        <v/>
      </c>
      <c r="Q13" s="37"/>
      <c r="R13" s="3"/>
    </row>
    <row r="14" spans="1:18" ht="13" x14ac:dyDescent="0.35">
      <c r="A14" s="33">
        <v>7</v>
      </c>
      <c r="B14" s="26"/>
      <c r="C14" s="27"/>
      <c r="D14" s="28"/>
      <c r="E14" s="28"/>
      <c r="F14" s="33" t="str">
        <f t="shared" si="0"/>
        <v/>
      </c>
      <c r="G14" s="38" t="str">
        <f>IF(C14="","",VLOOKUP(C14,Properties!$A$7:$D$38,4,FALSE))</f>
        <v/>
      </c>
      <c r="H14" s="33" t="str">
        <f>IF(ISBLANK(B14),"",VLOOKUP(B14,Properties!$M$7:$N$15,2))</f>
        <v/>
      </c>
      <c r="I14" s="34" t="str">
        <f>IF(ISBLANK(C14),"",VLOOKUP(C14,Properties!$A$7:$E$38,5, FALSE))</f>
        <v/>
      </c>
      <c r="J14" s="33" t="str">
        <f>IF(ISBLANK(C14),"",VLOOKUP(C14,Properties!$A$7:$E$38,3, FALSE))</f>
        <v/>
      </c>
      <c r="K14" s="33" t="str">
        <f>IF(ISBLANK(C14),"",VLOOKUP(C14,Properties!$A$7:$E$38,2, FALSE))</f>
        <v/>
      </c>
      <c r="L14" s="35" t="str">
        <f t="shared" si="1"/>
        <v/>
      </c>
      <c r="M14" s="35" t="str">
        <f t="shared" si="2"/>
        <v/>
      </c>
      <c r="N14" s="35" t="str">
        <f t="shared" si="3"/>
        <v/>
      </c>
      <c r="O14" s="36" t="str">
        <f t="shared" si="4"/>
        <v/>
      </c>
      <c r="P14" s="33" t="str">
        <f t="shared" si="5"/>
        <v/>
      </c>
      <c r="Q14" s="37"/>
      <c r="R14" s="3"/>
    </row>
    <row r="15" spans="1:18" ht="13" x14ac:dyDescent="0.35">
      <c r="A15" s="33">
        <v>8</v>
      </c>
      <c r="B15" s="26"/>
      <c r="C15" s="27"/>
      <c r="D15" s="28"/>
      <c r="E15" s="28"/>
      <c r="F15" s="33" t="str">
        <f t="shared" si="0"/>
        <v/>
      </c>
      <c r="G15" s="38" t="str">
        <f>IF(C15="","",VLOOKUP(C15,Properties!$A$7:$D$38,4,FALSE))</f>
        <v/>
      </c>
      <c r="H15" s="33" t="str">
        <f>IF(ISBLANK(B15),"",VLOOKUP(B15,Properties!$M$7:$N$15,2))</f>
        <v/>
      </c>
      <c r="I15" s="34" t="str">
        <f>IF(ISBLANK(C15),"",VLOOKUP(C15,Properties!$A$7:$E$38,5, FALSE))</f>
        <v/>
      </c>
      <c r="J15" s="33" t="str">
        <f>IF(ISBLANK(C15),"",VLOOKUP(C15,Properties!$A$7:$E$38,3, FALSE))</f>
        <v/>
      </c>
      <c r="K15" s="33" t="str">
        <f>IF(ISBLANK(C15),"",VLOOKUP(C15,Properties!$A$7:$E$38,2, FALSE))</f>
        <v/>
      </c>
      <c r="L15" s="35" t="str">
        <f t="shared" si="1"/>
        <v/>
      </c>
      <c r="M15" s="35" t="str">
        <f t="shared" si="2"/>
        <v/>
      </c>
      <c r="N15" s="35" t="str">
        <f t="shared" si="3"/>
        <v/>
      </c>
      <c r="O15" s="36" t="str">
        <f t="shared" si="4"/>
        <v/>
      </c>
      <c r="P15" s="33" t="str">
        <f t="shared" si="5"/>
        <v/>
      </c>
      <c r="Q15" s="37"/>
      <c r="R15" s="3"/>
    </row>
    <row r="16" spans="1:18" ht="13" x14ac:dyDescent="0.35">
      <c r="A16" s="33">
        <v>9</v>
      </c>
      <c r="B16" s="26"/>
      <c r="C16" s="27"/>
      <c r="D16" s="28"/>
      <c r="E16" s="28"/>
      <c r="F16" s="33" t="str">
        <f t="shared" si="0"/>
        <v/>
      </c>
      <c r="G16" s="38" t="str">
        <f>IF(C16="","",VLOOKUP(C16,Properties!$A$7:$D$38,4,FALSE))</f>
        <v/>
      </c>
      <c r="H16" s="33" t="str">
        <f>IF(ISBLANK(B16),"",VLOOKUP(B16,Properties!$M$7:$N$15,2))</f>
        <v/>
      </c>
      <c r="I16" s="34" t="str">
        <f>IF(ISBLANK(C16),"",VLOOKUP(C16,Properties!$A$7:$E$38,5, FALSE))</f>
        <v/>
      </c>
      <c r="J16" s="33" t="str">
        <f>IF(ISBLANK(C16),"",VLOOKUP(C16,Properties!$A$7:$E$38,3, FALSE))</f>
        <v/>
      </c>
      <c r="K16" s="33" t="str">
        <f>IF(ISBLANK(C16),"",VLOOKUP(C16,Properties!$A$7:$E$38,2, FALSE))</f>
        <v/>
      </c>
      <c r="L16" s="35" t="str">
        <f t="shared" si="1"/>
        <v/>
      </c>
      <c r="M16" s="35" t="str">
        <f t="shared" si="2"/>
        <v/>
      </c>
      <c r="N16" s="35" t="str">
        <f t="shared" si="3"/>
        <v/>
      </c>
      <c r="O16" s="36" t="str">
        <f t="shared" si="4"/>
        <v/>
      </c>
      <c r="P16" s="33" t="str">
        <f t="shared" si="5"/>
        <v/>
      </c>
      <c r="Q16" s="37"/>
      <c r="R16" s="3"/>
    </row>
    <row r="17" spans="1:18" ht="13" x14ac:dyDescent="0.35">
      <c r="A17" s="33">
        <v>10</v>
      </c>
      <c r="B17" s="26"/>
      <c r="C17" s="27"/>
      <c r="D17" s="28"/>
      <c r="E17" s="28"/>
      <c r="F17" s="33" t="str">
        <f t="shared" si="0"/>
        <v/>
      </c>
      <c r="G17" s="38" t="str">
        <f>IF(C17="","",VLOOKUP(C17,Properties!$A$7:$D$38,4,FALSE))</f>
        <v/>
      </c>
      <c r="H17" s="33" t="str">
        <f>IF(ISBLANK(B17),"",VLOOKUP(B17,Properties!$M$7:$N$15,2))</f>
        <v/>
      </c>
      <c r="I17" s="34" t="str">
        <f>IF(ISBLANK(C17),"",VLOOKUP(C17,Properties!$A$7:$E$38,5, FALSE))</f>
        <v/>
      </c>
      <c r="J17" s="33" t="str">
        <f>IF(ISBLANK(C17),"",VLOOKUP(C17,Properties!$A$7:$E$38,3, FALSE))</f>
        <v/>
      </c>
      <c r="K17" s="33" t="str">
        <f>IF(ISBLANK(C17),"",VLOOKUP(C17,Properties!$A$7:$E$38,2, FALSE))</f>
        <v/>
      </c>
      <c r="L17" s="35" t="str">
        <f t="shared" si="1"/>
        <v/>
      </c>
      <c r="M17" s="35" t="str">
        <f t="shared" si="2"/>
        <v/>
      </c>
      <c r="N17" s="35" t="str">
        <f t="shared" si="3"/>
        <v/>
      </c>
      <c r="O17" s="36" t="str">
        <f t="shared" si="4"/>
        <v/>
      </c>
      <c r="P17" s="33" t="str">
        <f t="shared" si="5"/>
        <v/>
      </c>
      <c r="Q17" s="37"/>
      <c r="R17" s="3"/>
    </row>
    <row r="18" spans="1:18" ht="13" x14ac:dyDescent="0.35">
      <c r="A18" s="33">
        <v>11</v>
      </c>
      <c r="B18" s="26"/>
      <c r="C18" s="27"/>
      <c r="D18" s="28"/>
      <c r="E18" s="28"/>
      <c r="F18" s="33" t="str">
        <f t="shared" si="0"/>
        <v/>
      </c>
      <c r="G18" s="38" t="str">
        <f>IF(C18="","",VLOOKUP(C18,Properties!$A$7:$D$38,4,FALSE))</f>
        <v/>
      </c>
      <c r="H18" s="33" t="str">
        <f>IF(ISBLANK(B18),"",VLOOKUP(B18,Properties!$M$7:$N$15,2))</f>
        <v/>
      </c>
      <c r="I18" s="34" t="str">
        <f>IF(ISBLANK(C18),"",VLOOKUP(C18,Properties!$A$7:$E$38,5, FALSE))</f>
        <v/>
      </c>
      <c r="J18" s="33" t="str">
        <f>IF(ISBLANK(C18),"",VLOOKUP(C18,Properties!$A$7:$E$38,3, FALSE))</f>
        <v/>
      </c>
      <c r="K18" s="33" t="str">
        <f>IF(ISBLANK(C18),"",VLOOKUP(C18,Properties!$A$7:$E$38,2, FALSE))</f>
        <v/>
      </c>
      <c r="L18" s="35" t="str">
        <f t="shared" si="1"/>
        <v/>
      </c>
      <c r="M18" s="35" t="str">
        <f t="shared" si="2"/>
        <v/>
      </c>
      <c r="N18" s="35" t="str">
        <f t="shared" si="3"/>
        <v/>
      </c>
      <c r="O18" s="36" t="str">
        <f t="shared" si="4"/>
        <v/>
      </c>
      <c r="P18" s="33" t="str">
        <f t="shared" si="5"/>
        <v/>
      </c>
      <c r="Q18" s="37"/>
      <c r="R18" s="3"/>
    </row>
    <row r="19" spans="1:18" ht="13" x14ac:dyDescent="0.35">
      <c r="A19" s="33">
        <v>12</v>
      </c>
      <c r="B19" s="26"/>
      <c r="C19" s="27"/>
      <c r="D19" s="28"/>
      <c r="E19" s="28"/>
      <c r="F19" s="33" t="str">
        <f t="shared" si="0"/>
        <v/>
      </c>
      <c r="G19" s="38" t="str">
        <f>IF(C19="","",VLOOKUP(C19,Properties!$A$7:$D$38,4,FALSE))</f>
        <v/>
      </c>
      <c r="H19" s="33" t="str">
        <f>IF(ISBLANK(B19),"",VLOOKUP(B19,Properties!$M$7:$N$15,2))</f>
        <v/>
      </c>
      <c r="I19" s="34" t="str">
        <f>IF(ISBLANK(C19),"",VLOOKUP(C19,Properties!$A$7:$E$38,5, FALSE))</f>
        <v/>
      </c>
      <c r="J19" s="33" t="str">
        <f>IF(ISBLANK(C19),"",VLOOKUP(C19,Properties!$A$7:$E$38,3, FALSE))</f>
        <v/>
      </c>
      <c r="K19" s="33" t="str">
        <f>IF(ISBLANK(C19),"",VLOOKUP(C19,Properties!$A$7:$E$38,2, FALSE))</f>
        <v/>
      </c>
      <c r="L19" s="35" t="str">
        <f t="shared" si="1"/>
        <v/>
      </c>
      <c r="M19" s="35" t="str">
        <f t="shared" si="2"/>
        <v/>
      </c>
      <c r="N19" s="35" t="str">
        <f t="shared" si="3"/>
        <v/>
      </c>
      <c r="O19" s="36" t="str">
        <f t="shared" si="4"/>
        <v/>
      </c>
      <c r="P19" s="33" t="str">
        <f t="shared" si="5"/>
        <v/>
      </c>
      <c r="Q19" s="37"/>
      <c r="R19" s="3"/>
    </row>
    <row r="20" spans="1:18" ht="13" x14ac:dyDescent="0.35">
      <c r="A20" s="33">
        <v>13</v>
      </c>
      <c r="B20" s="26"/>
      <c r="C20" s="27"/>
      <c r="D20" s="28"/>
      <c r="E20" s="28"/>
      <c r="F20" s="33" t="str">
        <f t="shared" si="0"/>
        <v/>
      </c>
      <c r="G20" s="38" t="str">
        <f>IF(C20="","",VLOOKUP(C20,Properties!$A$7:$D$38,4,FALSE))</f>
        <v/>
      </c>
      <c r="H20" s="33" t="str">
        <f>IF(ISBLANK(B20),"",VLOOKUP(B20,Properties!$M$7:$N$15,2))</f>
        <v/>
      </c>
      <c r="I20" s="34" t="str">
        <f>IF(ISBLANK(C20),"",VLOOKUP(C20,Properties!$A$7:$E$38,5, FALSE))</f>
        <v/>
      </c>
      <c r="J20" s="33" t="str">
        <f>IF(ISBLANK(C20),"",VLOOKUP(C20,Properties!$A$7:$E$38,3, FALSE))</f>
        <v/>
      </c>
      <c r="K20" s="33" t="str">
        <f>IF(ISBLANK(C20),"",VLOOKUP(C20,Properties!$A$7:$E$38,2, FALSE))</f>
        <v/>
      </c>
      <c r="L20" s="35" t="str">
        <f t="shared" si="1"/>
        <v/>
      </c>
      <c r="M20" s="35" t="str">
        <f t="shared" si="2"/>
        <v/>
      </c>
      <c r="N20" s="35" t="str">
        <f t="shared" si="3"/>
        <v/>
      </c>
      <c r="O20" s="36" t="str">
        <f t="shared" si="4"/>
        <v/>
      </c>
      <c r="P20" s="33" t="str">
        <f t="shared" si="5"/>
        <v/>
      </c>
      <c r="Q20" s="37"/>
      <c r="R20" s="3"/>
    </row>
    <row r="21" spans="1:18" ht="13" x14ac:dyDescent="0.35">
      <c r="A21" s="33">
        <v>14</v>
      </c>
      <c r="B21" s="26"/>
      <c r="C21" s="27"/>
      <c r="D21" s="28"/>
      <c r="E21" s="28"/>
      <c r="F21" s="33" t="str">
        <f t="shared" si="0"/>
        <v/>
      </c>
      <c r="G21" s="38" t="str">
        <f>IF(C21="","",VLOOKUP(C21,Properties!$A$7:$D$38,4,FALSE))</f>
        <v/>
      </c>
      <c r="H21" s="33" t="str">
        <f>IF(ISBLANK(B21),"",VLOOKUP(B21,Properties!$M$7:$N$15,2))</f>
        <v/>
      </c>
      <c r="I21" s="34" t="str">
        <f>IF(ISBLANK(C21),"",VLOOKUP(C21,Properties!$A$7:$E$38,5, FALSE))</f>
        <v/>
      </c>
      <c r="J21" s="33" t="str">
        <f>IF(ISBLANK(C21),"",VLOOKUP(C21,Properties!$A$7:$E$38,3, FALSE))</f>
        <v/>
      </c>
      <c r="K21" s="33" t="str">
        <f>IF(ISBLANK(C21),"",VLOOKUP(C21,Properties!$A$7:$E$38,2, FALSE))</f>
        <v/>
      </c>
      <c r="L21" s="35" t="str">
        <f t="shared" si="1"/>
        <v/>
      </c>
      <c r="M21" s="35" t="str">
        <f t="shared" si="2"/>
        <v/>
      </c>
      <c r="N21" s="35" t="str">
        <f t="shared" si="3"/>
        <v/>
      </c>
      <c r="O21" s="36" t="str">
        <f t="shared" si="4"/>
        <v/>
      </c>
      <c r="P21" s="33" t="str">
        <f t="shared" si="5"/>
        <v/>
      </c>
      <c r="Q21" s="37"/>
      <c r="R21" s="3"/>
    </row>
    <row r="22" spans="1:18" ht="13" x14ac:dyDescent="0.35">
      <c r="A22" s="33">
        <v>15</v>
      </c>
      <c r="B22" s="26"/>
      <c r="C22" s="27"/>
      <c r="D22" s="28"/>
      <c r="E22" s="28"/>
      <c r="F22" s="33" t="str">
        <f t="shared" si="0"/>
        <v/>
      </c>
      <c r="G22" s="38" t="str">
        <f>IF(C22="","",VLOOKUP(C22,Properties!$A$7:$D$38,4,FALSE))</f>
        <v/>
      </c>
      <c r="H22" s="33" t="str">
        <f>IF(ISBLANK(B22),"",VLOOKUP(B22,Properties!$M$7:$N$15,2))</f>
        <v/>
      </c>
      <c r="I22" s="34" t="str">
        <f>IF(ISBLANK(C22),"",VLOOKUP(C22,Properties!$A$7:$E$38,5, FALSE))</f>
        <v/>
      </c>
      <c r="J22" s="33" t="str">
        <f>IF(ISBLANK(C22),"",VLOOKUP(C22,Properties!$A$7:$E$38,3, FALSE))</f>
        <v/>
      </c>
      <c r="K22" s="33" t="str">
        <f>IF(ISBLANK(C22),"",VLOOKUP(C22,Properties!$A$7:$E$38,2, FALSE))</f>
        <v/>
      </c>
      <c r="L22" s="35" t="str">
        <f t="shared" si="1"/>
        <v/>
      </c>
      <c r="M22" s="35" t="str">
        <f t="shared" si="2"/>
        <v/>
      </c>
      <c r="N22" s="35" t="str">
        <f t="shared" si="3"/>
        <v/>
      </c>
      <c r="O22" s="36" t="str">
        <f t="shared" si="4"/>
        <v/>
      </c>
      <c r="P22" s="33" t="str">
        <f t="shared" si="5"/>
        <v/>
      </c>
      <c r="Q22" s="37"/>
      <c r="R22" s="3"/>
    </row>
    <row r="23" spans="1:18" ht="13" x14ac:dyDescent="0.35">
      <c r="A23" s="33">
        <v>16</v>
      </c>
      <c r="B23" s="26"/>
      <c r="C23" s="27"/>
      <c r="D23" s="28"/>
      <c r="E23" s="28"/>
      <c r="F23" s="33" t="str">
        <f t="shared" si="0"/>
        <v/>
      </c>
      <c r="G23" s="38" t="str">
        <f>IF(C23="","",VLOOKUP(C23,Properties!$A$7:$D$38,4,FALSE))</f>
        <v/>
      </c>
      <c r="H23" s="33" t="str">
        <f>IF(ISBLANK(B23),"",VLOOKUP(B23,Properties!$M$7:$N$15,2))</f>
        <v/>
      </c>
      <c r="I23" s="34" t="str">
        <f>IF(ISBLANK(C23),"",VLOOKUP(C23,Properties!$A$7:$E$38,5, FALSE))</f>
        <v/>
      </c>
      <c r="J23" s="33" t="str">
        <f>IF(ISBLANK(C23),"",VLOOKUP(C23,Properties!$A$7:$E$38,3, FALSE))</f>
        <v/>
      </c>
      <c r="K23" s="33" t="str">
        <f>IF(ISBLANK(C23),"",VLOOKUP(C23,Properties!$A$7:$E$38,2, FALSE))</f>
        <v/>
      </c>
      <c r="L23" s="35" t="str">
        <f t="shared" si="1"/>
        <v/>
      </c>
      <c r="M23" s="35" t="str">
        <f t="shared" si="2"/>
        <v/>
      </c>
      <c r="N23" s="35" t="str">
        <f t="shared" si="3"/>
        <v/>
      </c>
      <c r="O23" s="36" t="str">
        <f t="shared" si="4"/>
        <v/>
      </c>
      <c r="P23" s="33" t="str">
        <f t="shared" si="5"/>
        <v/>
      </c>
      <c r="Q23" s="37"/>
      <c r="R23" s="3"/>
    </row>
    <row r="24" spans="1:18" ht="13" x14ac:dyDescent="0.35">
      <c r="A24" s="33">
        <v>17</v>
      </c>
      <c r="B24" s="26"/>
      <c r="C24" s="27"/>
      <c r="D24" s="28"/>
      <c r="E24" s="28"/>
      <c r="F24" s="33" t="str">
        <f t="shared" si="0"/>
        <v/>
      </c>
      <c r="G24" s="38" t="str">
        <f>IF(C24="","",VLOOKUP(C24,Properties!$A$7:$D$38,4,FALSE))</f>
        <v/>
      </c>
      <c r="H24" s="33" t="str">
        <f>IF(ISBLANK(B24),"",VLOOKUP(B24,Properties!$M$7:$N$15,2))</f>
        <v/>
      </c>
      <c r="I24" s="34" t="str">
        <f>IF(ISBLANK(C24),"",VLOOKUP(C24,Properties!$A$7:$E$38,5, FALSE))</f>
        <v/>
      </c>
      <c r="J24" s="33" t="str">
        <f>IF(ISBLANK(C24),"",VLOOKUP(C24,Properties!$A$7:$E$38,3, FALSE))</f>
        <v/>
      </c>
      <c r="K24" s="33" t="str">
        <f>IF(ISBLANK(C24),"",VLOOKUP(C24,Properties!$A$7:$E$38,2, FALSE))</f>
        <v/>
      </c>
      <c r="L24" s="35" t="str">
        <f t="shared" si="1"/>
        <v/>
      </c>
      <c r="M24" s="35" t="str">
        <f t="shared" si="2"/>
        <v/>
      </c>
      <c r="N24" s="35" t="str">
        <f t="shared" si="3"/>
        <v/>
      </c>
      <c r="O24" s="36" t="str">
        <f t="shared" si="4"/>
        <v/>
      </c>
      <c r="P24" s="33" t="str">
        <f t="shared" si="5"/>
        <v/>
      </c>
      <c r="Q24" s="37"/>
      <c r="R24" s="3"/>
    </row>
    <row r="25" spans="1:18" ht="13" x14ac:dyDescent="0.35">
      <c r="A25" s="33">
        <v>18</v>
      </c>
      <c r="B25" s="26"/>
      <c r="C25" s="27"/>
      <c r="D25" s="28"/>
      <c r="E25" s="28"/>
      <c r="F25" s="33" t="str">
        <f t="shared" si="0"/>
        <v/>
      </c>
      <c r="G25" s="38" t="str">
        <f>IF(C25="","",VLOOKUP(C25,Properties!$A$7:$D$38,4,FALSE))</f>
        <v/>
      </c>
      <c r="H25" s="33" t="str">
        <f>IF(ISBLANK(B25),"",VLOOKUP(B25,Properties!$M$7:$N$15,2))</f>
        <v/>
      </c>
      <c r="I25" s="34" t="str">
        <f>IF(ISBLANK(C25),"",VLOOKUP(C25,Properties!$A$7:$E$38,5, FALSE))</f>
        <v/>
      </c>
      <c r="J25" s="33" t="str">
        <f>IF(ISBLANK(C25),"",VLOOKUP(C25,Properties!$A$7:$E$38,3, FALSE))</f>
        <v/>
      </c>
      <c r="K25" s="33" t="str">
        <f>IF(ISBLANK(C25),"",VLOOKUP(C25,Properties!$A$7:$E$38,2, FALSE))</f>
        <v/>
      </c>
      <c r="L25" s="35" t="str">
        <f t="shared" si="1"/>
        <v/>
      </c>
      <c r="M25" s="35" t="str">
        <f t="shared" si="2"/>
        <v/>
      </c>
      <c r="N25" s="35" t="str">
        <f t="shared" si="3"/>
        <v/>
      </c>
      <c r="O25" s="36" t="str">
        <f t="shared" si="4"/>
        <v/>
      </c>
      <c r="P25" s="33" t="str">
        <f t="shared" si="5"/>
        <v/>
      </c>
      <c r="Q25" s="37"/>
      <c r="R25" s="3"/>
    </row>
    <row r="26" spans="1:18" ht="13" x14ac:dyDescent="0.35">
      <c r="A26" s="33">
        <v>19</v>
      </c>
      <c r="B26" s="26"/>
      <c r="C26" s="27"/>
      <c r="D26" s="28"/>
      <c r="E26" s="28"/>
      <c r="F26" s="33" t="str">
        <f t="shared" si="0"/>
        <v/>
      </c>
      <c r="G26" s="38" t="str">
        <f>IF(C26="","",VLOOKUP(C26,Properties!$A$7:$D$38,4,FALSE))</f>
        <v/>
      </c>
      <c r="H26" s="33" t="str">
        <f>IF(ISBLANK(B26),"",VLOOKUP(B26,Properties!$M$7:$N$15,2))</f>
        <v/>
      </c>
      <c r="I26" s="34" t="str">
        <f>IF(ISBLANK(C26),"",VLOOKUP(C26,Properties!$A$7:$E$38,5, FALSE))</f>
        <v/>
      </c>
      <c r="J26" s="33" t="str">
        <f>IF(ISBLANK(C26),"",VLOOKUP(C26,Properties!$A$7:$E$38,3, FALSE))</f>
        <v/>
      </c>
      <c r="K26" s="33" t="str">
        <f>IF(ISBLANK(C26),"",VLOOKUP(C26,Properties!$A$7:$E$38,2, FALSE))</f>
        <v/>
      </c>
      <c r="L26" s="35" t="str">
        <f t="shared" si="1"/>
        <v/>
      </c>
      <c r="M26" s="35" t="str">
        <f t="shared" si="2"/>
        <v/>
      </c>
      <c r="N26" s="35" t="str">
        <f t="shared" si="3"/>
        <v/>
      </c>
      <c r="O26" s="36" t="str">
        <f t="shared" si="4"/>
        <v/>
      </c>
      <c r="P26" s="33" t="str">
        <f t="shared" si="5"/>
        <v/>
      </c>
      <c r="Q26" s="37"/>
      <c r="R26" s="3"/>
    </row>
    <row r="27" spans="1:18" ht="13" x14ac:dyDescent="0.35">
      <c r="A27" s="33">
        <v>20</v>
      </c>
      <c r="B27" s="26"/>
      <c r="C27" s="27"/>
      <c r="D27" s="28"/>
      <c r="E27" s="28"/>
      <c r="F27" s="33" t="str">
        <f t="shared" ref="F27:F41" si="6">IF(E27=0,"",E27/D27)</f>
        <v/>
      </c>
      <c r="G27" s="38" t="str">
        <f>IF(C27="","",VLOOKUP(C27,Properties!$A$7:$D$38,4,FALSE))</f>
        <v/>
      </c>
      <c r="H27" s="33" t="str">
        <f>IF(ISBLANK(B27),"",VLOOKUP(B27,Properties!$M$7:$N$15,2))</f>
        <v/>
      </c>
      <c r="I27" s="34" t="str">
        <f>IF(ISBLANK(C27),"",VLOOKUP(C27,Properties!$A$7:$E$38,5, FALSE))</f>
        <v/>
      </c>
      <c r="J27" s="33" t="str">
        <f>IF(ISBLANK(C27),"",VLOOKUP(C27,Properties!$A$7:$E$38,3, FALSE))</f>
        <v/>
      </c>
      <c r="K27" s="33" t="str">
        <f>IF(ISBLANK(C27),"",VLOOKUP(C27,Properties!$A$7:$E$38,2, FALSE))</f>
        <v/>
      </c>
      <c r="L27" s="35" t="str">
        <f t="shared" ref="L27:L41" si="7">IF(ISBLANK(B27),"",(J27*F27*(G27*H27+I27))/H27)</f>
        <v/>
      </c>
      <c r="M27" s="35" t="str">
        <f t="shared" ref="M27:M41" si="8">IF(ISBLANK(B27),"",(K27*F27*(G27*H27+I27))/H27)</f>
        <v/>
      </c>
      <c r="N27" s="35" t="str">
        <f t="shared" ref="N27:N41" si="9">IF(ISBLANK(B27),"",(100000*M27)+(1*L27))</f>
        <v/>
      </c>
      <c r="O27" s="36" t="str">
        <f t="shared" ref="O27:O41" si="10">IF(ISBLANK(B27),"",N27*D27)</f>
        <v/>
      </c>
      <c r="P27" s="33" t="str">
        <f t="shared" ref="P27:P41" si="11">IF(ISBLANK(B27),"",IF(N27&gt;35,"No","Yes"))</f>
        <v/>
      </c>
      <c r="Q27" s="37"/>
      <c r="R27" s="3"/>
    </row>
    <row r="28" spans="1:18" ht="13" x14ac:dyDescent="0.35">
      <c r="A28" s="33">
        <v>21</v>
      </c>
      <c r="B28" s="26"/>
      <c r="C28" s="27"/>
      <c r="D28" s="28"/>
      <c r="E28" s="28"/>
      <c r="F28" s="33" t="str">
        <f t="shared" si="6"/>
        <v/>
      </c>
      <c r="G28" s="38" t="str">
        <f>IF(C28="","",VLOOKUP(C28,Properties!$A$7:$D$38,4,FALSE))</f>
        <v/>
      </c>
      <c r="H28" s="33" t="str">
        <f>IF(ISBLANK(B28),"",VLOOKUP(B28,Properties!$M$7:$N$15,2))</f>
        <v/>
      </c>
      <c r="I28" s="34" t="str">
        <f>IF(ISBLANK(C28),"",VLOOKUP(C28,Properties!$A$7:$E$38,5, FALSE))</f>
        <v/>
      </c>
      <c r="J28" s="33" t="str">
        <f>IF(ISBLANK(C28),"",VLOOKUP(C28,Properties!$A$7:$E$38,3, FALSE))</f>
        <v/>
      </c>
      <c r="K28" s="33" t="str">
        <f>IF(ISBLANK(C28),"",VLOOKUP(C28,Properties!$A$7:$E$38,2, FALSE))</f>
        <v/>
      </c>
      <c r="L28" s="35" t="str">
        <f t="shared" si="7"/>
        <v/>
      </c>
      <c r="M28" s="35" t="str">
        <f t="shared" si="8"/>
        <v/>
      </c>
      <c r="N28" s="35" t="str">
        <f t="shared" si="9"/>
        <v/>
      </c>
      <c r="O28" s="36" t="str">
        <f t="shared" si="10"/>
        <v/>
      </c>
      <c r="P28" s="33" t="str">
        <f t="shared" si="11"/>
        <v/>
      </c>
      <c r="Q28" s="37"/>
      <c r="R28" s="3"/>
    </row>
    <row r="29" spans="1:18" ht="13" x14ac:dyDescent="0.35">
      <c r="A29" s="33">
        <v>22</v>
      </c>
      <c r="B29" s="26"/>
      <c r="C29" s="27"/>
      <c r="D29" s="28"/>
      <c r="E29" s="28"/>
      <c r="F29" s="33" t="str">
        <f t="shared" si="6"/>
        <v/>
      </c>
      <c r="G29" s="38" t="str">
        <f>IF(C29="","",VLOOKUP(C29,Properties!$A$7:$D$38,4,FALSE))</f>
        <v/>
      </c>
      <c r="H29" s="33" t="str">
        <f>IF(ISBLANK(B29),"",VLOOKUP(B29,Properties!$M$7:$N$15,2))</f>
        <v/>
      </c>
      <c r="I29" s="34" t="str">
        <f>IF(ISBLANK(C29),"",VLOOKUP(C29,Properties!$A$7:$E$38,5, FALSE))</f>
        <v/>
      </c>
      <c r="J29" s="33" t="str">
        <f>IF(ISBLANK(C29),"",VLOOKUP(C29,Properties!$A$7:$E$38,3, FALSE))</f>
        <v/>
      </c>
      <c r="K29" s="33" t="str">
        <f>IF(ISBLANK(C29),"",VLOOKUP(C29,Properties!$A$7:$E$38,2, FALSE))</f>
        <v/>
      </c>
      <c r="L29" s="35" t="str">
        <f t="shared" si="7"/>
        <v/>
      </c>
      <c r="M29" s="35" t="str">
        <f t="shared" si="8"/>
        <v/>
      </c>
      <c r="N29" s="35" t="str">
        <f t="shared" si="9"/>
        <v/>
      </c>
      <c r="O29" s="36" t="str">
        <f t="shared" si="10"/>
        <v/>
      </c>
      <c r="P29" s="33" t="str">
        <f t="shared" si="11"/>
        <v/>
      </c>
      <c r="Q29" s="37"/>
      <c r="R29" s="3"/>
    </row>
    <row r="30" spans="1:18" ht="13" x14ac:dyDescent="0.35">
      <c r="A30" s="33">
        <v>23</v>
      </c>
      <c r="B30" s="26"/>
      <c r="C30" s="27"/>
      <c r="D30" s="28"/>
      <c r="E30" s="28"/>
      <c r="F30" s="33" t="str">
        <f t="shared" si="6"/>
        <v/>
      </c>
      <c r="G30" s="38" t="str">
        <f>IF(C30="","",VLOOKUP(C30,Properties!$A$7:$D$38,4,FALSE))</f>
        <v/>
      </c>
      <c r="H30" s="33" t="str">
        <f>IF(ISBLANK(B30),"",VLOOKUP(B30,Properties!$M$7:$N$15,2))</f>
        <v/>
      </c>
      <c r="I30" s="34" t="str">
        <f>IF(ISBLANK(C30),"",VLOOKUP(C30,Properties!$A$7:$E$38,5, FALSE))</f>
        <v/>
      </c>
      <c r="J30" s="33" t="str">
        <f>IF(ISBLANK(C30),"",VLOOKUP(C30,Properties!$A$7:$E$38,3, FALSE))</f>
        <v/>
      </c>
      <c r="K30" s="33" t="str">
        <f>IF(ISBLANK(C30),"",VLOOKUP(C30,Properties!$A$7:$E$38,2, FALSE))</f>
        <v/>
      </c>
      <c r="L30" s="35" t="str">
        <f t="shared" si="7"/>
        <v/>
      </c>
      <c r="M30" s="35" t="str">
        <f t="shared" si="8"/>
        <v/>
      </c>
      <c r="N30" s="35" t="str">
        <f t="shared" si="9"/>
        <v/>
      </c>
      <c r="O30" s="36" t="str">
        <f t="shared" si="10"/>
        <v/>
      </c>
      <c r="P30" s="33" t="str">
        <f t="shared" si="11"/>
        <v/>
      </c>
      <c r="Q30" s="37"/>
      <c r="R30" s="3"/>
    </row>
    <row r="31" spans="1:18" ht="13" x14ac:dyDescent="0.35">
      <c r="A31" s="33">
        <v>24</v>
      </c>
      <c r="B31" s="26"/>
      <c r="C31" s="27"/>
      <c r="D31" s="28"/>
      <c r="E31" s="28"/>
      <c r="F31" s="33" t="str">
        <f t="shared" si="6"/>
        <v/>
      </c>
      <c r="G31" s="38" t="str">
        <f>IF(C31="","",VLOOKUP(C31,Properties!$A$7:$D$38,4,FALSE))</f>
        <v/>
      </c>
      <c r="H31" s="33" t="str">
        <f>IF(ISBLANK(B31),"",VLOOKUP(B31,Properties!$M$7:$N$15,2))</f>
        <v/>
      </c>
      <c r="I31" s="34" t="str">
        <f>IF(ISBLANK(C31),"",VLOOKUP(C31,Properties!$A$7:$E$38,5, FALSE))</f>
        <v/>
      </c>
      <c r="J31" s="33" t="str">
        <f>IF(ISBLANK(C31),"",VLOOKUP(C31,Properties!$A$7:$E$38,3, FALSE))</f>
        <v/>
      </c>
      <c r="K31" s="33" t="str">
        <f>IF(ISBLANK(C31),"",VLOOKUP(C31,Properties!$A$7:$E$38,2, FALSE))</f>
        <v/>
      </c>
      <c r="L31" s="35" t="str">
        <f t="shared" si="7"/>
        <v/>
      </c>
      <c r="M31" s="35" t="str">
        <f t="shared" si="8"/>
        <v/>
      </c>
      <c r="N31" s="35" t="str">
        <f t="shared" si="9"/>
        <v/>
      </c>
      <c r="O31" s="36" t="str">
        <f t="shared" si="10"/>
        <v/>
      </c>
      <c r="P31" s="33" t="str">
        <f t="shared" si="11"/>
        <v/>
      </c>
      <c r="Q31" s="37"/>
      <c r="R31" s="3"/>
    </row>
    <row r="32" spans="1:18" ht="13" x14ac:dyDescent="0.35">
      <c r="A32" s="33">
        <v>25</v>
      </c>
      <c r="B32" s="26"/>
      <c r="C32" s="27"/>
      <c r="D32" s="28"/>
      <c r="E32" s="28"/>
      <c r="F32" s="33" t="str">
        <f t="shared" ref="F32:F39" si="12">IF(E32=0,"",E32/D32)</f>
        <v/>
      </c>
      <c r="G32" s="38" t="str">
        <f>IF(C32="","",VLOOKUP(C32,Properties!$A$7:$D$38,4,FALSE))</f>
        <v/>
      </c>
      <c r="H32" s="33" t="str">
        <f>IF(ISBLANK(B32),"",VLOOKUP(B32,Properties!$M$7:$N$15,2))</f>
        <v/>
      </c>
      <c r="I32" s="34" t="str">
        <f>IF(ISBLANK(C32),"",VLOOKUP(C32,Properties!$A$7:$E$38,5, FALSE))</f>
        <v/>
      </c>
      <c r="J32" s="33" t="str">
        <f>IF(ISBLANK(C32),"",VLOOKUP(C32,Properties!$A$7:$E$38,3, FALSE))</f>
        <v/>
      </c>
      <c r="K32" s="33" t="str">
        <f>IF(ISBLANK(C32),"",VLOOKUP(C32,Properties!$A$7:$E$38,2, FALSE))</f>
        <v/>
      </c>
      <c r="L32" s="35" t="str">
        <f t="shared" ref="L32:L39" si="13">IF(ISBLANK(B32),"",(J32*F32*(G32*H32+I32))/H32)</f>
        <v/>
      </c>
      <c r="M32" s="35" t="str">
        <f t="shared" ref="M32:M39" si="14">IF(ISBLANK(B32),"",(K32*F32*(G32*H32+I32))/H32)</f>
        <v/>
      </c>
      <c r="N32" s="35" t="str">
        <f t="shared" ref="N32:N39" si="15">IF(ISBLANK(B32),"",(100000*M32)+(1*L32))</f>
        <v/>
      </c>
      <c r="O32" s="36" t="str">
        <f t="shared" ref="O32:O39" si="16">IF(ISBLANK(B32),"",N32*D32)</f>
        <v/>
      </c>
      <c r="P32" s="33" t="str">
        <f t="shared" ref="P32:P39" si="17">IF(ISBLANK(B32),"",IF(N32&gt;35,"No","Yes"))</f>
        <v/>
      </c>
      <c r="Q32" s="37"/>
      <c r="R32" s="3"/>
    </row>
    <row r="33" spans="1:18" ht="13" x14ac:dyDescent="0.35">
      <c r="A33" s="33">
        <v>26</v>
      </c>
      <c r="B33" s="26"/>
      <c r="C33" s="27"/>
      <c r="D33" s="28"/>
      <c r="E33" s="28"/>
      <c r="F33" s="33" t="str">
        <f t="shared" si="12"/>
        <v/>
      </c>
      <c r="G33" s="38" t="str">
        <f>IF(C33="","",VLOOKUP(C33,Properties!$A$7:$D$38,4,FALSE))</f>
        <v/>
      </c>
      <c r="H33" s="33" t="str">
        <f>IF(ISBLANK(B33),"",VLOOKUP(B33,Properties!$M$7:$N$15,2))</f>
        <v/>
      </c>
      <c r="I33" s="34" t="str">
        <f>IF(ISBLANK(C33),"",VLOOKUP(C33,Properties!$A$7:$E$38,5, FALSE))</f>
        <v/>
      </c>
      <c r="J33" s="33" t="str">
        <f>IF(ISBLANK(C33),"",VLOOKUP(C33,Properties!$A$7:$E$38,3, FALSE))</f>
        <v/>
      </c>
      <c r="K33" s="33" t="str">
        <f>IF(ISBLANK(C33),"",VLOOKUP(C33,Properties!$A$7:$E$38,2, FALSE))</f>
        <v/>
      </c>
      <c r="L33" s="35" t="str">
        <f t="shared" si="13"/>
        <v/>
      </c>
      <c r="M33" s="35" t="str">
        <f t="shared" si="14"/>
        <v/>
      </c>
      <c r="N33" s="35" t="str">
        <f t="shared" si="15"/>
        <v/>
      </c>
      <c r="O33" s="36" t="str">
        <f t="shared" si="16"/>
        <v/>
      </c>
      <c r="P33" s="33" t="str">
        <f t="shared" si="17"/>
        <v/>
      </c>
      <c r="Q33" s="37"/>
      <c r="R33" s="3"/>
    </row>
    <row r="34" spans="1:18" ht="13" x14ac:dyDescent="0.35">
      <c r="A34" s="33">
        <v>27</v>
      </c>
      <c r="B34" s="26"/>
      <c r="C34" s="27"/>
      <c r="D34" s="28"/>
      <c r="E34" s="28"/>
      <c r="F34" s="33" t="str">
        <f t="shared" si="12"/>
        <v/>
      </c>
      <c r="G34" s="38" t="str">
        <f>IF(C34="","",VLOOKUP(C34,Properties!$A$7:$D$38,4,FALSE))</f>
        <v/>
      </c>
      <c r="H34" s="33" t="str">
        <f>IF(ISBLANK(B34),"",VLOOKUP(B34,Properties!$M$7:$N$15,2))</f>
        <v/>
      </c>
      <c r="I34" s="34" t="str">
        <f>IF(ISBLANK(C34),"",VLOOKUP(C34,Properties!$A$7:$E$38,5, FALSE))</f>
        <v/>
      </c>
      <c r="J34" s="33" t="str">
        <f>IF(ISBLANK(C34),"",VLOOKUP(C34,Properties!$A$7:$E$38,3, FALSE))</f>
        <v/>
      </c>
      <c r="K34" s="33" t="str">
        <f>IF(ISBLANK(C34),"",VLOOKUP(C34,Properties!$A$7:$E$38,2, FALSE))</f>
        <v/>
      </c>
      <c r="L34" s="35" t="str">
        <f t="shared" si="13"/>
        <v/>
      </c>
      <c r="M34" s="35" t="str">
        <f t="shared" si="14"/>
        <v/>
      </c>
      <c r="N34" s="35" t="str">
        <f t="shared" si="15"/>
        <v/>
      </c>
      <c r="O34" s="36" t="str">
        <f t="shared" si="16"/>
        <v/>
      </c>
      <c r="P34" s="33" t="str">
        <f t="shared" si="17"/>
        <v/>
      </c>
      <c r="Q34" s="37"/>
      <c r="R34" s="3"/>
    </row>
    <row r="35" spans="1:18" ht="13" x14ac:dyDescent="0.35">
      <c r="A35" s="33">
        <v>28</v>
      </c>
      <c r="B35" s="26"/>
      <c r="C35" s="27"/>
      <c r="D35" s="28"/>
      <c r="E35" s="28"/>
      <c r="F35" s="33" t="str">
        <f t="shared" si="12"/>
        <v/>
      </c>
      <c r="G35" s="38" t="str">
        <f>IF(C35="","",VLOOKUP(C35,Properties!$A$7:$D$38,4,FALSE))</f>
        <v/>
      </c>
      <c r="H35" s="33" t="str">
        <f>IF(ISBLANK(B35),"",VLOOKUP(B35,Properties!$M$7:$N$15,2))</f>
        <v/>
      </c>
      <c r="I35" s="34" t="str">
        <f>IF(ISBLANK(C35),"",VLOOKUP(C35,Properties!$A$7:$E$38,5, FALSE))</f>
        <v/>
      </c>
      <c r="J35" s="33" t="str">
        <f>IF(ISBLANK(C35),"",VLOOKUP(C35,Properties!$A$7:$E$38,3, FALSE))</f>
        <v/>
      </c>
      <c r="K35" s="33" t="str">
        <f>IF(ISBLANK(C35),"",VLOOKUP(C35,Properties!$A$7:$E$38,2, FALSE))</f>
        <v/>
      </c>
      <c r="L35" s="35" t="str">
        <f t="shared" si="13"/>
        <v/>
      </c>
      <c r="M35" s="35" t="str">
        <f t="shared" si="14"/>
        <v/>
      </c>
      <c r="N35" s="35" t="str">
        <f t="shared" si="15"/>
        <v/>
      </c>
      <c r="O35" s="36" t="str">
        <f t="shared" si="16"/>
        <v/>
      </c>
      <c r="P35" s="33" t="str">
        <f t="shared" si="17"/>
        <v/>
      </c>
      <c r="Q35" s="37"/>
      <c r="R35" s="3"/>
    </row>
    <row r="36" spans="1:18" ht="13" x14ac:dyDescent="0.35">
      <c r="A36" s="33">
        <v>29</v>
      </c>
      <c r="B36" s="26"/>
      <c r="C36" s="27"/>
      <c r="D36" s="28"/>
      <c r="E36" s="28"/>
      <c r="F36" s="33" t="str">
        <f t="shared" si="12"/>
        <v/>
      </c>
      <c r="G36" s="38" t="str">
        <f>IF(C36="","",VLOOKUP(C36,Properties!$A$7:$D$38,4,FALSE))</f>
        <v/>
      </c>
      <c r="H36" s="33" t="str">
        <f>IF(ISBLANK(B36),"",VLOOKUP(B36,Properties!$M$7:$N$15,2))</f>
        <v/>
      </c>
      <c r="I36" s="34" t="str">
        <f>IF(ISBLANK(C36),"",VLOOKUP(C36,Properties!$A$7:$E$38,5, FALSE))</f>
        <v/>
      </c>
      <c r="J36" s="33" t="str">
        <f>IF(ISBLANK(C36),"",VLOOKUP(C36,Properties!$A$7:$E$38,3, FALSE))</f>
        <v/>
      </c>
      <c r="K36" s="33" t="str">
        <f>IF(ISBLANK(C36),"",VLOOKUP(C36,Properties!$A$7:$E$38,2, FALSE))</f>
        <v/>
      </c>
      <c r="L36" s="35" t="str">
        <f t="shared" si="13"/>
        <v/>
      </c>
      <c r="M36" s="35" t="str">
        <f t="shared" si="14"/>
        <v/>
      </c>
      <c r="N36" s="35" t="str">
        <f t="shared" si="15"/>
        <v/>
      </c>
      <c r="O36" s="36" t="str">
        <f t="shared" si="16"/>
        <v/>
      </c>
      <c r="P36" s="33" t="str">
        <f t="shared" si="17"/>
        <v/>
      </c>
      <c r="Q36" s="37"/>
      <c r="R36" s="3"/>
    </row>
    <row r="37" spans="1:18" ht="13" x14ac:dyDescent="0.35">
      <c r="A37" s="33">
        <v>30</v>
      </c>
      <c r="B37" s="26"/>
      <c r="C37" s="27"/>
      <c r="D37" s="28"/>
      <c r="E37" s="28"/>
      <c r="F37" s="33" t="str">
        <f t="shared" si="12"/>
        <v/>
      </c>
      <c r="G37" s="38" t="str">
        <f>IF(C37="","",VLOOKUP(C37,Properties!$A$7:$D$38,4,FALSE))</f>
        <v/>
      </c>
      <c r="H37" s="33" t="str">
        <f>IF(ISBLANK(B37),"",VLOOKUP(B37,Properties!$M$7:$N$15,2))</f>
        <v/>
      </c>
      <c r="I37" s="34" t="str">
        <f>IF(ISBLANK(C37),"",VLOOKUP(C37,Properties!$A$7:$E$38,5, FALSE))</f>
        <v/>
      </c>
      <c r="J37" s="33" t="str">
        <f>IF(ISBLANK(C37),"",VLOOKUP(C37,Properties!$A$7:$E$38,3, FALSE))</f>
        <v/>
      </c>
      <c r="K37" s="33" t="str">
        <f>IF(ISBLANK(C37),"",VLOOKUP(C37,Properties!$A$7:$E$38,2, FALSE))</f>
        <v/>
      </c>
      <c r="L37" s="35" t="str">
        <f t="shared" si="13"/>
        <v/>
      </c>
      <c r="M37" s="35" t="str">
        <f t="shared" si="14"/>
        <v/>
      </c>
      <c r="N37" s="35" t="str">
        <f t="shared" si="15"/>
        <v/>
      </c>
      <c r="O37" s="36" t="str">
        <f t="shared" si="16"/>
        <v/>
      </c>
      <c r="P37" s="33" t="str">
        <f t="shared" si="17"/>
        <v/>
      </c>
      <c r="Q37" s="37"/>
      <c r="R37" s="3"/>
    </row>
    <row r="38" spans="1:18" ht="13" x14ac:dyDescent="0.35">
      <c r="A38" s="33">
        <v>31</v>
      </c>
      <c r="B38" s="26"/>
      <c r="C38" s="27"/>
      <c r="D38" s="28"/>
      <c r="E38" s="28"/>
      <c r="F38" s="33" t="str">
        <f t="shared" si="12"/>
        <v/>
      </c>
      <c r="G38" s="38" t="str">
        <f>IF(C38="","",VLOOKUP(C38,Properties!$A$7:$D$38,4,FALSE))</f>
        <v/>
      </c>
      <c r="H38" s="33" t="str">
        <f>IF(ISBLANK(B38),"",VLOOKUP(B38,Properties!$M$7:$N$15,2))</f>
        <v/>
      </c>
      <c r="I38" s="34" t="str">
        <f>IF(ISBLANK(C38),"",VLOOKUP(C38,Properties!$A$7:$E$38,5, FALSE))</f>
        <v/>
      </c>
      <c r="J38" s="33" t="str">
        <f>IF(ISBLANK(C38),"",VLOOKUP(C38,Properties!$A$7:$E$38,3, FALSE))</f>
        <v/>
      </c>
      <c r="K38" s="33" t="str">
        <f>IF(ISBLANK(C38),"",VLOOKUP(C38,Properties!$A$7:$E$38,2, FALSE))</f>
        <v/>
      </c>
      <c r="L38" s="35" t="str">
        <f t="shared" si="13"/>
        <v/>
      </c>
      <c r="M38" s="35" t="str">
        <f t="shared" si="14"/>
        <v/>
      </c>
      <c r="N38" s="35" t="str">
        <f t="shared" si="15"/>
        <v/>
      </c>
      <c r="O38" s="36" t="str">
        <f t="shared" si="16"/>
        <v/>
      </c>
      <c r="P38" s="33" t="str">
        <f t="shared" si="17"/>
        <v/>
      </c>
      <c r="Q38" s="37"/>
      <c r="R38" s="3"/>
    </row>
    <row r="39" spans="1:18" ht="13" x14ac:dyDescent="0.35">
      <c r="A39" s="33">
        <v>32</v>
      </c>
      <c r="B39" s="26"/>
      <c r="C39" s="27"/>
      <c r="D39" s="28"/>
      <c r="E39" s="28"/>
      <c r="F39" s="33" t="str">
        <f t="shared" si="12"/>
        <v/>
      </c>
      <c r="G39" s="38" t="str">
        <f>IF(C39="","",VLOOKUP(C39,Properties!$A$7:$D$38,4,FALSE))</f>
        <v/>
      </c>
      <c r="H39" s="33" t="str">
        <f>IF(ISBLANK(B39),"",VLOOKUP(B39,Properties!$M$7:$N$15,2))</f>
        <v/>
      </c>
      <c r="I39" s="34" t="str">
        <f>IF(ISBLANK(C39),"",VLOOKUP(C39,Properties!$A$7:$E$38,5, FALSE))</f>
        <v/>
      </c>
      <c r="J39" s="33" t="str">
        <f>IF(ISBLANK(C39),"",VLOOKUP(C39,Properties!$A$7:$E$38,3, FALSE))</f>
        <v/>
      </c>
      <c r="K39" s="33" t="str">
        <f>IF(ISBLANK(C39),"",VLOOKUP(C39,Properties!$A$7:$E$38,2, FALSE))</f>
        <v/>
      </c>
      <c r="L39" s="35" t="str">
        <f t="shared" si="13"/>
        <v/>
      </c>
      <c r="M39" s="35" t="str">
        <f t="shared" si="14"/>
        <v/>
      </c>
      <c r="N39" s="35" t="str">
        <f t="shared" si="15"/>
        <v/>
      </c>
      <c r="O39" s="36" t="str">
        <f t="shared" si="16"/>
        <v/>
      </c>
      <c r="P39" s="33" t="str">
        <f t="shared" si="17"/>
        <v/>
      </c>
      <c r="Q39" s="37"/>
      <c r="R39" s="3"/>
    </row>
    <row r="40" spans="1:18" ht="13" x14ac:dyDescent="0.35">
      <c r="A40" s="33">
        <v>33</v>
      </c>
      <c r="B40" s="26"/>
      <c r="C40" s="27"/>
      <c r="D40" s="28"/>
      <c r="E40" s="28"/>
      <c r="F40" s="33" t="str">
        <f t="shared" si="6"/>
        <v/>
      </c>
      <c r="G40" s="38" t="str">
        <f>IF(C40="","",VLOOKUP(C40,Properties!$A$7:$D$38,4,FALSE))</f>
        <v/>
      </c>
      <c r="H40" s="33" t="str">
        <f>IF(ISBLANK(B40),"",VLOOKUP(B40,Properties!$M$7:$N$15,2))</f>
        <v/>
      </c>
      <c r="I40" s="34" t="str">
        <f>IF(ISBLANK(C40),"",VLOOKUP(C40,Properties!$A$7:$E$38,5, FALSE))</f>
        <v/>
      </c>
      <c r="J40" s="33" t="str">
        <f>IF(ISBLANK(C40),"",VLOOKUP(C40,Properties!$A$7:$E$38,3, FALSE))</f>
        <v/>
      </c>
      <c r="K40" s="33" t="str">
        <f>IF(ISBLANK(C40),"",VLOOKUP(C40,Properties!$A$7:$E$38,2, FALSE))</f>
        <v/>
      </c>
      <c r="L40" s="35" t="str">
        <f t="shared" si="7"/>
        <v/>
      </c>
      <c r="M40" s="35" t="str">
        <f t="shared" si="8"/>
        <v/>
      </c>
      <c r="N40" s="35" t="str">
        <f t="shared" si="9"/>
        <v/>
      </c>
      <c r="O40" s="36" t="str">
        <f t="shared" si="10"/>
        <v/>
      </c>
      <c r="P40" s="33" t="str">
        <f t="shared" si="11"/>
        <v/>
      </c>
      <c r="Q40" s="37"/>
      <c r="R40" s="3"/>
    </row>
    <row r="41" spans="1:18" ht="13" x14ac:dyDescent="0.35">
      <c r="A41" s="33">
        <v>34</v>
      </c>
      <c r="B41" s="26"/>
      <c r="C41" s="27"/>
      <c r="D41" s="28"/>
      <c r="E41" s="28"/>
      <c r="F41" s="33" t="str">
        <f t="shared" si="6"/>
        <v/>
      </c>
      <c r="G41" s="38" t="str">
        <f>IF(C41="","",VLOOKUP(C41,Properties!$A$7:$D$38,4,FALSE))</f>
        <v/>
      </c>
      <c r="H41" s="33" t="str">
        <f>IF(ISBLANK(B41),"",VLOOKUP(B41,Properties!$M$7:$N$15,2))</f>
        <v/>
      </c>
      <c r="I41" s="34" t="str">
        <f>IF(ISBLANK(C41),"",VLOOKUP(C41,Properties!$A$7:$E$38,5, FALSE))</f>
        <v/>
      </c>
      <c r="J41" s="33" t="str">
        <f>IF(ISBLANK(C41),"",VLOOKUP(C41,Properties!$A$7:$E$38,3, FALSE))</f>
        <v/>
      </c>
      <c r="K41" s="33" t="str">
        <f>IF(ISBLANK(C41),"",VLOOKUP(C41,Properties!$A$7:$E$38,2, FALSE))</f>
        <v/>
      </c>
      <c r="L41" s="35" t="str">
        <f t="shared" si="7"/>
        <v/>
      </c>
      <c r="M41" s="35" t="str">
        <f t="shared" si="8"/>
        <v/>
      </c>
      <c r="N41" s="35" t="str">
        <f t="shared" si="9"/>
        <v/>
      </c>
      <c r="O41" s="36" t="str">
        <f t="shared" si="10"/>
        <v/>
      </c>
      <c r="P41" s="33" t="str">
        <f t="shared" si="11"/>
        <v/>
      </c>
      <c r="Q41" s="37"/>
      <c r="R41" s="3"/>
    </row>
    <row r="42" spans="1:18" ht="13" x14ac:dyDescent="0.35">
      <c r="A42" s="33">
        <v>35</v>
      </c>
      <c r="B42" s="26"/>
      <c r="C42" s="27"/>
      <c r="D42" s="28"/>
      <c r="E42" s="28"/>
      <c r="F42" s="33" t="str">
        <f t="shared" si="0"/>
        <v/>
      </c>
      <c r="G42" s="38" t="str">
        <f>IF(C42="","",VLOOKUP(C42,Properties!$A$7:$D$38,4,FALSE))</f>
        <v/>
      </c>
      <c r="H42" s="33" t="str">
        <f>IF(ISBLANK(B42),"",VLOOKUP(B42,Properties!$M$7:$N$15,2))</f>
        <v/>
      </c>
      <c r="I42" s="34" t="str">
        <f>IF(ISBLANK(C42),"",VLOOKUP(C42,Properties!$A$7:$E$38,5, FALSE))</f>
        <v/>
      </c>
      <c r="J42" s="33" t="str">
        <f>IF(ISBLANK(C42),"",VLOOKUP(C42,Properties!$A$7:$E$38,3, FALSE))</f>
        <v/>
      </c>
      <c r="K42" s="33" t="str">
        <f>IF(ISBLANK(C42),"",VLOOKUP(C42,Properties!$A$7:$E$38,2, FALSE))</f>
        <v/>
      </c>
      <c r="L42" s="35" t="str">
        <f t="shared" si="1"/>
        <v/>
      </c>
      <c r="M42" s="35" t="str">
        <f t="shared" si="2"/>
        <v/>
      </c>
      <c r="N42" s="35" t="str">
        <f t="shared" si="3"/>
        <v/>
      </c>
      <c r="O42" s="36" t="str">
        <f t="shared" si="4"/>
        <v/>
      </c>
      <c r="P42" s="33" t="str">
        <f t="shared" si="5"/>
        <v/>
      </c>
      <c r="Q42" s="37"/>
      <c r="R42" s="3"/>
    </row>
    <row r="43" spans="1:18" ht="13" x14ac:dyDescent="0.35">
      <c r="A43" s="33">
        <v>36</v>
      </c>
      <c r="B43" s="26"/>
      <c r="C43" s="27"/>
      <c r="D43" s="28"/>
      <c r="E43" s="28"/>
      <c r="F43" s="33" t="str">
        <f t="shared" si="0"/>
        <v/>
      </c>
      <c r="G43" s="38" t="str">
        <f>IF(C43="","",VLOOKUP(C43,Properties!$A$7:$D$38,4,FALSE))</f>
        <v/>
      </c>
      <c r="H43" s="33" t="str">
        <f>IF(ISBLANK(B43),"",VLOOKUP(B43,Properties!$M$7:$N$15,2))</f>
        <v/>
      </c>
      <c r="I43" s="34" t="str">
        <f>IF(ISBLANK(C43),"",VLOOKUP(C43,Properties!$A$7:$E$38,5, FALSE))</f>
        <v/>
      </c>
      <c r="J43" s="33" t="str">
        <f>IF(ISBLANK(C43),"",VLOOKUP(C43,Properties!$A$7:$E$38,3, FALSE))</f>
        <v/>
      </c>
      <c r="K43" s="33" t="str">
        <f>IF(ISBLANK(C43),"",VLOOKUP(C43,Properties!$A$7:$E$38,2, FALSE))</f>
        <v/>
      </c>
      <c r="L43" s="35" t="str">
        <f t="shared" si="1"/>
        <v/>
      </c>
      <c r="M43" s="35" t="str">
        <f t="shared" si="2"/>
        <v/>
      </c>
      <c r="N43" s="35" t="str">
        <f t="shared" si="3"/>
        <v/>
      </c>
      <c r="O43" s="36" t="str">
        <f t="shared" si="4"/>
        <v/>
      </c>
      <c r="P43" s="33" t="str">
        <f t="shared" si="5"/>
        <v/>
      </c>
      <c r="Q43" s="37"/>
      <c r="R43" s="3"/>
    </row>
    <row r="44" spans="1:18" ht="13" x14ac:dyDescent="0.35">
      <c r="A44" s="33">
        <v>37</v>
      </c>
      <c r="B44" s="26"/>
      <c r="C44" s="27"/>
      <c r="D44" s="28"/>
      <c r="E44" s="28"/>
      <c r="F44" s="33" t="str">
        <f t="shared" si="0"/>
        <v/>
      </c>
      <c r="G44" s="38" t="str">
        <f>IF(C44="","",VLOOKUP(C44,Properties!$A$7:$D$38,4,FALSE))</f>
        <v/>
      </c>
      <c r="H44" s="33" t="str">
        <f>IF(ISBLANK(B44),"",VLOOKUP(B44,Properties!$M$7:$N$15,2))</f>
        <v/>
      </c>
      <c r="I44" s="34" t="str">
        <f>IF(ISBLANK(C44),"",VLOOKUP(C44,Properties!$A$7:$E$38,5, FALSE))</f>
        <v/>
      </c>
      <c r="J44" s="33" t="str">
        <f>IF(ISBLANK(C44),"",VLOOKUP(C44,Properties!$A$7:$E$38,3, FALSE))</f>
        <v/>
      </c>
      <c r="K44" s="33" t="str">
        <f>IF(ISBLANK(C44),"",VLOOKUP(C44,Properties!$A$7:$E$38,2, FALSE))</f>
        <v/>
      </c>
      <c r="L44" s="35" t="str">
        <f t="shared" si="1"/>
        <v/>
      </c>
      <c r="M44" s="35" t="str">
        <f t="shared" si="2"/>
        <v/>
      </c>
      <c r="N44" s="35" t="str">
        <f t="shared" si="3"/>
        <v/>
      </c>
      <c r="O44" s="36" t="str">
        <f t="shared" si="4"/>
        <v/>
      </c>
      <c r="P44" s="33" t="str">
        <f t="shared" si="5"/>
        <v/>
      </c>
      <c r="Q44" s="37"/>
      <c r="R44" s="3"/>
    </row>
    <row r="45" spans="1:18" ht="13" x14ac:dyDescent="0.35">
      <c r="A45" s="33">
        <v>38</v>
      </c>
      <c r="B45" s="26"/>
      <c r="C45" s="27"/>
      <c r="D45" s="28"/>
      <c r="E45" s="28"/>
      <c r="F45" s="33" t="str">
        <f t="shared" si="0"/>
        <v/>
      </c>
      <c r="G45" s="38" t="str">
        <f>IF(C45="","",VLOOKUP(C45,Properties!$A$7:$D$38,4,FALSE))</f>
        <v/>
      </c>
      <c r="H45" s="33" t="str">
        <f>IF(ISBLANK(B45),"",VLOOKUP(B45,Properties!$M$7:$N$15,2))</f>
        <v/>
      </c>
      <c r="I45" s="34" t="str">
        <f>IF(ISBLANK(C45),"",VLOOKUP(C45,Properties!$A$7:$E$38,5, FALSE))</f>
        <v/>
      </c>
      <c r="J45" s="33" t="str">
        <f>IF(ISBLANK(C45),"",VLOOKUP(C45,Properties!$A$7:$E$38,3, FALSE))</f>
        <v/>
      </c>
      <c r="K45" s="33" t="str">
        <f>IF(ISBLANK(C45),"",VLOOKUP(C45,Properties!$A$7:$E$38,2, FALSE))</f>
        <v/>
      </c>
      <c r="L45" s="35" t="str">
        <f t="shared" si="1"/>
        <v/>
      </c>
      <c r="M45" s="35" t="str">
        <f t="shared" si="2"/>
        <v/>
      </c>
      <c r="N45" s="35" t="str">
        <f t="shared" si="3"/>
        <v/>
      </c>
      <c r="O45" s="36" t="str">
        <f t="shared" si="4"/>
        <v/>
      </c>
      <c r="P45" s="33" t="str">
        <f t="shared" si="5"/>
        <v/>
      </c>
      <c r="Q45" s="37"/>
      <c r="R45" s="3"/>
    </row>
    <row r="46" spans="1:18" ht="13" x14ac:dyDescent="0.35">
      <c r="A46" s="33">
        <v>39</v>
      </c>
      <c r="B46" s="26"/>
      <c r="C46" s="27"/>
      <c r="D46" s="28"/>
      <c r="E46" s="28"/>
      <c r="F46" s="33" t="str">
        <f t="shared" si="0"/>
        <v/>
      </c>
      <c r="G46" s="38" t="str">
        <f>IF(C46="","",VLOOKUP(C46,Properties!$A$7:$D$38,4,FALSE))</f>
        <v/>
      </c>
      <c r="H46" s="33" t="str">
        <f>IF(ISBLANK(B46),"",VLOOKUP(B46,Properties!$M$7:$N$15,2))</f>
        <v/>
      </c>
      <c r="I46" s="34" t="str">
        <f>IF(ISBLANK(C46),"",VLOOKUP(C46,Properties!$A$7:$E$38,5, FALSE))</f>
        <v/>
      </c>
      <c r="J46" s="33" t="str">
        <f>IF(ISBLANK(C46),"",VLOOKUP(C46,Properties!$A$7:$E$38,3, FALSE))</f>
        <v/>
      </c>
      <c r="K46" s="33" t="str">
        <f>IF(ISBLANK(C46),"",VLOOKUP(C46,Properties!$A$7:$E$38,2, FALSE))</f>
        <v/>
      </c>
      <c r="L46" s="35" t="str">
        <f t="shared" si="1"/>
        <v/>
      </c>
      <c r="M46" s="35" t="str">
        <f t="shared" si="2"/>
        <v/>
      </c>
      <c r="N46" s="35" t="str">
        <f t="shared" si="3"/>
        <v/>
      </c>
      <c r="O46" s="36" t="str">
        <f t="shared" si="4"/>
        <v/>
      </c>
      <c r="P46" s="33" t="str">
        <f t="shared" si="5"/>
        <v/>
      </c>
      <c r="Q46" s="37"/>
      <c r="R46" s="3"/>
    </row>
    <row r="47" spans="1:18" ht="13" x14ac:dyDescent="0.35">
      <c r="A47" s="33">
        <v>40</v>
      </c>
      <c r="B47" s="26"/>
      <c r="C47" s="27"/>
      <c r="D47" s="28"/>
      <c r="E47" s="28"/>
      <c r="F47" s="33" t="str">
        <f t="shared" si="0"/>
        <v/>
      </c>
      <c r="G47" s="38" t="str">
        <f>IF(C47="","",VLOOKUP(C47,Properties!$A$7:$D$38,4,FALSE))</f>
        <v/>
      </c>
      <c r="H47" s="33" t="str">
        <f>IF(ISBLANK(B47),"",VLOOKUP(B47,Properties!$M$7:$N$15,2))</f>
        <v/>
      </c>
      <c r="I47" s="34" t="str">
        <f>IF(ISBLANK(C47),"",VLOOKUP(C47,Properties!$A$7:$E$38,5, FALSE))</f>
        <v/>
      </c>
      <c r="J47" s="33" t="str">
        <f>IF(ISBLANK(C47),"",VLOOKUP(C47,Properties!$A$7:$E$38,3, FALSE))</f>
        <v/>
      </c>
      <c r="K47" s="33" t="str">
        <f>IF(ISBLANK(C47),"",VLOOKUP(C47,Properties!$A$7:$E$38,2, FALSE))</f>
        <v/>
      </c>
      <c r="L47" s="35" t="str">
        <f t="shared" si="1"/>
        <v/>
      </c>
      <c r="M47" s="35" t="str">
        <f t="shared" si="2"/>
        <v/>
      </c>
      <c r="N47" s="35" t="str">
        <f t="shared" si="3"/>
        <v/>
      </c>
      <c r="O47" s="36" t="str">
        <f t="shared" si="4"/>
        <v/>
      </c>
      <c r="P47" s="33" t="str">
        <f t="shared" si="5"/>
        <v/>
      </c>
      <c r="Q47" s="37"/>
      <c r="R47" s="3"/>
    </row>
    <row r="48" spans="1:18" ht="15" customHeight="1" x14ac:dyDescent="0.35">
      <c r="A48" s="3"/>
      <c r="B48" s="3"/>
      <c r="C48" s="3"/>
      <c r="D48" s="3"/>
      <c r="E48" s="3"/>
      <c r="F48" s="3"/>
      <c r="G48" s="3"/>
      <c r="H48" s="3"/>
      <c r="I48" s="3"/>
      <c r="J48" s="3"/>
      <c r="K48" s="3"/>
      <c r="L48" s="3"/>
      <c r="M48" s="3"/>
      <c r="N48" s="3"/>
      <c r="O48" s="3"/>
      <c r="P48" s="3"/>
      <c r="Q48" s="3"/>
      <c r="R48" s="3"/>
    </row>
    <row r="49" spans="1:18" ht="15" customHeight="1" x14ac:dyDescent="0.35">
      <c r="A49" s="77" t="s">
        <v>54</v>
      </c>
      <c r="B49" s="79"/>
      <c r="C49" s="79"/>
      <c r="D49" s="79"/>
      <c r="E49" s="78"/>
      <c r="F49" s="3"/>
      <c r="G49" s="3"/>
      <c r="H49" s="3"/>
      <c r="I49" s="3"/>
      <c r="J49" s="3"/>
      <c r="K49" s="3"/>
      <c r="L49" s="3"/>
      <c r="M49" s="3"/>
      <c r="N49" s="3"/>
      <c r="O49" s="3"/>
      <c r="P49" s="3"/>
      <c r="Q49" s="3"/>
      <c r="R49" s="3"/>
    </row>
    <row r="50" spans="1:18" ht="15" customHeight="1" x14ac:dyDescent="0.35">
      <c r="A50" s="80" t="s">
        <v>55</v>
      </c>
      <c r="B50" s="81"/>
      <c r="C50" s="82"/>
      <c r="D50" s="89">
        <f>SUM(O8:O47)</f>
        <v>0</v>
      </c>
      <c r="E50" s="92"/>
      <c r="F50" s="3"/>
      <c r="G50" s="3"/>
      <c r="H50" s="3"/>
      <c r="I50" s="3"/>
      <c r="J50" s="3"/>
      <c r="K50" s="3"/>
      <c r="L50" s="3"/>
      <c r="M50" s="3"/>
      <c r="N50" s="3"/>
      <c r="O50" s="3"/>
      <c r="P50" s="3"/>
      <c r="Q50" s="3"/>
      <c r="R50" s="3"/>
    </row>
    <row r="51" spans="1:18" ht="15" customHeight="1" x14ac:dyDescent="0.35">
      <c r="A51" s="80" t="s">
        <v>56</v>
      </c>
      <c r="B51" s="81"/>
      <c r="C51" s="82"/>
      <c r="D51" s="93">
        <f>SUM(D8:D47)</f>
        <v>0</v>
      </c>
      <c r="E51" s="94"/>
      <c r="F51" s="3"/>
      <c r="G51" s="3"/>
      <c r="H51" s="3"/>
      <c r="I51" s="3"/>
      <c r="J51" s="3"/>
      <c r="K51" s="3"/>
      <c r="L51" s="3"/>
      <c r="M51" s="3"/>
      <c r="N51" s="3"/>
      <c r="O51" s="3"/>
      <c r="P51" s="3"/>
      <c r="Q51" s="3"/>
      <c r="R51" s="3"/>
    </row>
    <row r="52" spans="1:18" ht="15" customHeight="1" x14ac:dyDescent="0.35">
      <c r="A52" s="83" t="s">
        <v>57</v>
      </c>
      <c r="B52" s="84"/>
      <c r="C52" s="85"/>
      <c r="D52" s="89">
        <f>IFERROR(D50/D51,0)</f>
        <v>0</v>
      </c>
      <c r="E52" s="90"/>
      <c r="F52" s="3"/>
      <c r="G52" s="3"/>
      <c r="H52" s="3"/>
      <c r="I52" s="3"/>
      <c r="J52" s="3"/>
      <c r="K52" s="3"/>
      <c r="L52" s="3"/>
      <c r="M52" s="3"/>
      <c r="N52" s="3"/>
      <c r="O52" s="3"/>
      <c r="P52" s="3"/>
      <c r="Q52" s="3"/>
      <c r="R52" s="3"/>
    </row>
    <row r="53" spans="1:18" ht="15" customHeight="1" x14ac:dyDescent="0.35">
      <c r="A53" s="86" t="s">
        <v>58</v>
      </c>
      <c r="B53" s="87"/>
      <c r="C53" s="88"/>
      <c r="D53" s="77" t="str">
        <f>IF(D52&gt;35,"No","Yes")</f>
        <v>Yes</v>
      </c>
      <c r="E53" s="78"/>
      <c r="F53" s="3"/>
      <c r="G53" s="3"/>
      <c r="H53" s="3"/>
      <c r="I53" s="3"/>
      <c r="J53" s="3"/>
      <c r="K53" s="3"/>
      <c r="L53" s="3"/>
      <c r="M53" s="3"/>
      <c r="N53" s="3"/>
      <c r="O53" s="3"/>
      <c r="P53" s="3"/>
      <c r="Q53" s="3"/>
      <c r="R53" s="3"/>
    </row>
    <row r="54" spans="1:18" x14ac:dyDescent="0.35">
      <c r="A54" s="3"/>
      <c r="B54" s="3"/>
      <c r="C54" s="3"/>
      <c r="D54" s="3"/>
      <c r="E54" s="3"/>
      <c r="F54" s="3"/>
      <c r="G54" s="3"/>
      <c r="H54" s="3"/>
      <c r="I54" s="3"/>
      <c r="J54" s="3"/>
      <c r="K54" s="3"/>
      <c r="L54" s="3"/>
      <c r="M54" s="3"/>
      <c r="N54" s="3"/>
      <c r="O54" s="3"/>
      <c r="P54" s="3"/>
      <c r="Q54" s="3"/>
      <c r="R54" s="3"/>
    </row>
    <row r="55" spans="1:18" x14ac:dyDescent="0.35">
      <c r="A55" s="3"/>
      <c r="B55" s="3"/>
      <c r="C55" s="3"/>
      <c r="D55" s="3"/>
      <c r="E55" s="3"/>
      <c r="F55" s="3"/>
      <c r="G55" s="3"/>
      <c r="H55" s="3"/>
      <c r="I55" s="3"/>
      <c r="J55" s="3"/>
      <c r="K55" s="3"/>
      <c r="L55" s="3"/>
      <c r="M55" s="3"/>
      <c r="N55" s="3"/>
      <c r="O55" s="3"/>
      <c r="P55" s="3"/>
      <c r="Q55" s="3"/>
      <c r="R55" s="3"/>
    </row>
    <row r="56" spans="1:18" x14ac:dyDescent="0.35">
      <c r="A56" s="3"/>
      <c r="B56" s="3"/>
      <c r="C56" s="3"/>
      <c r="D56" s="3"/>
      <c r="E56" s="3"/>
      <c r="F56" s="3"/>
      <c r="G56" s="3"/>
      <c r="H56" s="3"/>
      <c r="I56" s="3"/>
      <c r="J56" s="3"/>
      <c r="K56" s="3"/>
      <c r="L56" s="3"/>
      <c r="M56" s="3"/>
      <c r="N56" s="3"/>
      <c r="O56" s="3"/>
      <c r="P56" s="3"/>
      <c r="Q56" s="3"/>
      <c r="R56" s="3"/>
    </row>
    <row r="57" spans="1:18" x14ac:dyDescent="0.35">
      <c r="A57" s="3"/>
      <c r="B57" s="3"/>
      <c r="C57" s="3"/>
      <c r="D57" s="3"/>
      <c r="E57" s="3"/>
      <c r="F57" s="3"/>
      <c r="G57" s="3"/>
      <c r="H57" s="3"/>
      <c r="I57" s="3"/>
      <c r="J57" s="3"/>
      <c r="K57" s="3"/>
      <c r="L57" s="3"/>
      <c r="M57" s="3"/>
      <c r="N57" s="3"/>
      <c r="O57" s="3"/>
      <c r="P57" s="3"/>
      <c r="Q57" s="3"/>
      <c r="R57" s="3"/>
    </row>
  </sheetData>
  <sheetProtection algorithmName="SHA-512" hashValue="ral7Els31juAWfKDZRqBkn3/TffMZiSVURP0XwnvOVEOFGK6I/mCNY4On6TdbW5bb//2IvpIB/MND98onQ3HiA==" saltValue="P84NMOFGs3/PNzLGPpIfwA==" spinCount="100000" sheet="1" autoFilter="0"/>
  <customSheetViews>
    <customSheetView guid="{AC332156-0E64-4EB3-89AE-3350EBED604C}" showGridLines="0" showRowCol="0">
      <selection activeCell="N40" sqref="N40"/>
      <pageMargins left="0" right="0" top="0" bottom="0" header="0" footer="0"/>
      <pageSetup paperSize="9" orientation="portrait" r:id="rId1"/>
    </customSheetView>
  </customSheetViews>
  <mergeCells count="12">
    <mergeCell ref="A1:P1"/>
    <mergeCell ref="D50:E50"/>
    <mergeCell ref="D51:E51"/>
    <mergeCell ref="A5:B5"/>
    <mergeCell ref="A2:D2"/>
    <mergeCell ref="D53:E53"/>
    <mergeCell ref="A49:E49"/>
    <mergeCell ref="A50:C50"/>
    <mergeCell ref="A51:C51"/>
    <mergeCell ref="A52:C52"/>
    <mergeCell ref="A53:C53"/>
    <mergeCell ref="D52:E52"/>
  </mergeCells>
  <dataValidations count="2">
    <dataValidation type="list" allowBlank="1" showInputMessage="1" showErrorMessage="1" sqref="C8:C47" xr:uid="{00000000-0002-0000-0200-000000000000}">
      <formula1>refrigerant</formula1>
    </dataValidation>
    <dataValidation type="list" allowBlank="1" showInputMessage="1" showErrorMessage="1" sqref="B8:B47" xr:uid="{00000000-0002-0000-0200-000001000000}">
      <formula1>equipment</formula1>
    </dataValidation>
  </dataValidation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52"/>
  <sheetViews>
    <sheetView showGridLines="0" showRowColHeaders="0" zoomScaleNormal="100" workbookViewId="0">
      <selection activeCell="E2" sqref="E2"/>
    </sheetView>
  </sheetViews>
  <sheetFormatPr defaultColWidth="9.1796875" defaultRowHeight="12.5" x14ac:dyDescent="0.35"/>
  <cols>
    <col min="1" max="1" width="11.81640625" style="9" customWidth="1"/>
    <col min="2" max="2" width="17.1796875" style="9" customWidth="1"/>
    <col min="3" max="3" width="16.1796875" style="9" customWidth="1"/>
    <col min="4" max="4" width="9.81640625" style="9" customWidth="1"/>
    <col min="5" max="5" width="15.81640625" style="9" customWidth="1"/>
    <col min="6" max="8" width="35.26953125" style="9" customWidth="1"/>
    <col min="9" max="9" width="5.1796875" style="9" customWidth="1"/>
    <col min="10" max="10" width="9.453125" style="9" customWidth="1"/>
    <col min="11" max="11" width="10.26953125" style="9" customWidth="1"/>
    <col min="12" max="12" width="5.1796875" style="9" customWidth="1"/>
    <col min="13" max="13" width="24.26953125" style="9" customWidth="1"/>
    <col min="14" max="14" width="4.26953125" style="9" customWidth="1"/>
    <col min="15" max="15" width="10.453125" style="9" customWidth="1"/>
    <col min="16" max="16384" width="9.1796875" style="9"/>
  </cols>
  <sheetData>
    <row r="1" spans="1:17" x14ac:dyDescent="0.35">
      <c r="A1" s="8"/>
      <c r="B1" s="8"/>
      <c r="C1" s="8"/>
      <c r="D1" s="8"/>
      <c r="E1" s="8"/>
      <c r="F1" s="8"/>
      <c r="G1" s="8"/>
      <c r="H1" s="8"/>
      <c r="I1" s="8"/>
      <c r="J1" s="8"/>
      <c r="K1" s="8"/>
      <c r="L1" s="8"/>
      <c r="M1" s="8"/>
      <c r="N1" s="8"/>
      <c r="O1" s="8"/>
      <c r="P1" s="8"/>
      <c r="Q1" s="8"/>
    </row>
    <row r="2" spans="1:17" x14ac:dyDescent="0.35">
      <c r="A2" s="8"/>
      <c r="B2" s="8"/>
      <c r="C2" s="8"/>
      <c r="D2" s="8"/>
      <c r="E2" s="8"/>
      <c r="F2" s="8"/>
      <c r="G2" s="8"/>
      <c r="H2" s="8"/>
      <c r="I2" s="8"/>
      <c r="J2" s="8"/>
      <c r="K2" s="8"/>
      <c r="L2" s="8"/>
      <c r="M2" s="8"/>
      <c r="N2" s="8"/>
      <c r="O2" s="8"/>
      <c r="P2" s="8"/>
      <c r="Q2" s="8"/>
    </row>
    <row r="3" spans="1:17" ht="15.5" x14ac:dyDescent="0.35">
      <c r="A3" s="107" t="s">
        <v>59</v>
      </c>
      <c r="B3" s="107"/>
      <c r="C3" s="107"/>
      <c r="D3" s="107"/>
      <c r="E3" s="107"/>
      <c r="F3" s="107"/>
      <c r="G3" s="107"/>
      <c r="H3" s="107"/>
      <c r="I3" s="107"/>
      <c r="J3" s="107"/>
      <c r="K3" s="107"/>
      <c r="L3" s="107"/>
      <c r="M3" s="107"/>
      <c r="N3" s="107"/>
      <c r="O3" s="8"/>
      <c r="P3" s="8"/>
      <c r="Q3" s="8"/>
    </row>
    <row r="4" spans="1:17" x14ac:dyDescent="0.35">
      <c r="A4" s="84" t="s">
        <v>60</v>
      </c>
      <c r="B4" s="84"/>
      <c r="C4" s="84"/>
      <c r="D4" s="84"/>
      <c r="E4" s="84"/>
      <c r="F4" s="84"/>
      <c r="G4" s="8"/>
      <c r="H4" s="8"/>
      <c r="I4" s="8"/>
      <c r="J4" s="8"/>
      <c r="K4" s="8"/>
      <c r="L4" s="8"/>
      <c r="M4" s="8"/>
      <c r="N4" s="8"/>
      <c r="O4" s="8"/>
      <c r="P4" s="8"/>
      <c r="Q4" s="8"/>
    </row>
    <row r="5" spans="1:17" ht="30" customHeight="1" x14ac:dyDescent="0.35">
      <c r="A5" s="77" t="s">
        <v>61</v>
      </c>
      <c r="B5" s="79"/>
      <c r="C5" s="79"/>
      <c r="D5" s="79"/>
      <c r="E5" s="79"/>
      <c r="F5" s="78"/>
      <c r="G5" s="108" t="s">
        <v>62</v>
      </c>
      <c r="H5" s="108"/>
      <c r="I5" s="8"/>
      <c r="J5" s="101" t="s">
        <v>63</v>
      </c>
      <c r="K5" s="102"/>
      <c r="L5" s="8"/>
      <c r="M5" s="105" t="s">
        <v>64</v>
      </c>
      <c r="N5" s="106"/>
      <c r="O5" s="8"/>
      <c r="P5" s="8"/>
      <c r="Q5" s="8"/>
    </row>
    <row r="6" spans="1:17" ht="39" x14ac:dyDescent="0.35">
      <c r="A6" s="4" t="s">
        <v>65</v>
      </c>
      <c r="B6" s="4" t="s">
        <v>66</v>
      </c>
      <c r="C6" s="4" t="s">
        <v>67</v>
      </c>
      <c r="D6" s="4" t="s">
        <v>68</v>
      </c>
      <c r="E6" s="5" t="s">
        <v>69</v>
      </c>
      <c r="F6" s="4" t="s">
        <v>19</v>
      </c>
      <c r="G6" s="4" t="s">
        <v>47</v>
      </c>
      <c r="H6" s="4" t="s">
        <v>70</v>
      </c>
      <c r="I6" s="8"/>
      <c r="J6" s="103"/>
      <c r="K6" s="104"/>
      <c r="L6" s="8"/>
      <c r="M6" s="1" t="s">
        <v>71</v>
      </c>
      <c r="N6" s="1" t="s">
        <v>72</v>
      </c>
      <c r="O6" s="8"/>
      <c r="P6" s="8"/>
      <c r="Q6" s="8"/>
    </row>
    <row r="7" spans="1:17" x14ac:dyDescent="0.35">
      <c r="A7" s="39" t="s">
        <v>73</v>
      </c>
      <c r="B7" s="39">
        <v>1</v>
      </c>
      <c r="C7" s="39">
        <v>4660</v>
      </c>
      <c r="D7" s="40">
        <v>0.02</v>
      </c>
      <c r="E7" s="41">
        <v>0.1</v>
      </c>
      <c r="F7" s="42" t="s">
        <v>74</v>
      </c>
      <c r="G7" s="43" t="s">
        <v>75</v>
      </c>
      <c r="H7" s="43" t="s">
        <v>76</v>
      </c>
      <c r="I7" s="8"/>
      <c r="J7" s="10" t="s">
        <v>77</v>
      </c>
      <c r="K7" s="11">
        <v>0.02</v>
      </c>
      <c r="L7" s="8"/>
      <c r="M7" s="12" t="s">
        <v>78</v>
      </c>
      <c r="N7" s="6">
        <v>23</v>
      </c>
      <c r="O7" s="8"/>
      <c r="P7" s="8"/>
      <c r="Q7" s="8"/>
    </row>
    <row r="8" spans="1:17" x14ac:dyDescent="0.35">
      <c r="A8" s="39" t="s">
        <v>79</v>
      </c>
      <c r="B8" s="39">
        <v>0.85</v>
      </c>
      <c r="C8" s="39">
        <v>5820</v>
      </c>
      <c r="D8" s="40">
        <v>0.02</v>
      </c>
      <c r="E8" s="41">
        <v>0.1</v>
      </c>
      <c r="F8" s="42" t="s">
        <v>74</v>
      </c>
      <c r="G8" s="43" t="s">
        <v>75</v>
      </c>
      <c r="H8" s="43" t="s">
        <v>76</v>
      </c>
      <c r="I8" s="8"/>
      <c r="J8" s="13" t="s">
        <v>80</v>
      </c>
      <c r="K8" s="14">
        <v>7.0000000000000007E-2</v>
      </c>
      <c r="L8" s="8"/>
      <c r="M8" s="12" t="s">
        <v>81</v>
      </c>
      <c r="N8" s="6">
        <v>23</v>
      </c>
      <c r="O8" s="8"/>
      <c r="P8" s="8"/>
      <c r="Q8" s="8"/>
    </row>
    <row r="9" spans="1:17" x14ac:dyDescent="0.35">
      <c r="A9" s="39" t="s">
        <v>82</v>
      </c>
      <c r="B9" s="39">
        <v>0.57999999999999996</v>
      </c>
      <c r="C9" s="39">
        <v>8590</v>
      </c>
      <c r="D9" s="40">
        <v>7.0000000000000007E-2</v>
      </c>
      <c r="E9" s="41">
        <v>0.1</v>
      </c>
      <c r="F9" s="42"/>
      <c r="G9" s="43" t="s">
        <v>75</v>
      </c>
      <c r="H9" s="43" t="s">
        <v>76</v>
      </c>
      <c r="I9" s="8"/>
      <c r="J9" s="15"/>
      <c r="K9" s="15"/>
      <c r="L9" s="8"/>
      <c r="M9" s="12" t="s">
        <v>83</v>
      </c>
      <c r="N9" s="6">
        <v>15</v>
      </c>
      <c r="O9" s="8"/>
      <c r="P9" s="8"/>
      <c r="Q9" s="8"/>
    </row>
    <row r="10" spans="1:17" x14ac:dyDescent="0.35">
      <c r="A10" s="39" t="s">
        <v>84</v>
      </c>
      <c r="B10" s="39">
        <v>0.56999999999999995</v>
      </c>
      <c r="C10" s="39">
        <v>7670</v>
      </c>
      <c r="D10" s="40">
        <v>7.0000000000000007E-2</v>
      </c>
      <c r="E10" s="41">
        <v>0.1</v>
      </c>
      <c r="F10" s="42"/>
      <c r="G10" s="43" t="s">
        <v>75</v>
      </c>
      <c r="H10" s="43" t="s">
        <v>76</v>
      </c>
      <c r="I10" s="15"/>
      <c r="J10" s="15"/>
      <c r="K10" s="8"/>
      <c r="L10" s="8"/>
      <c r="M10" s="12" t="s">
        <v>85</v>
      </c>
      <c r="N10" s="6">
        <v>20</v>
      </c>
      <c r="O10" s="8"/>
      <c r="P10" s="8"/>
      <c r="Q10" s="8"/>
    </row>
    <row r="11" spans="1:17" x14ac:dyDescent="0.35">
      <c r="A11" s="39" t="s">
        <v>86</v>
      </c>
      <c r="B11" s="39">
        <v>0.82</v>
      </c>
      <c r="C11" s="39">
        <v>10200</v>
      </c>
      <c r="D11" s="40">
        <v>7.0000000000000007E-2</v>
      </c>
      <c r="E11" s="41">
        <v>0.1</v>
      </c>
      <c r="F11" s="42" t="s">
        <v>87</v>
      </c>
      <c r="G11" s="43" t="s">
        <v>75</v>
      </c>
      <c r="H11" s="43" t="s">
        <v>76</v>
      </c>
      <c r="I11" s="15"/>
      <c r="J11" s="15"/>
      <c r="K11" s="8"/>
      <c r="L11" s="8"/>
      <c r="M11" s="12" t="s">
        <v>88</v>
      </c>
      <c r="N11" s="6">
        <v>23</v>
      </c>
      <c r="O11" s="8"/>
      <c r="P11" s="8"/>
      <c r="Q11" s="8"/>
    </row>
    <row r="12" spans="1:17" x14ac:dyDescent="0.35">
      <c r="A12" s="39" t="s">
        <v>89</v>
      </c>
      <c r="B12" s="39">
        <v>0.60499999999999998</v>
      </c>
      <c r="C12" s="39">
        <v>8100</v>
      </c>
      <c r="D12" s="40">
        <v>7.0000000000000007E-2</v>
      </c>
      <c r="E12" s="41">
        <v>0.1</v>
      </c>
      <c r="F12" s="42"/>
      <c r="G12" s="43" t="s">
        <v>75</v>
      </c>
      <c r="H12" s="43" t="s">
        <v>75</v>
      </c>
      <c r="I12" s="15"/>
      <c r="J12" s="8"/>
      <c r="K12" s="8"/>
      <c r="L12" s="8"/>
      <c r="M12" s="12" t="s">
        <v>90</v>
      </c>
      <c r="N12" s="6">
        <v>20</v>
      </c>
      <c r="O12" s="8"/>
      <c r="P12" s="8"/>
      <c r="Q12" s="8"/>
    </row>
    <row r="13" spans="1:17" x14ac:dyDescent="0.35">
      <c r="A13" s="39" t="s">
        <v>91</v>
      </c>
      <c r="B13" s="39">
        <v>0.311</v>
      </c>
      <c r="C13" s="39">
        <v>4600</v>
      </c>
      <c r="D13" s="40">
        <v>7.0000000000000007E-2</v>
      </c>
      <c r="E13" s="41">
        <v>0.1</v>
      </c>
      <c r="F13" s="42" t="s">
        <v>92</v>
      </c>
      <c r="G13" s="43" t="s">
        <v>75</v>
      </c>
      <c r="H13" s="43" t="s">
        <v>75</v>
      </c>
      <c r="I13" s="15"/>
      <c r="J13" s="15"/>
      <c r="K13" s="8"/>
      <c r="L13" s="8"/>
      <c r="M13" s="12" t="s">
        <v>93</v>
      </c>
      <c r="N13" s="6">
        <v>15</v>
      </c>
      <c r="O13" s="8"/>
      <c r="P13" s="8"/>
      <c r="Q13" s="8"/>
    </row>
    <row r="14" spans="1:17" x14ac:dyDescent="0.35">
      <c r="A14" s="39" t="s">
        <v>94</v>
      </c>
      <c r="B14" s="39">
        <v>0</v>
      </c>
      <c r="C14" s="39">
        <v>20</v>
      </c>
      <c r="D14" s="40">
        <v>7.0000000000000007E-2</v>
      </c>
      <c r="E14" s="41">
        <v>0.1</v>
      </c>
      <c r="F14" s="42" t="s">
        <v>95</v>
      </c>
      <c r="G14" s="43" t="s">
        <v>75</v>
      </c>
      <c r="H14" s="43" t="s">
        <v>75</v>
      </c>
      <c r="I14" s="8"/>
      <c r="J14" s="8"/>
      <c r="K14" s="8"/>
      <c r="L14" s="8"/>
      <c r="M14" s="12" t="s">
        <v>96</v>
      </c>
      <c r="N14" s="6">
        <v>15</v>
      </c>
      <c r="O14" s="8"/>
      <c r="P14" s="8"/>
      <c r="Q14" s="8"/>
    </row>
    <row r="15" spans="1:17" x14ac:dyDescent="0.35">
      <c r="A15" s="39" t="s">
        <v>97</v>
      </c>
      <c r="B15" s="39">
        <v>0</v>
      </c>
      <c r="C15" s="39">
        <v>20</v>
      </c>
      <c r="D15" s="40">
        <v>7.0000000000000007E-2</v>
      </c>
      <c r="E15" s="41">
        <v>0.1</v>
      </c>
      <c r="F15" s="42" t="s">
        <v>98</v>
      </c>
      <c r="G15" s="43" t="s">
        <v>75</v>
      </c>
      <c r="H15" s="43" t="s">
        <v>75</v>
      </c>
      <c r="I15" s="8"/>
      <c r="J15" s="8"/>
      <c r="K15" s="8"/>
      <c r="L15" s="8"/>
      <c r="M15" s="13" t="s">
        <v>99</v>
      </c>
      <c r="N15" s="7">
        <v>10</v>
      </c>
      <c r="O15" s="8"/>
      <c r="P15" s="8"/>
      <c r="Q15" s="8"/>
    </row>
    <row r="16" spans="1:17" x14ac:dyDescent="0.35">
      <c r="A16" s="39" t="s">
        <v>100</v>
      </c>
      <c r="B16" s="39">
        <v>0</v>
      </c>
      <c r="C16" s="39">
        <v>20</v>
      </c>
      <c r="D16" s="40">
        <v>7.0000000000000007E-2</v>
      </c>
      <c r="E16" s="41">
        <v>0.1</v>
      </c>
      <c r="F16" s="42" t="s">
        <v>101</v>
      </c>
      <c r="G16" s="43" t="s">
        <v>75</v>
      </c>
      <c r="H16" s="43" t="s">
        <v>75</v>
      </c>
      <c r="I16" s="15"/>
      <c r="J16" s="15"/>
      <c r="K16" s="8"/>
      <c r="L16" s="8"/>
      <c r="M16" s="8"/>
      <c r="N16" s="3"/>
      <c r="O16" s="8"/>
      <c r="P16" s="8"/>
      <c r="Q16" s="8"/>
    </row>
    <row r="17" spans="1:17" x14ac:dyDescent="0.35">
      <c r="A17" s="39" t="s">
        <v>102</v>
      </c>
      <c r="B17" s="39">
        <v>0.01</v>
      </c>
      <c r="C17" s="39">
        <v>79</v>
      </c>
      <c r="D17" s="40">
        <v>0.02</v>
      </c>
      <c r="E17" s="41">
        <v>0.1</v>
      </c>
      <c r="F17" s="42" t="s">
        <v>103</v>
      </c>
      <c r="G17" s="43" t="s">
        <v>75</v>
      </c>
      <c r="H17" s="43" t="s">
        <v>76</v>
      </c>
      <c r="I17" s="16"/>
      <c r="J17" s="15"/>
      <c r="K17" s="8"/>
      <c r="L17" s="8"/>
      <c r="M17" s="8"/>
      <c r="N17" s="3"/>
      <c r="O17" s="8"/>
      <c r="P17" s="8"/>
      <c r="Q17" s="8"/>
    </row>
    <row r="18" spans="1:17" x14ac:dyDescent="0.35">
      <c r="A18" s="39" t="s">
        <v>104</v>
      </c>
      <c r="B18" s="39">
        <v>0.04</v>
      </c>
      <c r="C18" s="39">
        <v>1760</v>
      </c>
      <c r="D18" s="40">
        <v>7.0000000000000007E-2</v>
      </c>
      <c r="E18" s="41">
        <v>0.1</v>
      </c>
      <c r="F18" s="42"/>
      <c r="G18" s="43" t="s">
        <v>75</v>
      </c>
      <c r="H18" s="43" t="s">
        <v>76</v>
      </c>
      <c r="I18" s="16"/>
      <c r="J18" s="15"/>
      <c r="K18" s="8"/>
      <c r="L18" s="8"/>
      <c r="M18" s="8"/>
      <c r="N18" s="3"/>
      <c r="O18" s="8"/>
      <c r="P18" s="8"/>
      <c r="Q18" s="8"/>
    </row>
    <row r="19" spans="1:17" x14ac:dyDescent="0.35">
      <c r="A19" s="39" t="s">
        <v>105</v>
      </c>
      <c r="B19" s="39">
        <v>0</v>
      </c>
      <c r="C19" s="39">
        <v>1300</v>
      </c>
      <c r="D19" s="40">
        <v>7.0000000000000007E-2</v>
      </c>
      <c r="E19" s="41">
        <v>0.1</v>
      </c>
      <c r="F19" s="42" t="s">
        <v>106</v>
      </c>
      <c r="G19" s="43" t="s">
        <v>75</v>
      </c>
      <c r="H19" s="43" t="s">
        <v>76</v>
      </c>
      <c r="I19" s="8"/>
      <c r="J19" s="8"/>
      <c r="K19" s="8"/>
      <c r="L19" s="8"/>
      <c r="M19" s="8"/>
      <c r="N19" s="3"/>
      <c r="O19" s="8"/>
      <c r="P19" s="8"/>
      <c r="Q19" s="8"/>
    </row>
    <row r="20" spans="1:17" x14ac:dyDescent="0.35">
      <c r="A20" s="39" t="s">
        <v>107</v>
      </c>
      <c r="B20" s="39">
        <v>0</v>
      </c>
      <c r="C20" s="39">
        <v>677</v>
      </c>
      <c r="D20" s="40">
        <v>7.0000000000000007E-2</v>
      </c>
      <c r="E20" s="41">
        <v>0.1</v>
      </c>
      <c r="F20" s="42" t="s">
        <v>108</v>
      </c>
      <c r="G20" s="43" t="s">
        <v>75</v>
      </c>
      <c r="H20" s="43" t="s">
        <v>76</v>
      </c>
      <c r="I20" s="8"/>
      <c r="J20" s="8"/>
      <c r="K20" s="8"/>
      <c r="L20" s="8"/>
      <c r="M20" s="8"/>
      <c r="N20" s="3"/>
      <c r="O20" s="8"/>
      <c r="P20" s="8"/>
      <c r="Q20" s="8"/>
    </row>
    <row r="21" spans="1:17" x14ac:dyDescent="0.35">
      <c r="A21" s="39" t="s">
        <v>109</v>
      </c>
      <c r="B21" s="39">
        <v>0</v>
      </c>
      <c r="C21" s="39">
        <v>3943</v>
      </c>
      <c r="D21" s="40">
        <v>7.0000000000000007E-2</v>
      </c>
      <c r="E21" s="41">
        <v>0.1</v>
      </c>
      <c r="F21" s="42" t="s">
        <v>110</v>
      </c>
      <c r="G21" s="43" t="s">
        <v>75</v>
      </c>
      <c r="H21" s="43" t="s">
        <v>111</v>
      </c>
      <c r="I21" s="8"/>
      <c r="J21" s="8"/>
      <c r="K21" s="8"/>
      <c r="L21" s="8"/>
      <c r="M21" s="8"/>
      <c r="N21" s="3"/>
      <c r="O21" s="8"/>
      <c r="P21" s="8"/>
      <c r="Q21" s="8"/>
    </row>
    <row r="22" spans="1:17" x14ac:dyDescent="0.35">
      <c r="A22" s="39" t="s">
        <v>112</v>
      </c>
      <c r="B22" s="39">
        <v>0</v>
      </c>
      <c r="C22" s="39">
        <v>1624</v>
      </c>
      <c r="D22" s="40">
        <v>7.0000000000000007E-2</v>
      </c>
      <c r="E22" s="41">
        <v>0.1</v>
      </c>
      <c r="F22" s="42" t="s">
        <v>113</v>
      </c>
      <c r="G22" s="43" t="s">
        <v>75</v>
      </c>
      <c r="H22" s="43" t="s">
        <v>111</v>
      </c>
      <c r="I22" s="8"/>
      <c r="J22" s="8"/>
      <c r="K22" s="8"/>
      <c r="L22" s="8"/>
      <c r="M22" s="8"/>
      <c r="N22" s="3"/>
      <c r="O22" s="8"/>
      <c r="P22" s="8"/>
      <c r="Q22" s="8"/>
    </row>
    <row r="23" spans="1:17" x14ac:dyDescent="0.35">
      <c r="A23" s="39" t="s">
        <v>114</v>
      </c>
      <c r="B23" s="39">
        <v>0</v>
      </c>
      <c r="C23" s="39">
        <v>1924</v>
      </c>
      <c r="D23" s="40">
        <v>7.0000000000000007E-2</v>
      </c>
      <c r="E23" s="41">
        <v>0.1</v>
      </c>
      <c r="F23" s="42" t="s">
        <v>115</v>
      </c>
      <c r="G23" s="43" t="s">
        <v>75</v>
      </c>
      <c r="H23" s="43" t="s">
        <v>111</v>
      </c>
      <c r="I23" s="8"/>
      <c r="J23" s="8"/>
      <c r="K23" s="8"/>
      <c r="L23" s="8"/>
      <c r="M23" s="8"/>
      <c r="N23" s="3"/>
      <c r="O23" s="8"/>
      <c r="P23" s="8"/>
      <c r="Q23" s="8"/>
    </row>
    <row r="24" spans="1:17" x14ac:dyDescent="0.35">
      <c r="A24" s="39" t="s">
        <v>116</v>
      </c>
      <c r="B24" s="39">
        <v>0</v>
      </c>
      <c r="C24" s="39">
        <v>2300</v>
      </c>
      <c r="D24" s="40">
        <v>7.0000000000000007E-2</v>
      </c>
      <c r="E24" s="41">
        <v>0.1</v>
      </c>
      <c r="F24" s="42" t="s">
        <v>117</v>
      </c>
      <c r="G24" s="43" t="s">
        <v>75</v>
      </c>
      <c r="H24" s="43" t="s">
        <v>111</v>
      </c>
      <c r="I24" s="8"/>
      <c r="J24" s="8"/>
      <c r="K24" s="8"/>
      <c r="L24" s="8"/>
      <c r="M24" s="8"/>
      <c r="N24" s="3"/>
      <c r="O24" s="8"/>
      <c r="P24" s="8"/>
      <c r="Q24" s="8"/>
    </row>
    <row r="25" spans="1:17" x14ac:dyDescent="0.35">
      <c r="A25" s="39" t="s">
        <v>118</v>
      </c>
      <c r="B25" s="39">
        <v>0</v>
      </c>
      <c r="C25" s="39">
        <v>2400</v>
      </c>
      <c r="D25" s="40">
        <v>7.0000000000000007E-2</v>
      </c>
      <c r="E25" s="41">
        <v>0.1</v>
      </c>
      <c r="F25" s="42" t="s">
        <v>119</v>
      </c>
      <c r="G25" s="43" t="s">
        <v>75</v>
      </c>
      <c r="H25" s="43" t="s">
        <v>111</v>
      </c>
      <c r="I25" s="8"/>
      <c r="J25" s="8"/>
      <c r="K25" s="8"/>
      <c r="L25" s="8"/>
      <c r="M25" s="8"/>
      <c r="N25" s="3"/>
      <c r="O25" s="8"/>
      <c r="P25" s="8"/>
      <c r="Q25" s="8"/>
    </row>
    <row r="26" spans="1:17" x14ac:dyDescent="0.35">
      <c r="A26" s="39" t="s">
        <v>120</v>
      </c>
      <c r="B26" s="39">
        <v>0</v>
      </c>
      <c r="C26" s="39">
        <v>3100</v>
      </c>
      <c r="D26" s="40">
        <v>7.0000000000000007E-2</v>
      </c>
      <c r="E26" s="41">
        <v>0.1</v>
      </c>
      <c r="F26" s="42" t="s">
        <v>121</v>
      </c>
      <c r="G26" s="43" t="s">
        <v>75</v>
      </c>
      <c r="H26" s="43" t="s">
        <v>111</v>
      </c>
      <c r="I26" s="8"/>
      <c r="J26" s="8"/>
      <c r="K26" s="8"/>
      <c r="L26" s="8"/>
      <c r="M26" s="8"/>
      <c r="N26" s="3"/>
      <c r="O26" s="8"/>
      <c r="P26" s="8"/>
      <c r="Q26" s="8"/>
    </row>
    <row r="27" spans="1:17" x14ac:dyDescent="0.35">
      <c r="A27" s="39" t="s">
        <v>122</v>
      </c>
      <c r="B27" s="39">
        <v>0</v>
      </c>
      <c r="C27" s="39">
        <v>2200</v>
      </c>
      <c r="D27" s="40">
        <v>7.0000000000000007E-2</v>
      </c>
      <c r="E27" s="41">
        <v>0.1</v>
      </c>
      <c r="F27" s="42" t="s">
        <v>123</v>
      </c>
      <c r="G27" s="43" t="s">
        <v>75</v>
      </c>
      <c r="H27" s="43" t="s">
        <v>111</v>
      </c>
      <c r="I27" s="8"/>
      <c r="J27" s="8"/>
      <c r="K27" s="8"/>
      <c r="L27" s="8"/>
      <c r="M27" s="8"/>
      <c r="N27" s="3"/>
      <c r="O27" s="8"/>
      <c r="P27" s="8"/>
      <c r="Q27" s="8"/>
    </row>
    <row r="28" spans="1:17" x14ac:dyDescent="0.35">
      <c r="A28" s="39" t="s">
        <v>124</v>
      </c>
      <c r="B28" s="39">
        <v>0</v>
      </c>
      <c r="C28" s="39">
        <v>676</v>
      </c>
      <c r="D28" s="40">
        <v>7.0000000000000007E-2</v>
      </c>
      <c r="E28" s="41">
        <v>0.1</v>
      </c>
      <c r="F28" s="42" t="s">
        <v>108</v>
      </c>
      <c r="G28" s="43" t="s">
        <v>125</v>
      </c>
      <c r="H28" s="43" t="s">
        <v>111</v>
      </c>
      <c r="I28" s="8"/>
      <c r="J28" s="8"/>
      <c r="K28" s="8"/>
      <c r="L28" s="8"/>
      <c r="M28" s="8"/>
      <c r="N28" s="3"/>
      <c r="O28" s="8"/>
      <c r="P28" s="8"/>
      <c r="Q28" s="8"/>
    </row>
    <row r="29" spans="1:17" x14ac:dyDescent="0.35">
      <c r="A29" s="39" t="s">
        <v>126</v>
      </c>
      <c r="B29" s="39">
        <v>0</v>
      </c>
      <c r="C29" s="39">
        <v>3800</v>
      </c>
      <c r="D29" s="40">
        <v>7.0000000000000007E-2</v>
      </c>
      <c r="E29" s="41">
        <v>0.1</v>
      </c>
      <c r="F29" s="42" t="s">
        <v>110</v>
      </c>
      <c r="G29" s="43" t="s">
        <v>75</v>
      </c>
      <c r="H29" s="43" t="s">
        <v>111</v>
      </c>
      <c r="I29" s="8"/>
      <c r="J29" s="8"/>
      <c r="K29" s="8"/>
      <c r="L29" s="8"/>
      <c r="M29" s="8"/>
      <c r="N29" s="3"/>
      <c r="O29" s="8"/>
      <c r="P29" s="8"/>
      <c r="Q29" s="8"/>
    </row>
    <row r="30" spans="1:17" x14ac:dyDescent="0.35">
      <c r="A30" s="39" t="s">
        <v>127</v>
      </c>
      <c r="B30" s="39">
        <v>0</v>
      </c>
      <c r="C30" s="39">
        <v>573</v>
      </c>
      <c r="D30" s="40">
        <v>7.0000000000000007E-2</v>
      </c>
      <c r="E30" s="41">
        <v>0.1</v>
      </c>
      <c r="F30" s="42" t="s">
        <v>128</v>
      </c>
      <c r="G30" s="43" t="s">
        <v>129</v>
      </c>
      <c r="H30" s="43" t="s">
        <v>111</v>
      </c>
      <c r="I30" s="8"/>
      <c r="J30" s="8"/>
      <c r="K30" s="8"/>
      <c r="L30" s="8"/>
      <c r="M30" s="8"/>
      <c r="N30" s="3"/>
      <c r="O30" s="8"/>
      <c r="P30" s="8"/>
      <c r="Q30" s="8"/>
    </row>
    <row r="31" spans="1:17" x14ac:dyDescent="0.35">
      <c r="A31" s="39" t="s">
        <v>130</v>
      </c>
      <c r="B31" s="39">
        <v>0</v>
      </c>
      <c r="C31" s="39">
        <v>2</v>
      </c>
      <c r="D31" s="40">
        <v>0.02</v>
      </c>
      <c r="E31" s="41">
        <v>0.1</v>
      </c>
      <c r="F31" s="42" t="s">
        <v>131</v>
      </c>
      <c r="G31" s="43" t="s">
        <v>125</v>
      </c>
      <c r="H31" s="43" t="s">
        <v>111</v>
      </c>
      <c r="I31" s="8"/>
      <c r="J31" s="8"/>
      <c r="K31" s="8"/>
      <c r="L31" s="8"/>
      <c r="M31" s="8"/>
      <c r="N31" s="3"/>
      <c r="O31" s="8"/>
      <c r="P31" s="8"/>
      <c r="Q31" s="8"/>
    </row>
    <row r="32" spans="1:17" x14ac:dyDescent="0.35">
      <c r="A32" s="39" t="s">
        <v>132</v>
      </c>
      <c r="B32" s="39">
        <v>0</v>
      </c>
      <c r="C32" s="39">
        <v>1</v>
      </c>
      <c r="D32" s="40">
        <v>7.0000000000000007E-2</v>
      </c>
      <c r="E32" s="41">
        <v>0.1</v>
      </c>
      <c r="F32" s="42" t="s">
        <v>133</v>
      </c>
      <c r="G32" s="43" t="s">
        <v>75</v>
      </c>
      <c r="H32" s="43" t="s">
        <v>111</v>
      </c>
      <c r="I32" s="8"/>
      <c r="J32" s="8"/>
      <c r="K32" s="8"/>
      <c r="L32" s="8"/>
      <c r="M32" s="8"/>
      <c r="N32" s="3"/>
      <c r="O32" s="8"/>
      <c r="P32" s="8"/>
      <c r="Q32" s="8"/>
    </row>
    <row r="33" spans="1:17" x14ac:dyDescent="0.35">
      <c r="A33" s="39" t="s">
        <v>134</v>
      </c>
      <c r="B33" s="39">
        <v>0</v>
      </c>
      <c r="C33" s="39">
        <v>0</v>
      </c>
      <c r="D33" s="40">
        <v>0.02</v>
      </c>
      <c r="E33" s="41">
        <v>0.1</v>
      </c>
      <c r="F33" s="42" t="s">
        <v>135</v>
      </c>
      <c r="G33" s="43" t="s">
        <v>75</v>
      </c>
      <c r="H33" s="43" t="s">
        <v>111</v>
      </c>
      <c r="I33" s="8"/>
      <c r="J33" s="8"/>
      <c r="K33" s="8"/>
      <c r="L33" s="8"/>
      <c r="M33" s="8"/>
      <c r="N33" s="3"/>
      <c r="O33" s="8"/>
      <c r="P33" s="8"/>
      <c r="Q33" s="8"/>
    </row>
    <row r="34" spans="1:17" x14ac:dyDescent="0.35">
      <c r="A34" s="39" t="s">
        <v>136</v>
      </c>
      <c r="B34" s="39">
        <v>0</v>
      </c>
      <c r="C34" s="39">
        <v>0</v>
      </c>
      <c r="D34" s="40">
        <v>7.0000000000000007E-2</v>
      </c>
      <c r="E34" s="41">
        <v>0.1</v>
      </c>
      <c r="F34" s="42" t="s">
        <v>137</v>
      </c>
      <c r="G34" s="43" t="s">
        <v>75</v>
      </c>
      <c r="H34" s="43" t="s">
        <v>111</v>
      </c>
      <c r="I34" s="8"/>
      <c r="J34" s="8"/>
      <c r="K34" s="8"/>
      <c r="L34" s="8"/>
      <c r="M34" s="8"/>
      <c r="N34" s="3"/>
      <c r="O34" s="8"/>
      <c r="P34" s="8"/>
      <c r="Q34" s="8"/>
    </row>
    <row r="35" spans="1:17" x14ac:dyDescent="0.35">
      <c r="A35" s="39" t="s">
        <v>138</v>
      </c>
      <c r="B35" s="39">
        <v>0</v>
      </c>
      <c r="C35" s="39">
        <v>1</v>
      </c>
      <c r="D35" s="40">
        <v>7.0000000000000007E-2</v>
      </c>
      <c r="E35" s="41">
        <v>0.1</v>
      </c>
      <c r="F35" s="42" t="s">
        <v>139</v>
      </c>
      <c r="G35" s="43" t="s">
        <v>75</v>
      </c>
      <c r="H35" s="43" t="s">
        <v>111</v>
      </c>
      <c r="I35" s="8"/>
      <c r="J35" s="8"/>
      <c r="K35" s="8"/>
      <c r="L35" s="8"/>
      <c r="M35" s="8"/>
      <c r="N35" s="3"/>
      <c r="O35" s="8"/>
      <c r="P35" s="8"/>
      <c r="Q35" s="8"/>
    </row>
    <row r="36" spans="1:17" x14ac:dyDescent="0.35">
      <c r="A36" s="39" t="s">
        <v>140</v>
      </c>
      <c r="B36" s="39">
        <v>0</v>
      </c>
      <c r="C36" s="39">
        <v>1</v>
      </c>
      <c r="D36" s="40">
        <v>0.02</v>
      </c>
      <c r="E36" s="41">
        <v>0.1</v>
      </c>
      <c r="F36" s="42" t="s">
        <v>131</v>
      </c>
      <c r="G36" s="43" t="s">
        <v>75</v>
      </c>
      <c r="H36" s="43" t="s">
        <v>111</v>
      </c>
      <c r="I36" s="8"/>
      <c r="J36" s="8"/>
      <c r="K36" s="8"/>
      <c r="L36" s="8"/>
      <c r="M36" s="8"/>
      <c r="N36" s="3"/>
      <c r="O36" s="8"/>
      <c r="P36" s="8"/>
      <c r="Q36" s="8"/>
    </row>
    <row r="37" spans="1:17" x14ac:dyDescent="0.35">
      <c r="A37" s="39" t="s">
        <v>141</v>
      </c>
      <c r="B37" s="39">
        <v>0</v>
      </c>
      <c r="C37" s="39">
        <v>1</v>
      </c>
      <c r="D37" s="40">
        <v>7.0000000000000007E-2</v>
      </c>
      <c r="E37" s="41">
        <v>0.1</v>
      </c>
      <c r="F37" s="42" t="s">
        <v>142</v>
      </c>
      <c r="G37" s="43" t="s">
        <v>75</v>
      </c>
      <c r="H37" s="43" t="s">
        <v>111</v>
      </c>
      <c r="I37" s="8"/>
      <c r="J37" s="8"/>
      <c r="K37" s="8"/>
      <c r="L37" s="8"/>
      <c r="M37" s="8"/>
      <c r="N37" s="8"/>
      <c r="O37" s="8"/>
      <c r="P37" s="8"/>
      <c r="Q37" s="8"/>
    </row>
    <row r="38" spans="1:17" x14ac:dyDescent="0.35">
      <c r="A38" s="39" t="s">
        <v>143</v>
      </c>
      <c r="B38" s="39">
        <v>0</v>
      </c>
      <c r="C38" s="39">
        <v>1</v>
      </c>
      <c r="D38" s="40">
        <v>7.0000000000000007E-2</v>
      </c>
      <c r="E38" s="41">
        <v>0.1</v>
      </c>
      <c r="F38" s="42" t="s">
        <v>128</v>
      </c>
      <c r="G38" s="43" t="s">
        <v>75</v>
      </c>
      <c r="H38" s="43" t="s">
        <v>111</v>
      </c>
      <c r="I38" s="8"/>
      <c r="J38" s="8"/>
      <c r="K38" s="8"/>
      <c r="L38" s="8"/>
      <c r="M38" s="8"/>
      <c r="N38" s="8"/>
      <c r="O38" s="8"/>
      <c r="P38" s="8"/>
      <c r="Q38" s="8"/>
    </row>
    <row r="39" spans="1:17" ht="13" x14ac:dyDescent="0.35">
      <c r="A39" s="55"/>
      <c r="B39" s="55"/>
      <c r="C39" s="55"/>
      <c r="D39" s="56"/>
      <c r="E39" s="56"/>
      <c r="F39" s="55"/>
      <c r="G39" s="55"/>
      <c r="H39" s="55"/>
    </row>
    <row r="40" spans="1:17" ht="13" x14ac:dyDescent="0.35">
      <c r="A40" s="55"/>
      <c r="B40" s="55"/>
      <c r="C40" s="55"/>
      <c r="D40" s="56"/>
      <c r="E40" s="56"/>
      <c r="F40" s="55"/>
      <c r="G40" s="55"/>
      <c r="H40" s="55"/>
      <c r="I40" s="18"/>
    </row>
    <row r="41" spans="1:17" ht="13" x14ac:dyDescent="0.35">
      <c r="A41" s="55"/>
      <c r="B41" s="55"/>
      <c r="C41" s="55"/>
      <c r="D41" s="56"/>
      <c r="E41" s="56"/>
      <c r="F41" s="55"/>
      <c r="G41" s="55"/>
      <c r="H41" s="55"/>
      <c r="I41" s="18"/>
    </row>
    <row r="42" spans="1:17" ht="13" x14ac:dyDescent="0.35">
      <c r="A42" s="55"/>
      <c r="B42" s="55"/>
      <c r="C42" s="55"/>
      <c r="D42" s="56"/>
      <c r="E42" s="56"/>
      <c r="F42" s="55"/>
      <c r="G42" s="55"/>
      <c r="H42" s="55"/>
      <c r="I42" s="18"/>
    </row>
    <row r="43" spans="1:17" ht="13.5" thickBot="1" x14ac:dyDescent="0.4">
      <c r="A43" s="55"/>
      <c r="B43" s="55"/>
      <c r="C43" s="55"/>
      <c r="D43" s="56"/>
      <c r="E43" s="56"/>
      <c r="F43" s="55"/>
      <c r="G43" s="55"/>
      <c r="H43" s="55"/>
    </row>
    <row r="44" spans="1:17" ht="13" x14ac:dyDescent="0.35">
      <c r="A44" s="55"/>
      <c r="B44" s="55"/>
      <c r="C44" s="55"/>
      <c r="D44" s="56"/>
      <c r="E44" s="56"/>
      <c r="F44" s="55"/>
      <c r="G44" s="55"/>
      <c r="H44" s="55"/>
      <c r="M44" s="97" t="s">
        <v>144</v>
      </c>
      <c r="N44" s="98"/>
    </row>
    <row r="45" spans="1:17" ht="13.5" thickBot="1" x14ac:dyDescent="0.4">
      <c r="A45" s="55"/>
      <c r="B45" s="55"/>
      <c r="C45" s="55"/>
      <c r="D45" s="56"/>
      <c r="E45" s="56"/>
      <c r="F45" s="55"/>
      <c r="G45" s="55"/>
      <c r="H45" s="55"/>
      <c r="M45" s="99"/>
      <c r="N45" s="100"/>
    </row>
    <row r="46" spans="1:17" ht="13" x14ac:dyDescent="0.35">
      <c r="A46" s="55"/>
      <c r="B46" s="55"/>
      <c r="C46" s="55"/>
      <c r="D46" s="56"/>
      <c r="E46" s="56"/>
      <c r="F46" s="55"/>
      <c r="G46" s="55"/>
      <c r="H46" s="55"/>
    </row>
    <row r="47" spans="1:17" ht="13" x14ac:dyDescent="0.35">
      <c r="A47" s="55"/>
      <c r="B47" s="55"/>
      <c r="C47" s="55"/>
      <c r="D47" s="56"/>
      <c r="E47" s="56"/>
      <c r="F47" s="55"/>
      <c r="G47" s="55"/>
      <c r="H47" s="55"/>
    </row>
    <row r="48" spans="1:17" ht="13" x14ac:dyDescent="0.35">
      <c r="A48" s="55"/>
      <c r="B48" s="55"/>
      <c r="C48" s="55"/>
      <c r="D48" s="56"/>
      <c r="E48" s="56"/>
      <c r="F48" s="55"/>
      <c r="G48" s="55"/>
      <c r="H48" s="55"/>
    </row>
    <row r="49" spans="1:8" ht="13" x14ac:dyDescent="0.35">
      <c r="A49" s="55"/>
      <c r="B49" s="55"/>
      <c r="C49" s="55"/>
      <c r="D49" s="56"/>
      <c r="E49" s="56"/>
      <c r="F49" s="55"/>
      <c r="G49" s="55"/>
      <c r="H49" s="55"/>
    </row>
    <row r="50" spans="1:8" ht="13" x14ac:dyDescent="0.35">
      <c r="A50" s="55"/>
      <c r="B50" s="55"/>
      <c r="C50" s="55"/>
      <c r="D50" s="56"/>
      <c r="E50" s="56"/>
      <c r="F50" s="55"/>
      <c r="G50" s="55"/>
      <c r="H50" s="55"/>
    </row>
    <row r="51" spans="1:8" ht="13" x14ac:dyDescent="0.35">
      <c r="A51" s="55"/>
      <c r="B51" s="55"/>
      <c r="C51" s="55"/>
      <c r="D51" s="56"/>
      <c r="E51" s="56"/>
      <c r="F51" s="55"/>
      <c r="G51" s="55"/>
      <c r="H51" s="55"/>
    </row>
    <row r="52" spans="1:8" ht="13" x14ac:dyDescent="0.35">
      <c r="A52" s="55"/>
      <c r="B52" s="55"/>
      <c r="C52" s="55"/>
      <c r="D52" s="56"/>
      <c r="E52" s="56"/>
      <c r="F52" s="55"/>
      <c r="G52" s="55"/>
      <c r="H52" s="55"/>
    </row>
  </sheetData>
  <sheetProtection algorithmName="SHA-512" hashValue="v3e8hvZxT5IxCZdIJ//BZwvrOVMCVRSE3tq4l8OlOC5STtgklc5opEO7D9e0gGqiiEylhtZbT5apczr+Ot6YTQ==" saltValue="7bqDerUtyb3Sr7qOjoHvsQ==" spinCount="100000" sheet="1" objects="1" scenarios="1"/>
  <sortState xmlns:xlrd2="http://schemas.microsoft.com/office/spreadsheetml/2017/richdata2" ref="A7:F32">
    <sortCondition ref="A7:A32"/>
  </sortState>
  <customSheetViews>
    <customSheetView guid="{AC332156-0E64-4EB3-89AE-3350EBED604C}" showGridLines="0">
      <selection activeCell="H38" sqref="H38"/>
      <pageMargins left="0" right="0" top="0" bottom="0" header="0" footer="0"/>
    </customSheetView>
  </customSheetViews>
  <mergeCells count="7">
    <mergeCell ref="M44:N45"/>
    <mergeCell ref="A5:F5"/>
    <mergeCell ref="J5:K6"/>
    <mergeCell ref="M5:N5"/>
    <mergeCell ref="A3:N3"/>
    <mergeCell ref="G5:H5"/>
    <mergeCell ref="A4:F4"/>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B5B6D3-8FAF-46BC-87C6-E58F43F47B89}">
  <ds:schemaRefs>
    <ds:schemaRef ds:uri="a5091d4f-8901-46df-85f4-029614b39d2e"/>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52985c86-f8c2-4ffb-9ed4-056f10e7bf99"/>
  </ds:schemaRefs>
</ds:datastoreItem>
</file>

<file path=customXml/itemProps2.xml><?xml version="1.0" encoding="utf-8"?>
<ds:datastoreItem xmlns:ds="http://schemas.openxmlformats.org/officeDocument/2006/customXml" ds:itemID="{147614F0-FC16-424C-918E-8DBE03A4E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691E46-7B9A-4ADB-9FF3-A922468C09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Disclaimer</vt:lpstr>
      <vt:lpstr>Change Log</vt:lpstr>
      <vt:lpstr>TSDEI</vt:lpstr>
      <vt:lpstr>Properties</vt:lpstr>
      <vt:lpstr>equipment</vt:lpstr>
      <vt:lpstr>leakage</vt:lpstr>
      <vt:lpstr>refrigerant</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Bhumika Mistry</cp:lastModifiedBy>
  <cp:revision/>
  <dcterms:created xsi:type="dcterms:W3CDTF">2013-05-20T04:40:54Z</dcterms:created>
  <dcterms:modified xsi:type="dcterms:W3CDTF">2022-10-07T01:24:02Z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