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zgbc.sharepoint.com/sites/GreenStarTeamSite/Buildings/Shared Documents/01_Green Star Buildings - Tech/01_Green Star Buildings Tool Review/03_Tool Resources/07 Calculators &amp; Guides/Calculators/"/>
    </mc:Choice>
  </mc:AlternateContent>
  <xr:revisionPtr revIDLastSave="273" documentId="8_{AAC2DFD3-F806-4076-AFD3-DD6154A78CCD}" xr6:coauthVersionLast="47" xr6:coauthVersionMax="47" xr10:uidLastSave="{35B43E14-77C5-459B-8023-604015F2D488}"/>
  <bookViews>
    <workbookView xWindow="28680" yWindow="-2715" windowWidth="38640" windowHeight="21120" activeTab="4" xr2:uid="{73A08F90-5A57-4CBD-B48B-34E421A0C476}"/>
  </bookViews>
  <sheets>
    <sheet name="Disclaimer" sheetId="1" r:id="rId1"/>
    <sheet name="Change Log" sheetId="2" r:id="rId2"/>
    <sheet name="GSB Credit 21" sheetId="5" r:id="rId3"/>
    <sheet name="Credit 26 EN15804+A1" sheetId="3" r:id="rId4"/>
    <sheet name="Credit 26 EN15804+A2"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1" i="4" l="1"/>
  <c r="C12" i="5" l="1"/>
  <c r="C47" i="5" l="1"/>
  <c r="E60" i="4" l="1"/>
  <c r="F60" i="4"/>
  <c r="M60" i="4"/>
  <c r="N60" i="4"/>
  <c r="J60" i="4"/>
  <c r="K60" i="4"/>
  <c r="T26" i="3" l="1"/>
  <c r="T29" i="3"/>
  <c r="T30" i="3"/>
  <c r="T16" i="3"/>
  <c r="T25" i="3"/>
  <c r="T15" i="3"/>
  <c r="T28" i="3"/>
  <c r="T27" i="3"/>
  <c r="T24" i="3"/>
  <c r="T21" i="3"/>
  <c r="T20" i="3"/>
  <c r="T19" i="3"/>
  <c r="T18" i="3"/>
  <c r="T17" i="3"/>
  <c r="H25" i="5" l="1"/>
  <c r="H24" i="5"/>
  <c r="H23" i="5"/>
  <c r="H18" i="5"/>
  <c r="H17" i="5"/>
  <c r="H22" i="5" l="1"/>
  <c r="I22" i="5"/>
  <c r="I23" i="5"/>
  <c r="I24" i="5"/>
  <c r="I17" i="5"/>
  <c r="I25" i="5"/>
  <c r="I18" i="5"/>
  <c r="C30" i="5" l="1"/>
  <c r="C29" i="5"/>
  <c r="W42" i="4"/>
  <c r="X42" i="4" s="1"/>
  <c r="N63" i="4" s="1"/>
  <c r="T43" i="4"/>
  <c r="U43" i="4" s="1"/>
  <c r="V43" i="4" s="1"/>
  <c r="W46" i="4"/>
  <c r="X46" i="4" s="1"/>
  <c r="N67" i="4" s="1"/>
  <c r="T47" i="4"/>
  <c r="U47" i="4" s="1"/>
  <c r="V47" i="4" s="1"/>
  <c r="T15" i="4"/>
  <c r="AB18" i="3"/>
  <c r="AB19" i="3"/>
  <c r="AB20" i="3"/>
  <c r="AB21" i="3"/>
  <c r="AB17" i="3"/>
  <c r="F68" i="4" l="1"/>
  <c r="F64" i="4"/>
  <c r="W48" i="4"/>
  <c r="X48" i="4" s="1"/>
  <c r="N69" i="4" s="1"/>
  <c r="T48" i="4"/>
  <c r="U48" i="4" s="1"/>
  <c r="V48" i="4" s="1"/>
  <c r="W45" i="4"/>
  <c r="X45" i="4" s="1"/>
  <c r="N66" i="4" s="1"/>
  <c r="W41" i="4"/>
  <c r="X41" i="4" s="1"/>
  <c r="N62" i="4" s="1"/>
  <c r="T41" i="4"/>
  <c r="U41" i="4" s="1"/>
  <c r="V41" i="4" s="1"/>
  <c r="T40" i="4"/>
  <c r="U40" i="4" s="1"/>
  <c r="V40" i="4" s="1"/>
  <c r="W40" i="4"/>
  <c r="X40" i="4" s="1"/>
  <c r="N61" i="4" s="1"/>
  <c r="W44" i="4"/>
  <c r="X44" i="4" s="1"/>
  <c r="N65" i="4" s="1"/>
  <c r="W43" i="4"/>
  <c r="X43" i="4" s="1"/>
  <c r="N64" i="4" s="1"/>
  <c r="W47" i="4"/>
  <c r="X47" i="4" s="1"/>
  <c r="N68" i="4" s="1"/>
  <c r="T42" i="4"/>
  <c r="U42" i="4" s="1"/>
  <c r="V42" i="4" s="1"/>
  <c r="T46" i="4"/>
  <c r="U46" i="4" s="1"/>
  <c r="V46" i="4" s="1"/>
  <c r="W22" i="4"/>
  <c r="X22" i="4" s="1"/>
  <c r="M61" i="4" s="1"/>
  <c r="W23" i="4"/>
  <c r="X23" i="4" s="1"/>
  <c r="M62" i="4" s="1"/>
  <c r="W20" i="4"/>
  <c r="X20" i="4" s="1"/>
  <c r="M59" i="4" s="1"/>
  <c r="W26" i="4"/>
  <c r="X26" i="4" s="1"/>
  <c r="M65" i="4" s="1"/>
  <c r="W25" i="4"/>
  <c r="X25" i="4" s="1"/>
  <c r="M64" i="4" s="1"/>
  <c r="W18" i="4"/>
  <c r="X18" i="4" s="1"/>
  <c r="M57" i="4" s="1"/>
  <c r="T17" i="4"/>
  <c r="U17" i="4" s="1"/>
  <c r="V17" i="4" s="1"/>
  <c r="W17" i="4"/>
  <c r="X17" i="4" s="1"/>
  <c r="M56" i="4" s="1"/>
  <c r="W33" i="4"/>
  <c r="T33" i="4"/>
  <c r="U33" i="4" s="1"/>
  <c r="W35" i="4"/>
  <c r="X35" i="4" s="1"/>
  <c r="N56" i="4" s="1"/>
  <c r="W36" i="4"/>
  <c r="X36" i="4" s="1"/>
  <c r="N57" i="4" s="1"/>
  <c r="U15" i="4"/>
  <c r="W15" i="4"/>
  <c r="F67" i="4" l="1"/>
  <c r="K67" i="4"/>
  <c r="F69" i="4"/>
  <c r="K69" i="4"/>
  <c r="F63" i="4"/>
  <c r="K63" i="4"/>
  <c r="K64" i="4"/>
  <c r="F62" i="4"/>
  <c r="K62" i="4"/>
  <c r="E56" i="4"/>
  <c r="J56" i="4"/>
  <c r="K61" i="4"/>
  <c r="F61" i="4"/>
  <c r="K68" i="4"/>
  <c r="X33" i="4"/>
  <c r="N54" i="4" s="1"/>
  <c r="V33" i="4"/>
  <c r="X15" i="4"/>
  <c r="M54" i="4" s="1"/>
  <c r="V15" i="4"/>
  <c r="T45" i="4"/>
  <c r="U45" i="4" s="1"/>
  <c r="V45" i="4" s="1"/>
  <c r="T44" i="4"/>
  <c r="U44" i="4" s="1"/>
  <c r="V44" i="4" s="1"/>
  <c r="T25" i="4"/>
  <c r="U25" i="4" s="1"/>
  <c r="V25" i="4" s="1"/>
  <c r="T20" i="4"/>
  <c r="U20" i="4" s="1"/>
  <c r="V20" i="4" s="1"/>
  <c r="T22" i="4"/>
  <c r="U22" i="4" s="1"/>
  <c r="V22" i="4" s="1"/>
  <c r="W30" i="4"/>
  <c r="X30" i="4" s="1"/>
  <c r="M69" i="4" s="1"/>
  <c r="T30" i="4"/>
  <c r="U30" i="4" s="1"/>
  <c r="V30" i="4" s="1"/>
  <c r="T23" i="4"/>
  <c r="U23" i="4" s="1"/>
  <c r="V23" i="4" s="1"/>
  <c r="W27" i="4"/>
  <c r="X27" i="4" s="1"/>
  <c r="M66" i="4" s="1"/>
  <c r="W28" i="4"/>
  <c r="X28" i="4" s="1"/>
  <c r="M67" i="4" s="1"/>
  <c r="T18" i="4"/>
  <c r="U18" i="4" s="1"/>
  <c r="V18" i="4" s="1"/>
  <c r="W29" i="4"/>
  <c r="X29" i="4" s="1"/>
  <c r="M68" i="4" s="1"/>
  <c r="T29" i="4"/>
  <c r="U29" i="4" s="1"/>
  <c r="V29" i="4" s="1"/>
  <c r="T24" i="4"/>
  <c r="U24" i="4" s="1"/>
  <c r="W24" i="4"/>
  <c r="T26" i="4"/>
  <c r="U26" i="4" s="1"/>
  <c r="V26" i="4" s="1"/>
  <c r="W19" i="4"/>
  <c r="X19" i="4" s="1"/>
  <c r="M58" i="4" s="1"/>
  <c r="W21" i="4"/>
  <c r="X21" i="4" s="1"/>
  <c r="W34" i="4"/>
  <c r="X34" i="4" s="1"/>
  <c r="N55" i="4" s="1"/>
  <c r="W37" i="4"/>
  <c r="X37" i="4" s="1"/>
  <c r="N58" i="4" s="1"/>
  <c r="T37" i="4"/>
  <c r="U37" i="4" s="1"/>
  <c r="V37" i="4" s="1"/>
  <c r="T36" i="4"/>
  <c r="U36" i="4" s="1"/>
  <c r="V36" i="4" s="1"/>
  <c r="W16" i="4"/>
  <c r="X16" i="4" s="1"/>
  <c r="M55" i="4" s="1"/>
  <c r="T35" i="4"/>
  <c r="W38" i="4"/>
  <c r="X38" i="4" s="1"/>
  <c r="N59" i="4" s="1"/>
  <c r="W39" i="4"/>
  <c r="X39" i="4" s="1"/>
  <c r="E59" i="4" l="1"/>
  <c r="J59" i="4"/>
  <c r="K57" i="4"/>
  <c r="F57" i="4"/>
  <c r="F54" i="4"/>
  <c r="K54" i="4"/>
  <c r="E57" i="4"/>
  <c r="J57" i="4"/>
  <c r="E69" i="4"/>
  <c r="G69" i="4" s="1"/>
  <c r="I69" i="4" s="1"/>
  <c r="J69" i="4"/>
  <c r="L69" i="4" s="1"/>
  <c r="K58" i="4"/>
  <c r="F58" i="4"/>
  <c r="E61" i="4"/>
  <c r="J61" i="4"/>
  <c r="K65" i="4"/>
  <c r="F65" i="4"/>
  <c r="K66" i="4"/>
  <c r="F66" i="4"/>
  <c r="E68" i="4"/>
  <c r="G68" i="4" s="1"/>
  <c r="I68" i="4" s="1"/>
  <c r="J68" i="4"/>
  <c r="L68" i="4" s="1"/>
  <c r="E64" i="4"/>
  <c r="J64" i="4"/>
  <c r="E65" i="4"/>
  <c r="J65" i="4"/>
  <c r="E62" i="4"/>
  <c r="J62" i="4"/>
  <c r="L62" i="4" s="1"/>
  <c r="J54" i="4"/>
  <c r="E54" i="4"/>
  <c r="L61" i="4"/>
  <c r="L64" i="4"/>
  <c r="O56" i="4"/>
  <c r="W31" i="4"/>
  <c r="W49" i="4"/>
  <c r="X49" i="4"/>
  <c r="V24" i="4"/>
  <c r="X24" i="4"/>
  <c r="M63" i="4" s="1"/>
  <c r="T28" i="4"/>
  <c r="U28" i="4" s="1"/>
  <c r="V28" i="4" s="1"/>
  <c r="T21" i="4"/>
  <c r="U21" i="4" s="1"/>
  <c r="V21" i="4" s="1"/>
  <c r="T27" i="4"/>
  <c r="U27" i="4" s="1"/>
  <c r="V27" i="4" s="1"/>
  <c r="T19" i="4"/>
  <c r="U19" i="4" s="1"/>
  <c r="V19" i="4" s="1"/>
  <c r="T38" i="4"/>
  <c r="U38" i="4" s="1"/>
  <c r="V38" i="4" s="1"/>
  <c r="T34" i="4"/>
  <c r="T39" i="4"/>
  <c r="U35" i="4"/>
  <c r="V35" i="4" s="1"/>
  <c r="T16" i="4"/>
  <c r="L54" i="4" l="1"/>
  <c r="F59" i="4"/>
  <c r="G59" i="4" s="1"/>
  <c r="I59" i="4" s="1"/>
  <c r="K59" i="4"/>
  <c r="J58" i="4"/>
  <c r="L58" i="4" s="1"/>
  <c r="E58" i="4"/>
  <c r="E63" i="4"/>
  <c r="G63" i="4" s="1"/>
  <c r="I63" i="4" s="1"/>
  <c r="J63" i="4"/>
  <c r="L63" i="4" s="1"/>
  <c r="E66" i="4"/>
  <c r="J66" i="4"/>
  <c r="L66" i="4" s="1"/>
  <c r="E67" i="4"/>
  <c r="J67" i="4"/>
  <c r="F56" i="4"/>
  <c r="G56" i="4" s="1"/>
  <c r="I56" i="4" s="1"/>
  <c r="K56" i="4"/>
  <c r="L56" i="4" s="1"/>
  <c r="O68" i="4"/>
  <c r="G54" i="4"/>
  <c r="I54" i="4" s="1"/>
  <c r="O69" i="4"/>
  <c r="L65" i="4"/>
  <c r="L59" i="4"/>
  <c r="L57" i="4"/>
  <c r="G61" i="4"/>
  <c r="I61" i="4" s="1"/>
  <c r="O61" i="4"/>
  <c r="G62" i="4"/>
  <c r="I62" i="4" s="1"/>
  <c r="O62" i="4"/>
  <c r="G57" i="4"/>
  <c r="I57" i="4" s="1"/>
  <c r="O57" i="4"/>
  <c r="O59" i="4"/>
  <c r="G64" i="4"/>
  <c r="I64" i="4" s="1"/>
  <c r="O64" i="4"/>
  <c r="X31" i="4"/>
  <c r="O70" i="4"/>
  <c r="G65" i="4"/>
  <c r="I65" i="4" s="1"/>
  <c r="O65" i="4"/>
  <c r="L67" i="4"/>
  <c r="O54" i="4"/>
  <c r="U34" i="4"/>
  <c r="U39" i="4"/>
  <c r="V39" i="4" s="1"/>
  <c r="U16" i="4"/>
  <c r="L60" i="4" l="1"/>
  <c r="G58" i="4"/>
  <c r="I58" i="4" s="1"/>
  <c r="O58" i="4"/>
  <c r="O63" i="4"/>
  <c r="G67" i="4"/>
  <c r="I67" i="4" s="1"/>
  <c r="O67" i="4"/>
  <c r="G66" i="4"/>
  <c r="I66" i="4" s="1"/>
  <c r="O66" i="4"/>
  <c r="O60" i="4"/>
  <c r="V34" i="4"/>
  <c r="U49" i="4"/>
  <c r="V16" i="4"/>
  <c r="U31" i="4"/>
  <c r="E55" i="4" l="1"/>
  <c r="J55" i="4"/>
  <c r="F55" i="4"/>
  <c r="K55" i="4"/>
  <c r="G60" i="4"/>
  <c r="I60" i="4" s="1"/>
  <c r="V49" i="4"/>
  <c r="V31" i="4"/>
  <c r="G70" i="4" l="1"/>
  <c r="L55" i="4"/>
  <c r="L70" i="4" s="1"/>
  <c r="G55" i="4"/>
  <c r="I55" i="4" s="1"/>
  <c r="O55" i="4"/>
  <c r="L71" i="4" l="1"/>
  <c r="D76" i="4" s="1"/>
  <c r="D75" i="4"/>
  <c r="D77" i="4" l="1"/>
  <c r="Z21" i="3" l="1"/>
  <c r="Z20" i="3"/>
  <c r="Z19" i="3"/>
  <c r="Z18" i="3"/>
  <c r="Z17" i="3"/>
  <c r="Z16" i="3"/>
  <c r="Z15" i="3"/>
  <c r="W15" i="3" l="1"/>
  <c r="W24" i="3"/>
  <c r="U24" i="3"/>
  <c r="U15" i="3"/>
  <c r="V15" i="3" l="1"/>
  <c r="V24" i="3"/>
  <c r="X24" i="3"/>
  <c r="N36" i="3" s="1"/>
  <c r="X15" i="3"/>
  <c r="M36" i="3" s="1"/>
  <c r="W26" i="3"/>
  <c r="X26" i="3" s="1"/>
  <c r="N38" i="3" s="1"/>
  <c r="W17" i="3"/>
  <c r="X17" i="3" s="1"/>
  <c r="M38" i="3" s="1"/>
  <c r="W18" i="3"/>
  <c r="X18" i="3" s="1"/>
  <c r="M39" i="3" s="1"/>
  <c r="W25" i="3"/>
  <c r="X25" i="3" s="1"/>
  <c r="N37" i="3" s="1"/>
  <c r="W19" i="3"/>
  <c r="X19" i="3" s="1"/>
  <c r="M40" i="3" s="1"/>
  <c r="W30" i="3"/>
  <c r="X30" i="3" s="1"/>
  <c r="N42" i="3" s="1"/>
  <c r="W16" i="3"/>
  <c r="X16" i="3" s="1"/>
  <c r="M37" i="3" s="1"/>
  <c r="W21" i="3"/>
  <c r="X21" i="3" s="1"/>
  <c r="M42" i="3" s="1"/>
  <c r="W28" i="3"/>
  <c r="X28" i="3" s="1"/>
  <c r="N40" i="3" s="1"/>
  <c r="W29" i="3"/>
  <c r="X29" i="3" s="1"/>
  <c r="N41" i="3" s="1"/>
  <c r="W20" i="3"/>
  <c r="X20" i="3" s="1"/>
  <c r="M41" i="3" s="1"/>
  <c r="W27" i="3"/>
  <c r="X27" i="3" s="1"/>
  <c r="N39" i="3" s="1"/>
  <c r="O43" i="3" l="1"/>
  <c r="F36" i="3"/>
  <c r="K36" i="3"/>
  <c r="J36" i="3"/>
  <c r="E36" i="3"/>
  <c r="O36" i="3" s="1"/>
  <c r="W22" i="3"/>
  <c r="W31" i="3"/>
  <c r="X31" i="3"/>
  <c r="X22" i="3"/>
  <c r="U18" i="3"/>
  <c r="V18" i="3" s="1"/>
  <c r="U20" i="3"/>
  <c r="V20" i="3" s="1"/>
  <c r="U17" i="3"/>
  <c r="V17" i="3" s="1"/>
  <c r="U29" i="3"/>
  <c r="V29" i="3" s="1"/>
  <c r="G36" i="3" l="1"/>
  <c r="E38" i="3"/>
  <c r="J38" i="3"/>
  <c r="K41" i="3"/>
  <c r="F41" i="3"/>
  <c r="E39" i="3"/>
  <c r="J39" i="3"/>
  <c r="J41" i="3"/>
  <c r="E41" i="3"/>
  <c r="L36" i="3"/>
  <c r="U27" i="3"/>
  <c r="V27" i="3" s="1"/>
  <c r="U30" i="3"/>
  <c r="V30" i="3" s="1"/>
  <c r="U21" i="3"/>
  <c r="V21" i="3" s="1"/>
  <c r="U16" i="3"/>
  <c r="U25" i="3"/>
  <c r="U26" i="3"/>
  <c r="V26" i="3" s="1"/>
  <c r="U19" i="3"/>
  <c r="V19" i="3" s="1"/>
  <c r="U28" i="3"/>
  <c r="V28" i="3" s="1"/>
  <c r="I36" i="3" l="1"/>
  <c r="L41" i="3"/>
  <c r="F39" i="3"/>
  <c r="G39" i="3" s="1"/>
  <c r="I39" i="3" s="1"/>
  <c r="K39" i="3"/>
  <c r="L39" i="3" s="1"/>
  <c r="K42" i="3"/>
  <c r="F42" i="3"/>
  <c r="K40" i="3"/>
  <c r="F40" i="3"/>
  <c r="J42" i="3"/>
  <c r="L42" i="3" s="1"/>
  <c r="E42" i="3"/>
  <c r="J40" i="3"/>
  <c r="E40" i="3"/>
  <c r="G41" i="3"/>
  <c r="I41" i="3" s="1"/>
  <c r="F38" i="3"/>
  <c r="G38" i="3" s="1"/>
  <c r="I38" i="3" s="1"/>
  <c r="K38" i="3"/>
  <c r="L38" i="3" s="1"/>
  <c r="V25" i="3"/>
  <c r="U31" i="3"/>
  <c r="V16" i="3"/>
  <c r="U22" i="3"/>
  <c r="O38" i="3"/>
  <c r="O41" i="3"/>
  <c r="O39" i="3"/>
  <c r="G42" i="3" l="1"/>
  <c r="I42" i="3" s="1"/>
  <c r="G40" i="3"/>
  <c r="I40" i="3" s="1"/>
  <c r="J37" i="3"/>
  <c r="E37" i="3"/>
  <c r="O37" i="3" s="1"/>
  <c r="F37" i="3"/>
  <c r="K37" i="3"/>
  <c r="V22" i="3"/>
  <c r="V31" i="3"/>
  <c r="O42" i="3"/>
  <c r="L40" i="3"/>
  <c r="O40" i="3"/>
  <c r="O44" i="3"/>
  <c r="L37" i="3" l="1"/>
  <c r="L43" i="3" s="1"/>
  <c r="G37" i="3"/>
  <c r="I37" i="3" l="1"/>
  <c r="D48" i="3" s="1"/>
  <c r="G43" i="3"/>
  <c r="L44" i="3" s="1"/>
  <c r="D49" i="3"/>
  <c r="D50" i="3" l="1"/>
</calcChain>
</file>

<file path=xl/sharedStrings.xml><?xml version="1.0" encoding="utf-8"?>
<sst xmlns="http://schemas.openxmlformats.org/spreadsheetml/2006/main" count="2639" uniqueCount="584">
  <si>
    <t>DISCLAIMER, AUTHORISATION AND ACKNOWLEDGEMENT</t>
  </si>
  <si>
    <t>Change Log</t>
  </si>
  <si>
    <t>Release Date</t>
  </si>
  <si>
    <t>Summary of changes</t>
  </si>
  <si>
    <t>Green Star - Design &amp; As Built NZv1.0</t>
  </si>
  <si>
    <t>Initial release</t>
  </si>
  <si>
    <t>Green Star - Design &amp; As Built NZv1.1</t>
  </si>
  <si>
    <t>Initial release for v1.1</t>
  </si>
  <si>
    <t>x</t>
  </si>
  <si>
    <t xml:space="preserve">Summary of Changes - Internal Use only </t>
  </si>
  <si>
    <t>Date</t>
  </si>
  <si>
    <t>Author</t>
  </si>
  <si>
    <t>Reviewer</t>
  </si>
  <si>
    <t>Approver</t>
  </si>
  <si>
    <t>Sheet</t>
  </si>
  <si>
    <t>Range</t>
  </si>
  <si>
    <t>Release Number</t>
  </si>
  <si>
    <t>DF</t>
  </si>
  <si>
    <t>SN</t>
  </si>
  <si>
    <t>Green Star - Design &amp; As Built</t>
  </si>
  <si>
    <t>E52</t>
  </si>
  <si>
    <t>New
Value</t>
  </si>
  <si>
    <t>Old
Value</t>
  </si>
  <si>
    <t>Comments</t>
  </si>
  <si>
    <t>L52</t>
  </si>
  <si>
    <t>Points Awarded excluding Module B6</t>
  </si>
  <si>
    <t>Points Awarded</t>
  </si>
  <si>
    <t>Added clarity for points being awarded</t>
  </si>
  <si>
    <t>EC</t>
  </si>
  <si>
    <t>Y46</t>
  </si>
  <si>
    <t>Points Awarded for Module B6</t>
  </si>
  <si>
    <t>Y47</t>
  </si>
  <si>
    <t>'=IF(AND($K$51&gt;=0.15,$N$51&lt;0.15,$G$51&gt;=0.3),"YES","NO")</t>
  </si>
  <si>
    <t>'=IF(AND($K$51&gt;=0.15,$N$51&lt;0.15,($K$51+$N$51)&gt;=0.3),"YES","NO")</t>
  </si>
  <si>
    <t>Having the 'All Modules CI' reference the direct cell in 19A.1 table as opposed to adding the CI of 'All Modules minus B6' and 'Module B6' separately</t>
  </si>
  <si>
    <t>Y48</t>
  </si>
  <si>
    <t>'=IF(AND($K$51&gt;=0.15,$N$51&lt;0.15,$G$51&lt;0.3),"YES","NO")</t>
  </si>
  <si>
    <t>'=IF(AND($K$51&gt;=0.15,$N$51&lt;0.15,($K$51+$N$51)&lt;0.3),"YES","NO")</t>
  </si>
  <si>
    <t>Y49</t>
  </si>
  <si>
    <t>'=IF(AND($K$51&lt;0.15,$N$51&gt;=0.15,$G$51&gt;=0.3),"YES","NO")</t>
  </si>
  <si>
    <t>'=IF(AND($K$51&lt;0.15,$N$51&gt;=0.15,($K$51+$N$51)&gt;=0.3),"YES","NO")</t>
  </si>
  <si>
    <t>H57</t>
  </si>
  <si>
    <t>'=IF(AND($K$51&lt;0.15,$N$51&gt;=0.15,$G$51&lt;0.3),"YES","NO")</t>
  </si>
  <si>
    <t>'=IF(AND($K$51&lt;0.15,$N$51&gt;=0.15,($K$51+$N$51)&lt;0.3),"YES","NO")</t>
  </si>
  <si>
    <t>H58</t>
  </si>
  <si>
    <t>'=IF(G57="","",IF(G57&lt;-0.1,"NO","YES"))</t>
  </si>
  <si>
    <t>'=IF(G57="","",IF(G57&lt;-0.01,"NO","YES"))</t>
  </si>
  <si>
    <t>Correcting -0.01 to -0.1 as credit requires CI in any category to be no more than a 10% increase, not 1%</t>
  </si>
  <si>
    <t>H59</t>
  </si>
  <si>
    <t>'=IF(G58="","",IF(G58&lt;-0.1,"NO","YES"))</t>
  </si>
  <si>
    <t>'=IF(G58="","",IF(G58&lt;-0.01,"NO","YES"))</t>
  </si>
  <si>
    <t>H60</t>
  </si>
  <si>
    <t>'=IF(G59="","",IF(G59&lt;-0.1,"NO","YES"))</t>
  </si>
  <si>
    <t>'=IF(G59="","",IF(G59&lt;-0.01,"NO","YES"))</t>
  </si>
  <si>
    <t>H61</t>
  </si>
  <si>
    <t>'=IF(G60="","",IF(G60&lt;-0.1,"NO","YES"))</t>
  </si>
  <si>
    <t>'=IF(G60="","",IF(G60&lt;-0.01,"NO","YES"))</t>
  </si>
  <si>
    <t>H62</t>
  </si>
  <si>
    <t>'=IF(G61="","",IF(G61&lt;-0.1,"NO","YES"))</t>
  </si>
  <si>
    <t>'=IF(G61="","",IF(G61&lt;-0.01,"NO","YES"))</t>
  </si>
  <si>
    <t>H63</t>
  </si>
  <si>
    <t>'=IF(G62="","",IF(G62&lt;-0.1,"NO","YES"))</t>
  </si>
  <si>
    <t>'=IF(G62="","",IF(G62&lt;-0.01,"NO","YES"))</t>
  </si>
  <si>
    <t>'=IF(G63="","",IF(G63&lt;-0.1,"NO","YES"))</t>
  </si>
  <si>
    <t>'=IF(G63="","",IF(G63&lt;-0.01,"NO","YES"))</t>
  </si>
  <si>
    <t>Development Log</t>
  </si>
  <si>
    <t>UC</t>
  </si>
  <si>
    <t>NS</t>
  </si>
  <si>
    <t>Whole Sheet</t>
  </si>
  <si>
    <t>Draft 1</t>
  </si>
  <si>
    <t>C22</t>
  </si>
  <si>
    <t>&lt;blank&gt;</t>
  </si>
  <si>
    <t>Initial development for testing</t>
  </si>
  <si>
    <t>Draft 2</t>
  </si>
  <si>
    <t>D22</t>
  </si>
  <si>
    <t>Human Toxicity</t>
  </si>
  <si>
    <t>Added Additional reporting calculations</t>
  </si>
  <si>
    <t>C23</t>
  </si>
  <si>
    <t>CTUh</t>
  </si>
  <si>
    <t>D23</t>
  </si>
  <si>
    <t>Land Use</t>
  </si>
  <si>
    <t>C24</t>
  </si>
  <si>
    <t>Land Transformation m2</t>
  </si>
  <si>
    <t>D24</t>
  </si>
  <si>
    <t>Resource depletion - water</t>
  </si>
  <si>
    <t>C25</t>
  </si>
  <si>
    <t>m3 water use related to local scarcity of water</t>
  </si>
  <si>
    <t>D25</t>
  </si>
  <si>
    <t>Ionising Radiation</t>
  </si>
  <si>
    <t>C26</t>
  </si>
  <si>
    <t>kBq U-235 equivalent</t>
  </si>
  <si>
    <t>D26</t>
  </si>
  <si>
    <t>Particulate Matter</t>
  </si>
  <si>
    <t>V22</t>
  </si>
  <si>
    <t>kg PM2.5 equivalent</t>
  </si>
  <si>
    <t>V23</t>
  </si>
  <si>
    <t>'=IF(T22="", 0, 1)</t>
  </si>
  <si>
    <t>V24</t>
  </si>
  <si>
    <t>'=IF(T23="", 0, 1)</t>
  </si>
  <si>
    <t>V25</t>
  </si>
  <si>
    <t>'=IF(T24="", 0, 1)</t>
  </si>
  <si>
    <t>V26</t>
  </si>
  <si>
    <t>'=IF(T25="", 0, 1)</t>
  </si>
  <si>
    <t>L55</t>
  </si>
  <si>
    <t>'=IF(T26="", 0, 1)</t>
  </si>
  <si>
    <t>N55</t>
  </si>
  <si>
    <t>Additional Reporting</t>
  </si>
  <si>
    <t>K44</t>
  </si>
  <si>
    <t>'=IF(SUM(V22:V26)=5, 1, 0)</t>
  </si>
  <si>
    <t>Draft 3</t>
  </si>
  <si>
    <t>K45</t>
  </si>
  <si>
    <t>'=IFERROR((I44-J44)/I44,"")</t>
  </si>
  <si>
    <t>'=IFERROR((I44-J44)/E44,"")</t>
  </si>
  <si>
    <t>K46</t>
  </si>
  <si>
    <t>'=IFERROR((I45-J45)/I45,"")</t>
  </si>
  <si>
    <t>'=IFERROR((I45-J45)/E45,"")</t>
  </si>
  <si>
    <t>K47</t>
  </si>
  <si>
    <t>'=IFERROR((I46-J46)/I46,"")</t>
  </si>
  <si>
    <t>'=IFERROR((I46-J46)/E46,"")</t>
  </si>
  <si>
    <t>K48</t>
  </si>
  <si>
    <t>'=IFERROR((I47-J47)/I47,"")</t>
  </si>
  <si>
    <t>'=IFERROR((I47-J47)/E47,"")</t>
  </si>
  <si>
    <t>K49</t>
  </si>
  <si>
    <t>'=IFERROR((I48-J48)/I48,"")</t>
  </si>
  <si>
    <t>'=IFERROR((I48-J48)/E48,"")</t>
  </si>
  <si>
    <t>K50</t>
  </si>
  <si>
    <t>'=IFERROR((I49-J49)/I49,"")</t>
  </si>
  <si>
    <t>'=IFERROR((I49-J49)/E49,"")</t>
  </si>
  <si>
    <t>C56</t>
  </si>
  <si>
    <t>'=IFERROR((I50-J50)/I50,"")</t>
  </si>
  <si>
    <t>'=IFERROR((I50-J50)/E50,"")</t>
  </si>
  <si>
    <t>D56</t>
  </si>
  <si>
    <t>Impact Category</t>
  </si>
  <si>
    <t>Added 19A.2 Material Selection Improvement Calcs</t>
  </si>
  <si>
    <t>C57</t>
  </si>
  <si>
    <t>Unit</t>
  </si>
  <si>
    <t>D57</t>
  </si>
  <si>
    <t>Climate change</t>
  </si>
  <si>
    <t>C58</t>
  </si>
  <si>
    <t>kg CO2 equivalent</t>
  </si>
  <si>
    <t>D58</t>
  </si>
  <si>
    <t>Stratospheric ozone depletion potential</t>
  </si>
  <si>
    <t>C59</t>
  </si>
  <si>
    <t>kg CFC 11 equivalent</t>
  </si>
  <si>
    <t>D59</t>
  </si>
  <si>
    <t>Acidification potential of land and water</t>
  </si>
  <si>
    <t>C60</t>
  </si>
  <si>
    <t>kg SO2 equivalent</t>
  </si>
  <si>
    <t>D60</t>
  </si>
  <si>
    <t>Eutrophication potential</t>
  </si>
  <si>
    <t>C61</t>
  </si>
  <si>
    <t>kg PO4 equivalent</t>
  </si>
  <si>
    <t>D61</t>
  </si>
  <si>
    <t>Photochemical ozone creation potential</t>
  </si>
  <si>
    <t>C62</t>
  </si>
  <si>
    <t>kg C2H4 equivalent</t>
  </si>
  <si>
    <t>D62</t>
  </si>
  <si>
    <t>Mineral depletion</t>
  </si>
  <si>
    <t>C63</t>
  </si>
  <si>
    <t>kg Sb equivalent</t>
  </si>
  <si>
    <t>D63</t>
  </si>
  <si>
    <t>Fossil fuel depletion</t>
  </si>
  <si>
    <t>C69</t>
  </si>
  <si>
    <t xml:space="preserve">MJ net calorific value </t>
  </si>
  <si>
    <t>D69</t>
  </si>
  <si>
    <t>Added 19A.2 Construction Process Improvement Calcs</t>
  </si>
  <si>
    <t>C70</t>
  </si>
  <si>
    <t>D70</t>
  </si>
  <si>
    <t>C71</t>
  </si>
  <si>
    <t>D71</t>
  </si>
  <si>
    <t>C72</t>
  </si>
  <si>
    <t>D72</t>
  </si>
  <si>
    <t>C73</t>
  </si>
  <si>
    <t>D73</t>
  </si>
  <si>
    <t>C74</t>
  </si>
  <si>
    <t>D74</t>
  </si>
  <si>
    <t>C75</t>
  </si>
  <si>
    <t>D75</t>
  </si>
  <si>
    <t>C76</t>
  </si>
  <si>
    <t>D76</t>
  </si>
  <si>
    <t>E54</t>
  </si>
  <si>
    <t>E41</t>
  </si>
  <si>
    <t>19A.2 Additional Reporting - Material Selection Improvement</t>
  </si>
  <si>
    <t>E67</t>
  </si>
  <si>
    <t>19A.1 - Comparative LCA</t>
  </si>
  <si>
    <t>E55</t>
  </si>
  <si>
    <t>19A.2 Additional Reporting - Construction Process Improvement</t>
  </si>
  <si>
    <t>I55</t>
  </si>
  <si>
    <t>All Modules</t>
  </si>
  <si>
    <t>All Modules Minus B6</t>
  </si>
  <si>
    <t>E56</t>
  </si>
  <si>
    <t>Module B6</t>
  </si>
  <si>
    <t>F56</t>
  </si>
  <si>
    <t>Reference</t>
  </si>
  <si>
    <t>G56</t>
  </si>
  <si>
    <t>Proposed</t>
  </si>
  <si>
    <t>H56</t>
  </si>
  <si>
    <t>Improvement</t>
  </si>
  <si>
    <t>I56</t>
  </si>
  <si>
    <t>Pass?</t>
  </si>
  <si>
    <t>J56</t>
  </si>
  <si>
    <t xml:space="preserve">Reference </t>
  </si>
  <si>
    <t>K56</t>
  </si>
  <si>
    <t>L56</t>
  </si>
  <si>
    <t>M56</t>
  </si>
  <si>
    <t>N56</t>
  </si>
  <si>
    <t>E57</t>
  </si>
  <si>
    <t>F57</t>
  </si>
  <si>
    <t>'=T6</t>
  </si>
  <si>
    <t>F58</t>
  </si>
  <si>
    <t>'=T14</t>
  </si>
  <si>
    <t>F59</t>
  </si>
  <si>
    <t>'=T15</t>
  </si>
  <si>
    <t>F60</t>
  </si>
  <si>
    <t>'=T16</t>
  </si>
  <si>
    <t>F61</t>
  </si>
  <si>
    <t>'=T17</t>
  </si>
  <si>
    <t>F62</t>
  </si>
  <si>
    <t>'=T18</t>
  </si>
  <si>
    <t>F63</t>
  </si>
  <si>
    <t>'=T19</t>
  </si>
  <si>
    <t>E58</t>
  </si>
  <si>
    <t>'=T20</t>
  </si>
  <si>
    <t>E59</t>
  </si>
  <si>
    <t>'=T7</t>
  </si>
  <si>
    <t>E60</t>
  </si>
  <si>
    <t>'=T8</t>
  </si>
  <si>
    <t>E61</t>
  </si>
  <si>
    <t>'=T9</t>
  </si>
  <si>
    <t>E62</t>
  </si>
  <si>
    <t>'=T10</t>
  </si>
  <si>
    <t>E63</t>
  </si>
  <si>
    <t>'=T11</t>
  </si>
  <si>
    <t>G57</t>
  </si>
  <si>
    <t>'=T12</t>
  </si>
  <si>
    <t>G58</t>
  </si>
  <si>
    <t>'=IFERROR((E57-F57)/E57,"")</t>
  </si>
  <si>
    <t>G59</t>
  </si>
  <si>
    <t>'=IFERROR((E58-F58)/E58,"")</t>
  </si>
  <si>
    <t>G60</t>
  </si>
  <si>
    <t>'=IFERROR((E59-F59)/E59,"")</t>
  </si>
  <si>
    <t>G61</t>
  </si>
  <si>
    <t>'=IFERROR((E60-F60)/E60,"")</t>
  </si>
  <si>
    <t>G62</t>
  </si>
  <si>
    <t>'=IFERROR((E61-F61)/E61,"")</t>
  </si>
  <si>
    <t>G63</t>
  </si>
  <si>
    <t>'=IFERROR((E62-F62)/E62,"")</t>
  </si>
  <si>
    <t>'=IFERROR((E63-F63)/E63,"")</t>
  </si>
  <si>
    <t>I57</t>
  </si>
  <si>
    <t>I58</t>
  </si>
  <si>
    <t>'=IFERROR(T6-M6,"")</t>
  </si>
  <si>
    <t>I59</t>
  </si>
  <si>
    <t>'=IFERROR(T7-M7,"")</t>
  </si>
  <si>
    <t>I60</t>
  </si>
  <si>
    <t>'=IFERROR(T8-M8,"")</t>
  </si>
  <si>
    <t>I61</t>
  </si>
  <si>
    <t>'=IFERROR(T9-M9,"")</t>
  </si>
  <si>
    <t>I62</t>
  </si>
  <si>
    <t>'=IFERROR(T10-M10,"")</t>
  </si>
  <si>
    <t>I63</t>
  </si>
  <si>
    <t>'=IFERROR(T11-M11,"")</t>
  </si>
  <si>
    <t>J57</t>
  </si>
  <si>
    <t>'=IFERROR(T12-M12,"")</t>
  </si>
  <si>
    <t>J58</t>
  </si>
  <si>
    <t>'=IFERROR(T14-M14,"")</t>
  </si>
  <si>
    <t>J59</t>
  </si>
  <si>
    <t>'=IFERROR(T15-M15,"")</t>
  </si>
  <si>
    <t>J60</t>
  </si>
  <si>
    <t>'=IFERROR(T16-M16,"")</t>
  </si>
  <si>
    <t>J61</t>
  </si>
  <si>
    <t>'=IFERROR(T17-M17,"")</t>
  </si>
  <si>
    <t>J62</t>
  </si>
  <si>
    <t>'=IFERROR(T18-M18,"")</t>
  </si>
  <si>
    <t>J63</t>
  </si>
  <si>
    <t>'=IFERROR(T19-M19,"")</t>
  </si>
  <si>
    <t>K57</t>
  </si>
  <si>
    <t>'=IFERROR(T20-M20,"")</t>
  </si>
  <si>
    <t>K58</t>
  </si>
  <si>
    <t>'=IFERROR((I57-J57)/I57,"")</t>
  </si>
  <si>
    <t>K59</t>
  </si>
  <si>
    <t>'=IFERROR((I58-J58)/I58,"")</t>
  </si>
  <si>
    <t>K60</t>
  </si>
  <si>
    <t>'=IFERROR((I59-J59)/I59,"")</t>
  </si>
  <si>
    <t>K61</t>
  </si>
  <si>
    <t>'=IFERROR((I60-J60)/I60,"")</t>
  </si>
  <si>
    <t>K62</t>
  </si>
  <si>
    <t>'=IFERROR((I61-J61)/I61,"")</t>
  </si>
  <si>
    <t>K63</t>
  </si>
  <si>
    <t>'=IFERROR((I62-J62)/I62,"")</t>
  </si>
  <si>
    <t>L57</t>
  </si>
  <si>
    <t>'=IFERROR((I63-J63)/I63,"")</t>
  </si>
  <si>
    <t>L58</t>
  </si>
  <si>
    <t>'=IF(ISBLANK(M6),"",M6)</t>
  </si>
  <si>
    <t>L59</t>
  </si>
  <si>
    <t>'=IF(ISBLANK(M7),"",M7)</t>
  </si>
  <si>
    <t>L60</t>
  </si>
  <si>
    <t>'=IF(ISBLANK(M8),"",M8)</t>
  </si>
  <si>
    <t>L61</t>
  </si>
  <si>
    <t>'=IF(ISBLANK(M9),"",M9)</t>
  </si>
  <si>
    <t>L62</t>
  </si>
  <si>
    <t>'=IF(ISBLANK(M10),"",M10)</t>
  </si>
  <si>
    <t>L63</t>
  </si>
  <si>
    <t>'=IF(ISBLANK(M11),"",M11)</t>
  </si>
  <si>
    <t>M57</t>
  </si>
  <si>
    <t>'=IF(ISBLANK(M12),"",M12)</t>
  </si>
  <si>
    <t>M58</t>
  </si>
  <si>
    <t>'=IF(ISBLANK(M14),"",M14)</t>
  </si>
  <si>
    <t>M59</t>
  </si>
  <si>
    <t>'=IF(ISBLANK(M15),"",M15)</t>
  </si>
  <si>
    <t>M60</t>
  </si>
  <si>
    <t>'=IF(ISBLANK(M16),"",M16)</t>
  </si>
  <si>
    <t>M61</t>
  </si>
  <si>
    <t>'=IF(ISBLANK(M17),"",M17)</t>
  </si>
  <si>
    <t>M62</t>
  </si>
  <si>
    <t>'=IF(ISBLANK(M18),"",M18)</t>
  </si>
  <si>
    <t>M63</t>
  </si>
  <si>
    <t>'=IF(ISBLANK(M19),"",M19)</t>
  </si>
  <si>
    <t>N57</t>
  </si>
  <si>
    <t>'=IF(ISBLANK(M20),"",M20)</t>
  </si>
  <si>
    <t>N58</t>
  </si>
  <si>
    <t>'=IFERROR((L57-M57)/E57,"")</t>
  </si>
  <si>
    <t>N59</t>
  </si>
  <si>
    <t>'=IFERROR((L58-M58)/E58,"")</t>
  </si>
  <si>
    <t>N60</t>
  </si>
  <si>
    <t>'=IFERROR((L59-M59)/E59,"")</t>
  </si>
  <si>
    <t>N61</t>
  </si>
  <si>
    <t>'=IFERROR((L60-M60)/E60,"")</t>
  </si>
  <si>
    <t>N62</t>
  </si>
  <si>
    <t>'=IFERROR((L61-M61)/E61,"")</t>
  </si>
  <si>
    <t>N63</t>
  </si>
  <si>
    <t>'=IFERROR((L62-M62)/E62,"")</t>
  </si>
  <si>
    <t>N64</t>
  </si>
  <si>
    <t>'=IFERROR((L63-M63)/E63,"")</t>
  </si>
  <si>
    <t>K64</t>
  </si>
  <si>
    <t>'=SUM(N57:N63)</t>
  </si>
  <si>
    <t>G64</t>
  </si>
  <si>
    <t>'=SUM(K57:K63)</t>
  </si>
  <si>
    <t>E64</t>
  </si>
  <si>
    <t>'=SUM(G57:G63)</t>
  </si>
  <si>
    <t>E65</t>
  </si>
  <si>
    <t>Cumulative Impact Reduction</t>
  </si>
  <si>
    <t>K65</t>
  </si>
  <si>
    <t>L82</t>
  </si>
  <si>
    <t>'=IF(K64&gt;=0.03,1,0)</t>
  </si>
  <si>
    <t>F82</t>
  </si>
  <si>
    <t>Material Selection Improvement</t>
  </si>
  <si>
    <t>H68</t>
  </si>
  <si>
    <t>'=K65</t>
  </si>
  <si>
    <t>E69</t>
  </si>
  <si>
    <t>Module A5</t>
  </si>
  <si>
    <t>F69</t>
  </si>
  <si>
    <t>G69</t>
  </si>
  <si>
    <t>H69</t>
  </si>
  <si>
    <t>I69</t>
  </si>
  <si>
    <t>J69</t>
  </si>
  <si>
    <t>E70</t>
  </si>
  <si>
    <t>E71</t>
  </si>
  <si>
    <t>'=F6</t>
  </si>
  <si>
    <t>E72</t>
  </si>
  <si>
    <t>'=F7</t>
  </si>
  <si>
    <t>E73</t>
  </si>
  <si>
    <t>'=F8</t>
  </si>
  <si>
    <t>E74</t>
  </si>
  <si>
    <t>'=F9</t>
  </si>
  <si>
    <t>E75</t>
  </si>
  <si>
    <t>'=F10</t>
  </si>
  <si>
    <t>E76</t>
  </si>
  <si>
    <t>'=F11</t>
  </si>
  <si>
    <t>E68</t>
  </si>
  <si>
    <t>'=F12</t>
  </si>
  <si>
    <t>F70</t>
  </si>
  <si>
    <t>Module A4</t>
  </si>
  <si>
    <t>F71</t>
  </si>
  <si>
    <t>'=F14</t>
  </si>
  <si>
    <t>F72</t>
  </si>
  <si>
    <t>'=F15</t>
  </si>
  <si>
    <t>F73</t>
  </si>
  <si>
    <t>'=F16</t>
  </si>
  <si>
    <t>F74</t>
  </si>
  <si>
    <t>'=F17</t>
  </si>
  <si>
    <t>F75</t>
  </si>
  <si>
    <t>'=F18</t>
  </si>
  <si>
    <t>F76</t>
  </si>
  <si>
    <t>'=F19</t>
  </si>
  <si>
    <t>H70</t>
  </si>
  <si>
    <t>'=F20</t>
  </si>
  <si>
    <t>H71</t>
  </si>
  <si>
    <t>'=G6</t>
  </si>
  <si>
    <t>H72</t>
  </si>
  <si>
    <t>'=G7</t>
  </si>
  <si>
    <t>H73</t>
  </si>
  <si>
    <t>'=G8</t>
  </si>
  <si>
    <t>H74</t>
  </si>
  <si>
    <t>'=G9</t>
  </si>
  <si>
    <t>H75</t>
  </si>
  <si>
    <t>'=G10</t>
  </si>
  <si>
    <t>H76</t>
  </si>
  <si>
    <t>'=G11</t>
  </si>
  <si>
    <t>I70</t>
  </si>
  <si>
    <t>'=G12</t>
  </si>
  <si>
    <t>I71</t>
  </si>
  <si>
    <t>'=G14</t>
  </si>
  <si>
    <t>I72</t>
  </si>
  <si>
    <t>'=G15</t>
  </si>
  <si>
    <t>I73</t>
  </si>
  <si>
    <t>'=G16</t>
  </si>
  <si>
    <t>I74</t>
  </si>
  <si>
    <t>'=G17</t>
  </si>
  <si>
    <t>I75</t>
  </si>
  <si>
    <t>'=G18</t>
  </si>
  <si>
    <t>I76</t>
  </si>
  <si>
    <t>'=G19</t>
  </si>
  <si>
    <t>G70</t>
  </si>
  <si>
    <t>'=G20</t>
  </si>
  <si>
    <t>G71</t>
  </si>
  <si>
    <t>'=IFERROR((E70-F70)/E70,"")</t>
  </si>
  <si>
    <t>G72</t>
  </si>
  <si>
    <t>'=IFERROR((E71-F71)/E71,"")</t>
  </si>
  <si>
    <t>G73</t>
  </si>
  <si>
    <t>'=IFERROR((E72-F72)/E72,"")</t>
  </si>
  <si>
    <t>G74</t>
  </si>
  <si>
    <t>'=IFERROR((E73-F73)/E73,"")</t>
  </si>
  <si>
    <t>G75</t>
  </si>
  <si>
    <t>'=IFERROR((E74-F74)/E74,"")</t>
  </si>
  <si>
    <t>G76</t>
  </si>
  <si>
    <t>'=IFERROR((E75-F75)/E75,"")</t>
  </si>
  <si>
    <t>J70</t>
  </si>
  <si>
    <t>'=IFERROR((E76-F76)/E76,"")</t>
  </si>
  <si>
    <t>J71</t>
  </si>
  <si>
    <t>'=IFERROR((H70-I70)/H70,"")</t>
  </si>
  <si>
    <t>J72</t>
  </si>
  <si>
    <t>'=IFERROR((H71-I71)/H71,"")</t>
  </si>
  <si>
    <t>J73</t>
  </si>
  <si>
    <t>'=IFERROR((H72-I72)/H72,"")</t>
  </si>
  <si>
    <t>J74</t>
  </si>
  <si>
    <t>'=IFERROR((H73-I73)/H73,"")</t>
  </si>
  <si>
    <t>J75</t>
  </si>
  <si>
    <t>'=IFERROR((H74-I74)/H74,"")</t>
  </si>
  <si>
    <t>J76</t>
  </si>
  <si>
    <t>'=IFERROR((H75-I75)/H75,"")</t>
  </si>
  <si>
    <t>E77</t>
  </si>
  <si>
    <t>'=IFERROR((H76-I76)/H76,"")</t>
  </si>
  <si>
    <t>E78</t>
  </si>
  <si>
    <t>G77</t>
  </si>
  <si>
    <t>J77</t>
  </si>
  <si>
    <t>'=SUM(G70:G76)</t>
  </si>
  <si>
    <t>J78</t>
  </si>
  <si>
    <t>'=SUM(J70:J76)</t>
  </si>
  <si>
    <t>L83</t>
  </si>
  <si>
    <t>'=IF(G77+J77&gt;=0.1,1,0)</t>
  </si>
  <si>
    <t>F83</t>
  </si>
  <si>
    <t>Construction Process Improvement</t>
  </si>
  <si>
    <t>D85</t>
  </si>
  <si>
    <t>'=J78</t>
  </si>
  <si>
    <t>Draft 4</t>
  </si>
  <si>
    <t>C97</t>
  </si>
  <si>
    <t>Innovation - exceeding Green Star Benchmarks</t>
  </si>
  <si>
    <t>Added Innovation points calculation.</t>
  </si>
  <si>
    <t>C98</t>
  </si>
  <si>
    <t>D97</t>
  </si>
  <si>
    <t>D98</t>
  </si>
  <si>
    <t>F85</t>
  </si>
  <si>
    <t>=IFERROR(VLOOKUP(K51,C96:D97,2, TRUE),0)</t>
  </si>
  <si>
    <t>REFERENCE</t>
  </si>
  <si>
    <t>PROPOSED</t>
  </si>
  <si>
    <t>IMPROVEMENT</t>
  </si>
  <si>
    <t>Result</t>
  </si>
  <si>
    <t>Absolute</t>
  </si>
  <si>
    <r>
      <t>Per m</t>
    </r>
    <r>
      <rPr>
        <b/>
        <vertAlign val="superscript"/>
        <sz val="10"/>
        <color theme="0"/>
        <rFont val="Arial"/>
        <family val="2"/>
      </rPr>
      <t>2</t>
    </r>
  </si>
  <si>
    <t>Upfront carbon footprint (A1-A5) inside the drip-line</t>
  </si>
  <si>
    <r>
      <t>kg CO</t>
    </r>
    <r>
      <rPr>
        <vertAlign val="subscript"/>
        <sz val="10"/>
        <color theme="1"/>
        <rFont val="Arial"/>
        <family val="2"/>
      </rPr>
      <t>2</t>
    </r>
    <r>
      <rPr>
        <sz val="10"/>
        <color theme="1"/>
        <rFont val="Arial"/>
        <family val="2"/>
      </rPr>
      <t>e</t>
    </r>
  </si>
  <si>
    <t>Upfront carbon footprint (A1-A5) outside the drip-line</t>
  </si>
  <si>
    <t>Upfront long-term stored carbon</t>
  </si>
  <si>
    <t>Demolition carbon footprint that must be offset</t>
  </si>
  <si>
    <r>
      <t>Whole of life embodied carbon (A-C) [EN 15804+</t>
    </r>
    <r>
      <rPr>
        <u/>
        <sz val="11"/>
        <color theme="1"/>
        <rFont val="Calibri"/>
        <family val="2"/>
        <scheme val="minor"/>
      </rPr>
      <t>A2</t>
    </r>
    <r>
      <rPr>
        <sz val="11"/>
        <color theme="1"/>
        <rFont val="Calibri"/>
        <family val="2"/>
        <scheme val="minor"/>
      </rPr>
      <t>]</t>
    </r>
  </si>
  <si>
    <r>
      <t>Whole of life embodied carbon (A-D) [EN 15804+</t>
    </r>
    <r>
      <rPr>
        <u/>
        <sz val="11"/>
        <color theme="1"/>
        <rFont val="Calibri"/>
        <family val="2"/>
        <scheme val="minor"/>
      </rPr>
      <t>A2</t>
    </r>
    <r>
      <rPr>
        <sz val="11"/>
        <color theme="1"/>
        <rFont val="Calibri"/>
        <family val="2"/>
        <scheme val="minor"/>
      </rPr>
      <t>]</t>
    </r>
  </si>
  <si>
    <r>
      <t>Whole of life embodied carbon (A-C) [EN 15804+</t>
    </r>
    <r>
      <rPr>
        <u/>
        <sz val="11"/>
        <color theme="1"/>
        <rFont val="Calibri"/>
        <family val="2"/>
        <scheme val="minor"/>
      </rPr>
      <t>A1</t>
    </r>
    <r>
      <rPr>
        <sz val="11"/>
        <color theme="1"/>
        <rFont val="Calibri"/>
        <family val="2"/>
        <scheme val="minor"/>
      </rPr>
      <t>]</t>
    </r>
  </si>
  <si>
    <r>
      <t>Whole of life embodied carbon (A-D) [EN 15804+</t>
    </r>
    <r>
      <rPr>
        <u/>
        <sz val="11"/>
        <color theme="1"/>
        <rFont val="Calibri"/>
        <family val="2"/>
        <scheme val="minor"/>
      </rPr>
      <t>A1</t>
    </r>
    <r>
      <rPr>
        <sz val="11"/>
        <color theme="1"/>
        <rFont val="Calibri"/>
        <family val="2"/>
        <scheme val="minor"/>
      </rPr>
      <t>]</t>
    </r>
  </si>
  <si>
    <t>Points Awarded For</t>
  </si>
  <si>
    <r>
      <t>Please enter LCA results per m</t>
    </r>
    <r>
      <rPr>
        <vertAlign val="superscript"/>
        <sz val="9"/>
        <color theme="1"/>
        <rFont val="Arial"/>
        <family val="2"/>
      </rPr>
      <t>2</t>
    </r>
    <r>
      <rPr>
        <sz val="9"/>
        <color theme="1"/>
        <rFont val="Arial"/>
        <family val="2"/>
      </rPr>
      <t xml:space="preserve"> of GFA</t>
    </r>
  </si>
  <si>
    <t>Materials and Construction
Modules A1 to A5</t>
  </si>
  <si>
    <t>Use Stage
Modules B1 to B7</t>
  </si>
  <si>
    <t>End of Life Stage
Modules C1 to C4</t>
  </si>
  <si>
    <t>Module D</t>
  </si>
  <si>
    <t>Product</t>
  </si>
  <si>
    <t>Transport</t>
  </si>
  <si>
    <t>Construction</t>
  </si>
  <si>
    <t>Use</t>
  </si>
  <si>
    <t>Maintenance</t>
  </si>
  <si>
    <t>Repair</t>
  </si>
  <si>
    <t>Replacement</t>
  </si>
  <si>
    <t>Refurbishment</t>
  </si>
  <si>
    <t>Operational Energy</t>
  </si>
  <si>
    <t>Operational Water</t>
  </si>
  <si>
    <t>Deconstruction / demolition</t>
  </si>
  <si>
    <t>Waste Processing</t>
  </si>
  <si>
    <t>Disposal</t>
  </si>
  <si>
    <t>Benefits &amp; loads beyond system boundary</t>
  </si>
  <si>
    <t>Total</t>
  </si>
  <si>
    <t>Total Normalised</t>
  </si>
  <si>
    <t>Total Weighted</t>
  </si>
  <si>
    <t>B6 Normalised</t>
  </si>
  <si>
    <t>B6 Weighted</t>
  </si>
  <si>
    <t>Normalisation (Per Capita)</t>
  </si>
  <si>
    <t>Normalisation (Global)</t>
  </si>
  <si>
    <t>Weighting</t>
  </si>
  <si>
    <t>A1-A3</t>
  </si>
  <si>
    <t>A4</t>
  </si>
  <si>
    <t>A5</t>
  </si>
  <si>
    <t>B1</t>
  </si>
  <si>
    <t>B2</t>
  </si>
  <si>
    <t>B3</t>
  </si>
  <si>
    <t>B4</t>
  </si>
  <si>
    <t>B5</t>
  </si>
  <si>
    <t>B6</t>
  </si>
  <si>
    <t>B7</t>
  </si>
  <si>
    <t>C1</t>
  </si>
  <si>
    <t>C2</t>
  </si>
  <si>
    <t>C3</t>
  </si>
  <si>
    <t>C4</t>
  </si>
  <si>
    <t>D</t>
  </si>
  <si>
    <r>
      <t>kg CO</t>
    </r>
    <r>
      <rPr>
        <vertAlign val="subscript"/>
        <sz val="10"/>
        <rFont val="Arial"/>
        <family val="2"/>
      </rPr>
      <t>2</t>
    </r>
    <r>
      <rPr>
        <sz val="10"/>
        <rFont val="Arial"/>
        <family val="2"/>
      </rPr>
      <t xml:space="preserve"> equivalent</t>
    </r>
  </si>
  <si>
    <r>
      <t>kg SO</t>
    </r>
    <r>
      <rPr>
        <vertAlign val="subscript"/>
        <sz val="10"/>
        <rFont val="Arial"/>
        <family val="2"/>
      </rPr>
      <t>2</t>
    </r>
    <r>
      <rPr>
        <sz val="10"/>
        <rFont val="Arial"/>
        <family val="2"/>
      </rPr>
      <t xml:space="preserve"> equivalent</t>
    </r>
  </si>
  <si>
    <r>
      <t>kg PO</t>
    </r>
    <r>
      <rPr>
        <vertAlign val="subscript"/>
        <sz val="10"/>
        <rFont val="Arial"/>
        <family val="2"/>
      </rPr>
      <t>4</t>
    </r>
    <r>
      <rPr>
        <vertAlign val="superscript"/>
        <sz val="10"/>
        <rFont val="Arial"/>
        <family val="2"/>
      </rPr>
      <t>3-</t>
    </r>
    <r>
      <rPr>
        <sz val="10"/>
        <rFont val="Arial"/>
        <family val="2"/>
      </rPr>
      <t xml:space="preserve"> equivalent</t>
    </r>
  </si>
  <si>
    <r>
      <t>kg C</t>
    </r>
    <r>
      <rPr>
        <vertAlign val="subscript"/>
        <sz val="10"/>
        <rFont val="Arial"/>
        <family val="2"/>
      </rPr>
      <t>2</t>
    </r>
    <r>
      <rPr>
        <sz val="10"/>
        <rFont val="Arial"/>
        <family val="2"/>
      </rPr>
      <t>H</t>
    </r>
    <r>
      <rPr>
        <vertAlign val="subscript"/>
        <sz val="10"/>
        <rFont val="Arial"/>
        <family val="2"/>
      </rPr>
      <t>4</t>
    </r>
    <r>
      <rPr>
        <sz val="10"/>
        <rFont val="Arial"/>
        <family val="2"/>
      </rPr>
      <t xml:space="preserve"> equivalent</t>
    </r>
  </si>
  <si>
    <t>19.2 - Comparative LCA</t>
  </si>
  <si>
    <t>Exemption?</t>
  </si>
  <si>
    <t>NO</t>
  </si>
  <si>
    <t>Total Impact Reduction</t>
  </si>
  <si>
    <r>
      <t xml:space="preserve">Theoretical Points Awarded Excluding Module B6 </t>
    </r>
    <r>
      <rPr>
        <b/>
        <i/>
        <sz val="10"/>
        <color theme="0"/>
        <rFont val="Arial"/>
        <family val="2"/>
      </rPr>
      <t>(note: may exceed points available)</t>
    </r>
  </si>
  <si>
    <t>Points awarded for module B6</t>
  </si>
  <si>
    <t>Points awarded excluding module B6</t>
  </si>
  <si>
    <t>Total points awarded</t>
  </si>
  <si>
    <t/>
  </si>
  <si>
    <t xml:space="preserve">Points Available in Submission Guidelines: </t>
  </si>
  <si>
    <t>Climate change - total</t>
  </si>
  <si>
    <t>Ozone depletion</t>
  </si>
  <si>
    <t>Acidification</t>
  </si>
  <si>
    <r>
      <t>mol H</t>
    </r>
    <r>
      <rPr>
        <vertAlign val="superscript"/>
        <sz val="10"/>
        <rFont val="Arial"/>
        <family val="2"/>
      </rPr>
      <t>+</t>
    </r>
    <r>
      <rPr>
        <sz val="10"/>
        <rFont val="Arial"/>
        <family val="2"/>
      </rPr>
      <t xml:space="preserve"> equivalent</t>
    </r>
  </si>
  <si>
    <t>Eutrophication aquatic freshwater</t>
  </si>
  <si>
    <t>kg P equivalent</t>
  </si>
  <si>
    <t>Eutrophication aquatic marine</t>
  </si>
  <si>
    <t>kg N equivalent</t>
  </si>
  <si>
    <t>Eutrophication terrestrial</t>
  </si>
  <si>
    <t>mol N equivalent</t>
  </si>
  <si>
    <t>Photochemical ozone formation</t>
  </si>
  <si>
    <t>kg NMVOC equivalent</t>
  </si>
  <si>
    <t>Depletion of abiotic resources - minerals and metals</t>
  </si>
  <si>
    <t>Depletion of abiotic resources - fossil fuels</t>
  </si>
  <si>
    <t>MJ, net calorific value</t>
  </si>
  <si>
    <t>Water use</t>
  </si>
  <si>
    <r>
      <t>m</t>
    </r>
    <r>
      <rPr>
        <vertAlign val="superscript"/>
        <sz val="10"/>
        <rFont val="Arial"/>
        <family val="2"/>
      </rPr>
      <t>3</t>
    </r>
    <r>
      <rPr>
        <sz val="10"/>
        <rFont val="Arial"/>
        <family val="2"/>
      </rPr>
      <t xml:space="preserve"> world equivalent deprived</t>
    </r>
  </si>
  <si>
    <t>Particulate matter emissions</t>
  </si>
  <si>
    <t>Disease incidence</t>
  </si>
  <si>
    <t>Ionizing radiation, human health</t>
  </si>
  <si>
    <t>kBq U235 equivalent</t>
  </si>
  <si>
    <t>Eco-toxicity (freshwater)</t>
  </si>
  <si>
    <t>CTUe</t>
  </si>
  <si>
    <t>Human toxicity, cancer effects</t>
  </si>
  <si>
    <t>Human toxicity, non-cancer effects</t>
  </si>
  <si>
    <t>Land use related impacts</t>
  </si>
  <si>
    <t>dimensionless</t>
  </si>
  <si>
    <t>Green Star - Green Star Buildings NZ</t>
  </si>
  <si>
    <t xml:space="preserve">Initial release </t>
  </si>
  <si>
    <t>26 - Comparative LCA</t>
  </si>
  <si>
    <t>Points awarded for Credit 21</t>
  </si>
  <si>
    <t>Points Available for Credit 21</t>
  </si>
  <si>
    <t>Long term Carbon Stored (kgCO2e)</t>
  </si>
  <si>
    <t>Offsets for Credit 24</t>
  </si>
  <si>
    <t>4 Star</t>
  </si>
  <si>
    <t>5 Star</t>
  </si>
  <si>
    <t>6 Star</t>
  </si>
  <si>
    <t>Conditional Requirement</t>
  </si>
  <si>
    <t>Targeted Green Star Rating</t>
  </si>
  <si>
    <t>Gross Floor Area (sqm)</t>
  </si>
  <si>
    <t xml:space="preserve">Year of Registration </t>
  </si>
  <si>
    <t>Office Conditional Energy Reduction</t>
  </si>
  <si>
    <t>Other Conditional Energy Reduction</t>
  </si>
  <si>
    <t>Is it an Office Building</t>
  </si>
  <si>
    <t xml:space="preserve">Yes </t>
  </si>
  <si>
    <t>No</t>
  </si>
  <si>
    <t>Minimum Upfront Carbon Reduction Requirement</t>
  </si>
  <si>
    <t>Carbon Reduction Strategy Met</t>
  </si>
  <si>
    <t>Formula bug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</si>
</sst>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C09]* #,##0_-;\-[$$-C09]* #,##0_-;_-[$$-C09]* &quot;-&quot;??_-;_-@_-"/>
    <numFmt numFmtId="165" formatCode="0.000"/>
    <numFmt numFmtId="166" formatCode="0.0"/>
    <numFmt numFmtId="167" formatCode="0.0000"/>
    <numFmt numFmtId="168"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b/>
      <sz val="16"/>
      <color theme="0"/>
      <name val="Calibri"/>
      <family val="2"/>
      <scheme val="minor"/>
    </font>
    <font>
      <b/>
      <sz val="12"/>
      <color theme="0"/>
      <name val="Calibri"/>
      <family val="2"/>
      <scheme val="minor"/>
    </font>
    <font>
      <b/>
      <sz val="16"/>
      <color theme="0"/>
      <name val="Arial"/>
      <family val="2"/>
    </font>
    <font>
      <b/>
      <sz val="14"/>
      <color theme="0"/>
      <name val="Arial"/>
      <family val="2"/>
    </font>
    <font>
      <b/>
      <sz val="12"/>
      <color theme="0"/>
      <name val="Arial"/>
      <family val="2"/>
    </font>
    <font>
      <b/>
      <sz val="10"/>
      <color theme="0"/>
      <name val="Arial"/>
      <family val="2"/>
    </font>
    <font>
      <sz val="10"/>
      <name val="Arial"/>
      <family val="2"/>
    </font>
    <font>
      <sz val="10"/>
      <color indexed="8"/>
      <name val="Arial"/>
      <family val="2"/>
    </font>
    <font>
      <b/>
      <sz val="16"/>
      <color theme="1"/>
      <name val="Calibri"/>
      <family val="2"/>
      <scheme val="minor"/>
    </font>
    <font>
      <b/>
      <sz val="10"/>
      <color indexed="18"/>
      <name val="Calibri"/>
      <family val="2"/>
      <scheme val="minor"/>
    </font>
    <font>
      <sz val="11"/>
      <name val="Calibri"/>
      <family val="2"/>
      <scheme val="minor"/>
    </font>
    <font>
      <sz val="9"/>
      <color theme="1"/>
      <name val="Calibri"/>
      <family val="2"/>
      <scheme val="minor"/>
    </font>
    <font>
      <sz val="10"/>
      <color theme="1"/>
      <name val="Arial"/>
      <family val="2"/>
    </font>
    <font>
      <sz val="9"/>
      <color theme="1"/>
      <name val="Arial"/>
      <family val="2"/>
    </font>
    <font>
      <vertAlign val="superscript"/>
      <sz val="9"/>
      <color theme="1"/>
      <name val="Arial"/>
      <family val="2"/>
    </font>
    <font>
      <b/>
      <sz val="10"/>
      <color theme="1"/>
      <name val="Arial"/>
      <family val="2"/>
    </font>
    <font>
      <b/>
      <sz val="9"/>
      <color theme="0"/>
      <name val="Arial"/>
      <family val="2"/>
    </font>
    <font>
      <vertAlign val="subscript"/>
      <sz val="10"/>
      <name val="Arial"/>
      <family val="2"/>
    </font>
    <font>
      <vertAlign val="superscript"/>
      <sz val="10"/>
      <name val="Arial"/>
      <family val="2"/>
    </font>
    <font>
      <sz val="9"/>
      <name val="Arial"/>
      <family val="2"/>
    </font>
    <font>
      <b/>
      <sz val="18"/>
      <color theme="1"/>
      <name val="Arial"/>
      <family val="2"/>
    </font>
    <font>
      <b/>
      <sz val="14"/>
      <color theme="1"/>
      <name val="Arial"/>
      <family val="2"/>
    </font>
    <font>
      <b/>
      <sz val="10"/>
      <name val="Arial"/>
      <family val="2"/>
    </font>
    <font>
      <b/>
      <sz val="11"/>
      <color theme="1"/>
      <name val="Arial"/>
      <family val="2"/>
    </font>
    <font>
      <b/>
      <i/>
      <sz val="10"/>
      <color theme="0"/>
      <name val="Arial"/>
      <family val="2"/>
    </font>
    <font>
      <b/>
      <sz val="9"/>
      <color theme="1"/>
      <name val="Arial"/>
      <family val="2"/>
    </font>
    <font>
      <u/>
      <sz val="11"/>
      <color theme="1"/>
      <name val="Calibri"/>
      <family val="2"/>
      <scheme val="minor"/>
    </font>
    <font>
      <b/>
      <vertAlign val="superscript"/>
      <sz val="10"/>
      <color theme="0"/>
      <name val="Arial"/>
      <family val="2"/>
    </font>
    <font>
      <sz val="12"/>
      <color theme="1"/>
      <name val="Arial"/>
      <family val="2"/>
    </font>
    <font>
      <b/>
      <sz val="12"/>
      <color theme="1"/>
      <name val="Arial"/>
      <family val="2"/>
    </font>
    <font>
      <vertAlign val="subscript"/>
      <sz val="10"/>
      <color theme="1"/>
      <name val="Arial"/>
      <family val="2"/>
    </font>
    <font>
      <sz val="8"/>
      <name val="Calibri"/>
      <family val="2"/>
      <scheme val="minor"/>
    </font>
    <font>
      <b/>
      <sz val="11"/>
      <color theme="3" tint="-0.499984740745262"/>
      <name val="Arial"/>
      <family val="2"/>
    </font>
    <font>
      <b/>
      <sz val="20"/>
      <color theme="3" tint="-0.499984740745262"/>
      <name val="Arial"/>
      <family val="2"/>
    </font>
  </fonts>
  <fills count="1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1" tint="-0.499984740745262"/>
        <bgColor indexed="64"/>
      </patternFill>
    </fill>
    <fill>
      <patternFill patternType="solid">
        <fgColor rgb="FF0D243E"/>
        <bgColor indexed="64"/>
      </patternFill>
    </fill>
    <fill>
      <patternFill patternType="solid">
        <fgColor theme="0"/>
        <bgColor indexed="64"/>
      </patternFill>
    </fill>
    <fill>
      <patternFill patternType="solid">
        <fgColor rgb="FFDCE6F1"/>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rgb="FFD9D9D9"/>
        <bgColor indexed="64"/>
      </patternFill>
    </fill>
  </fills>
  <borders count="5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thin">
        <color theme="0"/>
      </left>
      <right style="thin">
        <color theme="0"/>
      </right>
      <top/>
      <bottom/>
      <diagonal/>
    </border>
    <border>
      <left/>
      <right style="hair">
        <color auto="1"/>
      </right>
      <top style="hair">
        <color auto="1"/>
      </top>
      <bottom style="hair">
        <color auto="1"/>
      </bottom>
      <diagonal/>
    </border>
    <border>
      <left style="thin">
        <color theme="0"/>
      </left>
      <right style="thin">
        <color theme="0"/>
      </right>
      <top/>
      <bottom style="thin">
        <color theme="0"/>
      </bottom>
      <diagonal/>
    </border>
    <border>
      <left style="thin">
        <color theme="0"/>
      </left>
      <right style="thin">
        <color theme="0"/>
      </right>
      <top style="hair">
        <color auto="1"/>
      </top>
      <bottom style="thin">
        <color theme="0"/>
      </bottom>
      <diagonal/>
    </border>
    <border>
      <left style="thin">
        <color rgb="FF0D243E"/>
      </left>
      <right/>
      <top style="thin">
        <color rgb="FF0D243E"/>
      </top>
      <bottom style="thin">
        <color theme="0"/>
      </bottom>
      <diagonal/>
    </border>
    <border>
      <left/>
      <right/>
      <top style="thin">
        <color rgb="FF0D243E"/>
      </top>
      <bottom style="thin">
        <color theme="0"/>
      </bottom>
      <diagonal/>
    </border>
    <border>
      <left/>
      <right style="thin">
        <color rgb="FF0D243E"/>
      </right>
      <top style="thin">
        <color rgb="FF0D243E"/>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rgb="FF0D243E"/>
      </right>
      <top style="thin">
        <color theme="0"/>
      </top>
      <bottom style="thin">
        <color theme="0"/>
      </bottom>
      <diagonal/>
    </border>
    <border>
      <left style="thin">
        <color rgb="FF0D243E"/>
      </left>
      <right style="thin">
        <color theme="0"/>
      </right>
      <top style="thin">
        <color rgb="FF0D243E"/>
      </top>
      <bottom style="thin">
        <color rgb="FF0D243E"/>
      </bottom>
      <diagonal/>
    </border>
    <border>
      <left style="thin">
        <color theme="0"/>
      </left>
      <right/>
      <top style="thin">
        <color rgb="FF0D243E"/>
      </top>
      <bottom style="thin">
        <color rgb="FF0D243E"/>
      </bottom>
      <diagonal/>
    </border>
    <border>
      <left style="thin">
        <color theme="0"/>
      </left>
      <right style="thin">
        <color theme="0"/>
      </right>
      <top style="thin">
        <color theme="0"/>
      </top>
      <bottom style="thin">
        <color rgb="FF0D243E"/>
      </bottom>
      <diagonal/>
    </border>
    <border>
      <left style="thin">
        <color theme="0"/>
      </left>
      <right style="thin">
        <color rgb="FF0D243E"/>
      </right>
      <top style="thin">
        <color theme="0"/>
      </top>
      <bottom style="thin">
        <color rgb="FF0D243E"/>
      </bottom>
      <diagonal/>
    </border>
    <border>
      <left style="thin">
        <color rgb="FF0D243E"/>
      </left>
      <right style="thin">
        <color theme="0"/>
      </right>
      <top style="hair">
        <color auto="1"/>
      </top>
      <bottom style="thin">
        <color theme="0"/>
      </bottom>
      <diagonal/>
    </border>
    <border>
      <left style="thin">
        <color theme="0"/>
      </left>
      <right style="thin">
        <color rgb="FF0D243E"/>
      </right>
      <top style="hair">
        <color auto="1"/>
      </top>
      <bottom style="thin">
        <color theme="0"/>
      </bottom>
      <diagonal/>
    </border>
    <border>
      <left style="thin">
        <color rgb="FF0D243E"/>
      </left>
      <right/>
      <top style="thin">
        <color theme="0"/>
      </top>
      <bottom style="thin">
        <color rgb="FF0D243E"/>
      </bottom>
      <diagonal/>
    </border>
    <border>
      <left/>
      <right/>
      <top style="thin">
        <color theme="0"/>
      </top>
      <bottom style="thin">
        <color rgb="FF0D243E"/>
      </bottom>
      <diagonal/>
    </border>
    <border>
      <left/>
      <right style="thin">
        <color theme="0"/>
      </right>
      <top style="thin">
        <color theme="0"/>
      </top>
      <bottom style="thin">
        <color rgb="FF0D243E"/>
      </bottom>
      <diagonal/>
    </border>
    <border>
      <left style="thin">
        <color theme="0"/>
      </left>
      <right/>
      <top style="thin">
        <color theme="0"/>
      </top>
      <bottom style="thin">
        <color rgb="FF0D243E"/>
      </bottom>
      <diagonal/>
    </border>
    <border>
      <left style="hair">
        <color auto="1"/>
      </left>
      <right style="hair">
        <color auto="1"/>
      </right>
      <top style="hair">
        <color auto="1"/>
      </top>
      <bottom style="hair">
        <color theme="0" tint="-0.499984740745262"/>
      </bottom>
      <diagonal/>
    </border>
    <border>
      <left style="hair">
        <color auto="1"/>
      </left>
      <right style="hair">
        <color auto="1"/>
      </right>
      <top/>
      <bottom style="hair">
        <color theme="0" tint="-0.499984740745262"/>
      </bottom>
      <diagonal/>
    </border>
    <border>
      <left style="thin">
        <color theme="0"/>
      </left>
      <right/>
      <top style="hair">
        <color theme="0" tint="-0.499984740745262"/>
      </top>
      <bottom/>
      <diagonal/>
    </border>
    <border>
      <left/>
      <right/>
      <top style="hair">
        <color theme="0" tint="-0.499984740745262"/>
      </top>
      <bottom/>
      <diagonal/>
    </border>
    <border>
      <left style="hair">
        <color auto="1"/>
      </left>
      <right style="hair">
        <color auto="1"/>
      </right>
      <top style="hair">
        <color theme="0" tint="-0.499984740745262"/>
      </top>
      <bottom style="hair">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theme="0"/>
      </right>
      <top style="thin">
        <color theme="0"/>
      </top>
      <bottom/>
      <diagonal/>
    </border>
    <border>
      <left style="thin">
        <color rgb="FF0D243E"/>
      </left>
      <right/>
      <top style="thin">
        <color theme="0"/>
      </top>
      <bottom style="thin">
        <color theme="0"/>
      </bottom>
      <diagonal/>
    </border>
    <border>
      <left style="thin">
        <color theme="0"/>
      </left>
      <right/>
      <top style="hair">
        <color auto="1"/>
      </top>
      <bottom/>
      <diagonal/>
    </border>
    <border>
      <left/>
      <right style="hair">
        <color auto="1"/>
      </right>
      <top style="hair">
        <color auto="1"/>
      </top>
      <bottom/>
      <diagonal/>
    </border>
    <border>
      <left style="thin">
        <color theme="0"/>
      </left>
      <right/>
      <top/>
      <bottom/>
      <diagonal/>
    </border>
    <border>
      <left/>
      <right style="hair">
        <color auto="1"/>
      </right>
      <top/>
      <bottom/>
      <diagonal/>
    </border>
    <border>
      <left style="thin">
        <color theme="0"/>
      </left>
      <right/>
      <top/>
      <bottom style="thin">
        <color indexed="64"/>
      </bottom>
      <diagonal/>
    </border>
    <border>
      <left/>
      <right style="hair">
        <color auto="1"/>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theme="0" tint="-0.34998626667073579"/>
      </right>
      <top/>
      <bottom/>
      <diagonal/>
    </border>
    <border>
      <left style="hair">
        <color theme="0" tint="-0.34998626667073579"/>
      </left>
      <right/>
      <top/>
      <bottom/>
      <diagonal/>
    </border>
    <border>
      <left style="hair">
        <color theme="0" tint="-0.34998626667073579"/>
      </left>
      <right/>
      <top style="hair">
        <color theme="0" tint="-0.34998626667073579"/>
      </top>
      <bottom style="hair">
        <color theme="0" tint="-0.34998626667073579"/>
      </bottom>
      <diagonal/>
    </border>
    <border>
      <left/>
      <right/>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1" fillId="0" borderId="0"/>
    <xf numFmtId="0" fontId="9" fillId="0" borderId="0"/>
    <xf numFmtId="0" fontId="1" fillId="0" borderId="0"/>
  </cellStyleXfs>
  <cellXfs count="163">
    <xf numFmtId="0" fontId="0" fillId="0" borderId="0" xfId="0"/>
    <xf numFmtId="0" fontId="4" fillId="0" borderId="0" xfId="0" applyFont="1"/>
    <xf numFmtId="0" fontId="6" fillId="0" borderId="0" xfId="4" applyFont="1" applyAlignment="1">
      <alignment vertical="center"/>
    </xf>
    <xf numFmtId="0" fontId="7" fillId="0" borderId="0" xfId="4" applyFont="1" applyAlignment="1">
      <alignment horizontal="left" vertical="center"/>
    </xf>
    <xf numFmtId="164" fontId="8" fillId="5" borderId="0" xfId="2" applyNumberFormat="1" applyFont="1" applyFill="1" applyAlignment="1" applyProtection="1">
      <alignment vertical="center" wrapText="1"/>
      <protection locked="0"/>
    </xf>
    <xf numFmtId="164" fontId="8" fillId="5" borderId="0" xfId="2" applyNumberFormat="1" applyFont="1" applyFill="1" applyAlignment="1" applyProtection="1">
      <alignment horizontal="center" vertical="center" wrapText="1"/>
      <protection locked="0"/>
    </xf>
    <xf numFmtId="164" fontId="8" fillId="0" borderId="0" xfId="2" applyNumberFormat="1" applyFont="1" applyFill="1" applyAlignment="1" applyProtection="1">
      <alignment vertical="center" wrapText="1"/>
      <protection locked="0"/>
    </xf>
    <xf numFmtId="164" fontId="8" fillId="5" borderId="1" xfId="2" applyNumberFormat="1" applyFont="1" applyFill="1" applyBorder="1" applyAlignment="1" applyProtection="1">
      <alignment horizontal="center" vertical="center" wrapText="1"/>
      <protection locked="0"/>
    </xf>
    <xf numFmtId="14" fontId="10" fillId="6" borderId="2" xfId="5" applyNumberFormat="1" applyFont="1" applyFill="1" applyBorder="1" applyAlignment="1">
      <alignment horizontal="center" vertical="center" wrapText="1"/>
    </xf>
    <xf numFmtId="0" fontId="11" fillId="6" borderId="0" xfId="6" applyFont="1" applyFill="1" applyAlignment="1">
      <alignment horizontal="left"/>
    </xf>
    <xf numFmtId="0" fontId="11" fillId="6" borderId="3" xfId="6" applyFont="1" applyFill="1" applyBorder="1" applyAlignment="1">
      <alignment horizontal="left"/>
    </xf>
    <xf numFmtId="0" fontId="12" fillId="0" borderId="4" xfId="0" applyFont="1" applyBorder="1" applyAlignment="1">
      <alignment horizontal="left" vertical="center"/>
    </xf>
    <xf numFmtId="0" fontId="1" fillId="6" borderId="0" xfId="6" applyFill="1"/>
    <xf numFmtId="0" fontId="12" fillId="0" borderId="2" xfId="0" applyFont="1" applyBorder="1" applyAlignment="1">
      <alignment horizontal="left" vertical="center" wrapText="1"/>
    </xf>
    <xf numFmtId="14" fontId="13" fillId="0" borderId="2" xfId="0" applyNumberFormat="1"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pplyAlignment="1">
      <alignment vertical="center" wrapText="1"/>
    </xf>
    <xf numFmtId="0" fontId="13" fillId="0" borderId="2" xfId="0" applyFont="1" applyBorder="1" applyAlignment="1">
      <alignment horizontal="left" vertical="center" wrapText="1"/>
    </xf>
    <xf numFmtId="14" fontId="0" fillId="0" borderId="2" xfId="0" applyNumberFormat="1" applyBorder="1" applyAlignment="1">
      <alignment horizontal="left" vertical="center"/>
    </xf>
    <xf numFmtId="0" fontId="0" fillId="0" borderId="2" xfId="0" applyBorder="1" applyAlignment="1">
      <alignment vertical="center"/>
    </xf>
    <xf numFmtId="0" fontId="0" fillId="0" borderId="2" xfId="0" applyBorder="1" applyAlignment="1">
      <alignment vertical="center" wrapText="1"/>
    </xf>
    <xf numFmtId="0" fontId="0" fillId="0" borderId="2" xfId="0" applyBorder="1" applyAlignment="1">
      <alignment horizontal="left" vertical="center"/>
    </xf>
    <xf numFmtId="0" fontId="11" fillId="0" borderId="0" xfId="0" applyFont="1"/>
    <xf numFmtId="14" fontId="14" fillId="6" borderId="2" xfId="0" applyNumberFormat="1" applyFont="1" applyFill="1" applyBorder="1"/>
    <xf numFmtId="0" fontId="14" fillId="6" borderId="2" xfId="0" applyFont="1" applyFill="1" applyBorder="1"/>
    <xf numFmtId="0" fontId="14" fillId="6" borderId="2" xfId="0" quotePrefix="1" applyFont="1" applyFill="1" applyBorder="1"/>
    <xf numFmtId="0" fontId="14" fillId="0" borderId="2" xfId="0" applyFont="1" applyBorder="1"/>
    <xf numFmtId="9" fontId="14" fillId="0" borderId="2" xfId="0" applyNumberFormat="1" applyFont="1" applyBorder="1"/>
    <xf numFmtId="0" fontId="14" fillId="0" borderId="2" xfId="0" quotePrefix="1" applyFont="1" applyBorder="1"/>
    <xf numFmtId="0" fontId="15" fillId="0" borderId="0" xfId="0" applyFont="1" applyAlignment="1">
      <alignment vertical="center"/>
    </xf>
    <xf numFmtId="164" fontId="15" fillId="0" borderId="0" xfId="0" applyNumberFormat="1" applyFont="1" applyAlignment="1">
      <alignment vertical="center"/>
    </xf>
    <xf numFmtId="2" fontId="15" fillId="0" borderId="0" xfId="0" applyNumberFormat="1" applyFont="1" applyAlignment="1">
      <alignment horizontal="center" vertical="center"/>
    </xf>
    <xf numFmtId="0" fontId="15" fillId="0" borderId="0" xfId="0" applyFont="1" applyAlignment="1">
      <alignment horizontal="center" vertical="center"/>
    </xf>
    <xf numFmtId="165" fontId="16" fillId="7" borderId="7" xfId="3" applyNumberFormat="1" applyFont="1" applyFill="1" applyBorder="1" applyAlignment="1" applyProtection="1">
      <alignment horizontal="center" vertical="center" wrapText="1"/>
    </xf>
    <xf numFmtId="0" fontId="8" fillId="5" borderId="8" xfId="2" applyFont="1" applyFill="1" applyBorder="1" applyAlignment="1" applyProtection="1">
      <alignment horizontal="center" vertical="center" wrapText="1"/>
    </xf>
    <xf numFmtId="164" fontId="18" fillId="0" borderId="0" xfId="0" applyNumberFormat="1" applyFont="1" applyAlignment="1">
      <alignment vertical="center"/>
    </xf>
    <xf numFmtId="0" fontId="19" fillId="5" borderId="8" xfId="2" applyFont="1" applyFill="1" applyBorder="1" applyAlignment="1" applyProtection="1">
      <alignment horizontal="center" vertical="center" wrapText="1"/>
    </xf>
    <xf numFmtId="0" fontId="8" fillId="5" borderId="8" xfId="2" applyFont="1" applyFill="1" applyBorder="1" applyAlignment="1" applyProtection="1">
      <alignment horizontal="left" vertical="center" wrapText="1"/>
    </xf>
    <xf numFmtId="0" fontId="8" fillId="5" borderId="9" xfId="2" applyFont="1" applyFill="1" applyBorder="1" applyAlignment="1" applyProtection="1">
      <alignment horizontal="center" vertical="center" wrapText="1"/>
    </xf>
    <xf numFmtId="2" fontId="9" fillId="0" borderId="11" xfId="3" applyNumberFormat="1" applyFont="1" applyFill="1" applyBorder="1" applyAlignment="1" applyProtection="1">
      <alignment horizontal="left" vertical="center"/>
    </xf>
    <xf numFmtId="2" fontId="9" fillId="0" borderId="12" xfId="3" applyNumberFormat="1" applyFont="1" applyFill="1" applyBorder="1" applyAlignment="1" applyProtection="1">
      <alignment horizontal="left" vertical="center"/>
    </xf>
    <xf numFmtId="0" fontId="16" fillId="7" borderId="13" xfId="3" applyNumberFormat="1" applyFont="1" applyFill="1" applyBorder="1" applyAlignment="1" applyProtection="1">
      <alignment horizontal="center" vertical="center"/>
      <protection locked="0"/>
    </xf>
    <xf numFmtId="0" fontId="16" fillId="6" borderId="12" xfId="3" applyNumberFormat="1" applyFont="1" applyFill="1" applyBorder="1" applyAlignment="1" applyProtection="1">
      <alignment horizontal="center" vertical="center"/>
    </xf>
    <xf numFmtId="2" fontId="9" fillId="0" borderId="15" xfId="3" applyNumberFormat="1" applyFont="1" applyFill="1" applyBorder="1" applyAlignment="1" applyProtection="1">
      <alignment horizontal="left" vertical="center"/>
    </xf>
    <xf numFmtId="2" fontId="9" fillId="0" borderId="7" xfId="3" applyNumberFormat="1" applyFont="1" applyFill="1" applyBorder="1" applyAlignment="1" applyProtection="1">
      <alignment horizontal="left" vertical="center"/>
    </xf>
    <xf numFmtId="0" fontId="16" fillId="7" borderId="7" xfId="3" applyNumberFormat="1" applyFont="1" applyFill="1" applyBorder="1" applyAlignment="1" applyProtection="1">
      <alignment horizontal="center" vertical="center"/>
      <protection locked="0"/>
    </xf>
    <xf numFmtId="0" fontId="22" fillId="7" borderId="7" xfId="3" applyNumberFormat="1" applyFont="1" applyFill="1" applyBorder="1" applyAlignment="1" applyProtection="1">
      <alignment horizontal="center" vertical="center"/>
      <protection locked="0"/>
    </xf>
    <xf numFmtId="0" fontId="16" fillId="6" borderId="7" xfId="3" applyNumberFormat="1" applyFont="1" applyFill="1" applyBorder="1" applyAlignment="1" applyProtection="1">
      <alignment horizontal="center" vertical="center"/>
    </xf>
    <xf numFmtId="0" fontId="15" fillId="0" borderId="0" xfId="3" applyFont="1" applyFill="1" applyBorder="1" applyAlignment="1" applyProtection="1">
      <alignment vertical="center"/>
    </xf>
    <xf numFmtId="0" fontId="15" fillId="0" borderId="0" xfId="3" applyFont="1" applyFill="1" applyBorder="1" applyAlignment="1" applyProtection="1">
      <alignment horizontal="center" vertical="center"/>
    </xf>
    <xf numFmtId="2" fontId="9" fillId="0" borderId="0" xfId="3" applyNumberFormat="1" applyFont="1" applyFill="1" applyBorder="1" applyAlignment="1" applyProtection="1">
      <alignment horizontal="left" vertical="center"/>
    </xf>
    <xf numFmtId="164" fontId="23" fillId="0" borderId="0" xfId="0" applyNumberFormat="1" applyFont="1" applyAlignment="1">
      <alignment vertical="center"/>
    </xf>
    <xf numFmtId="9" fontId="9" fillId="0" borderId="12" xfId="1" applyFont="1" applyFill="1" applyBorder="1" applyAlignment="1" applyProtection="1">
      <alignment horizontal="center" vertical="center"/>
    </xf>
    <xf numFmtId="164" fontId="24" fillId="0" borderId="0" xfId="0" applyNumberFormat="1" applyFont="1" applyAlignment="1">
      <alignment vertical="center"/>
    </xf>
    <xf numFmtId="0" fontId="8" fillId="5" borderId="24" xfId="2" applyFont="1" applyFill="1" applyBorder="1" applyAlignment="1" applyProtection="1">
      <alignment horizontal="left" vertical="center" wrapText="1"/>
    </xf>
    <xf numFmtId="0" fontId="8" fillId="5" borderId="25" xfId="2" applyFont="1" applyFill="1" applyBorder="1" applyAlignment="1" applyProtection="1">
      <alignment horizontal="left" vertical="center" wrapText="1"/>
    </xf>
    <xf numFmtId="0" fontId="8" fillId="5" borderId="26" xfId="2" applyFont="1" applyFill="1" applyBorder="1" applyAlignment="1" applyProtection="1">
      <alignment horizontal="center" vertical="center" wrapText="1"/>
    </xf>
    <xf numFmtId="0" fontId="8" fillId="5" borderId="27" xfId="2" applyFont="1" applyFill="1" applyBorder="1" applyAlignment="1" applyProtection="1">
      <alignment horizontal="center" vertical="center" wrapText="1"/>
    </xf>
    <xf numFmtId="9" fontId="9" fillId="0" borderId="7" xfId="1" applyFont="1" applyFill="1" applyBorder="1" applyAlignment="1" applyProtection="1">
      <alignment horizontal="center" vertical="center"/>
    </xf>
    <xf numFmtId="9" fontId="8" fillId="5" borderId="17" xfId="1" applyFont="1" applyFill="1" applyBorder="1" applyAlignment="1" applyProtection="1">
      <alignment horizontal="center" vertical="center" wrapText="1"/>
    </xf>
    <xf numFmtId="0" fontId="8" fillId="5" borderId="17" xfId="2" applyFont="1" applyFill="1" applyBorder="1" applyAlignment="1" applyProtection="1">
      <alignment horizontal="center" vertical="center" wrapText="1"/>
    </xf>
    <xf numFmtId="9" fontId="8" fillId="5" borderId="16" xfId="1" applyFont="1" applyFill="1" applyBorder="1" applyAlignment="1" applyProtection="1">
      <alignment horizontal="center" vertical="center" wrapText="1"/>
    </xf>
    <xf numFmtId="0" fontId="8" fillId="5" borderId="16" xfId="2" applyFont="1" applyFill="1" applyBorder="1" applyAlignment="1" applyProtection="1">
      <alignment horizontal="center" vertical="center" wrapText="1"/>
    </xf>
    <xf numFmtId="9" fontId="8" fillId="5" borderId="29" xfId="1" applyFont="1" applyFill="1" applyBorder="1" applyAlignment="1" applyProtection="1">
      <alignment horizontal="center" vertical="center" wrapText="1"/>
    </xf>
    <xf numFmtId="166" fontId="25" fillId="0" borderId="0" xfId="3" applyNumberFormat="1" applyFont="1" applyFill="1" applyBorder="1" applyAlignment="1" applyProtection="1">
      <alignment horizontal="center" vertical="center"/>
    </xf>
    <xf numFmtId="166" fontId="8" fillId="5" borderId="26" xfId="2" applyNumberFormat="1" applyFont="1" applyFill="1" applyBorder="1" applyAlignment="1" applyProtection="1">
      <alignment horizontal="center" vertical="center" wrapText="1"/>
    </xf>
    <xf numFmtId="166" fontId="8" fillId="5" borderId="27" xfId="2" applyNumberFormat="1" applyFont="1" applyFill="1" applyBorder="1" applyAlignment="1" applyProtection="1">
      <alignment horizontal="center" vertical="center" wrapText="1"/>
    </xf>
    <xf numFmtId="0" fontId="0" fillId="0" borderId="0" xfId="0" applyAlignment="1">
      <alignment vertical="center"/>
    </xf>
    <xf numFmtId="164" fontId="15" fillId="0" borderId="0" xfId="0" quotePrefix="1" applyNumberFormat="1" applyFont="1" applyAlignment="1">
      <alignment vertical="center"/>
    </xf>
    <xf numFmtId="164" fontId="26" fillId="0" borderId="0" xfId="0" applyNumberFormat="1" applyFont="1" applyAlignment="1">
      <alignment vertical="center"/>
    </xf>
    <xf numFmtId="0" fontId="8" fillId="5" borderId="0" xfId="2" applyFont="1" applyFill="1" applyBorder="1" applyAlignment="1" applyProtection="1">
      <alignment horizontal="center" vertical="center" wrapText="1"/>
    </xf>
    <xf numFmtId="1" fontId="9" fillId="0" borderId="7" xfId="3" applyNumberFormat="1" applyFont="1" applyFill="1" applyBorder="1" applyAlignment="1" applyProtection="1">
      <alignment horizontal="center" vertical="center"/>
    </xf>
    <xf numFmtId="0" fontId="8" fillId="5" borderId="24" xfId="2" applyFont="1" applyFill="1" applyBorder="1" applyAlignment="1" applyProtection="1">
      <alignment horizontal="center" vertical="center" wrapText="1"/>
    </xf>
    <xf numFmtId="2" fontId="25" fillId="0" borderId="7" xfId="3" applyNumberFormat="1" applyFont="1" applyFill="1" applyBorder="1" applyAlignment="1" applyProtection="1">
      <alignment horizontal="left" vertical="center"/>
    </xf>
    <xf numFmtId="9" fontId="16" fillId="6" borderId="12" xfId="1" applyFont="1" applyFill="1" applyBorder="1" applyAlignment="1" applyProtection="1">
      <alignment horizontal="center" vertical="center"/>
    </xf>
    <xf numFmtId="0" fontId="8" fillId="5" borderId="10" xfId="2" applyFont="1" applyFill="1" applyBorder="1" applyAlignment="1" applyProtection="1">
      <alignment horizontal="center" vertical="center" wrapText="1"/>
    </xf>
    <xf numFmtId="10" fontId="16" fillId="6" borderId="12" xfId="1" applyNumberFormat="1" applyFont="1" applyFill="1" applyBorder="1" applyAlignment="1" applyProtection="1">
      <alignment horizontal="center" vertical="center"/>
    </xf>
    <xf numFmtId="0" fontId="16" fillId="7" borderId="34" xfId="3" applyNumberFormat="1" applyFont="1" applyFill="1" applyBorder="1" applyAlignment="1" applyProtection="1">
      <alignment horizontal="center" vertical="center"/>
      <protection locked="0"/>
    </xf>
    <xf numFmtId="0" fontId="16" fillId="6" borderId="35" xfId="3" applyNumberFormat="1" applyFont="1" applyFill="1" applyBorder="1" applyAlignment="1" applyProtection="1">
      <alignment horizontal="center" vertical="center"/>
    </xf>
    <xf numFmtId="2" fontId="9" fillId="0" borderId="36" xfId="3" applyNumberFormat="1" applyFont="1" applyFill="1" applyBorder="1" applyAlignment="1" applyProtection="1">
      <alignment horizontal="left" vertical="center"/>
    </xf>
    <xf numFmtId="2" fontId="9" fillId="0" borderId="37" xfId="3" applyNumberFormat="1" applyFont="1" applyFill="1" applyBorder="1" applyAlignment="1" applyProtection="1">
      <alignment horizontal="left" vertical="center"/>
    </xf>
    <xf numFmtId="0" fontId="16" fillId="7" borderId="38" xfId="3" applyNumberFormat="1" applyFont="1" applyFill="1" applyBorder="1" applyAlignment="1" applyProtection="1">
      <alignment horizontal="center" vertical="center"/>
      <protection locked="0"/>
    </xf>
    <xf numFmtId="0" fontId="16" fillId="6" borderId="38" xfId="3" applyNumberFormat="1" applyFont="1" applyFill="1" applyBorder="1" applyAlignment="1" applyProtection="1">
      <alignment horizontal="center" vertical="center"/>
    </xf>
    <xf numFmtId="0" fontId="28" fillId="6" borderId="12" xfId="3" applyNumberFormat="1" applyFont="1" applyFill="1" applyBorder="1" applyAlignment="1" applyProtection="1">
      <alignment horizontal="center" vertical="center"/>
    </xf>
    <xf numFmtId="0" fontId="28" fillId="8" borderId="12" xfId="3" applyNumberFormat="1" applyFont="1" applyFill="1" applyBorder="1" applyAlignment="1" applyProtection="1">
      <alignment horizontal="center" vertical="center"/>
    </xf>
    <xf numFmtId="167" fontId="15" fillId="0" borderId="12" xfId="3" applyNumberFormat="1" applyFont="1" applyFill="1" applyBorder="1" applyAlignment="1" applyProtection="1">
      <alignment horizontal="center" vertical="center"/>
    </xf>
    <xf numFmtId="11" fontId="15" fillId="0" borderId="12" xfId="3" applyNumberFormat="1" applyFont="1" applyFill="1" applyBorder="1" applyAlignment="1" applyProtection="1">
      <alignment horizontal="center" vertical="center"/>
    </xf>
    <xf numFmtId="1" fontId="18" fillId="8" borderId="0" xfId="0" applyNumberFormat="1" applyFont="1" applyFill="1" applyAlignment="1">
      <alignment horizontal="center" vertical="center"/>
    </xf>
    <xf numFmtId="0" fontId="31" fillId="0" borderId="0" xfId="0" applyFont="1" applyAlignment="1">
      <alignment vertical="center"/>
    </xf>
    <xf numFmtId="164" fontId="32" fillId="0" borderId="0" xfId="0" applyNumberFormat="1" applyFont="1" applyAlignment="1">
      <alignment vertical="center"/>
    </xf>
    <xf numFmtId="2" fontId="31" fillId="0" borderId="0" xfId="0" applyNumberFormat="1" applyFont="1" applyAlignment="1">
      <alignment horizontal="center" vertical="center"/>
    </xf>
    <xf numFmtId="0" fontId="8" fillId="5" borderId="10" xfId="2" applyFont="1" applyFill="1" applyBorder="1" applyAlignment="1" applyProtection="1">
      <alignment horizontal="left" vertical="center" wrapText="1"/>
    </xf>
    <xf numFmtId="0" fontId="8" fillId="5" borderId="40" xfId="2" applyFont="1" applyFill="1" applyBorder="1" applyAlignment="1" applyProtection="1">
      <alignment horizontal="center" vertical="center" wrapText="1"/>
    </xf>
    <xf numFmtId="2" fontId="9" fillId="0" borderId="39" xfId="3" applyNumberFormat="1" applyFont="1" applyFill="1" applyBorder="1" applyAlignment="1" applyProtection="1">
      <alignment horizontal="left" vertical="center"/>
    </xf>
    <xf numFmtId="3" fontId="0" fillId="7" borderId="39" xfId="0" applyNumberFormat="1" applyFill="1" applyBorder="1" applyProtection="1">
      <protection locked="0"/>
    </xf>
    <xf numFmtId="0" fontId="15" fillId="0" borderId="39" xfId="0" applyFont="1" applyBorder="1"/>
    <xf numFmtId="0" fontId="9" fillId="7" borderId="7" xfId="3" applyNumberFormat="1" applyFont="1" applyFill="1" applyBorder="1" applyAlignment="1" applyProtection="1">
      <alignment horizontal="center" vertical="center"/>
      <protection locked="0"/>
    </xf>
    <xf numFmtId="0" fontId="3" fillId="9" borderId="0" xfId="0" applyFont="1" applyFill="1" applyAlignment="1">
      <alignment vertical="center"/>
    </xf>
    <xf numFmtId="0" fontId="4" fillId="9" borderId="0" xfId="0" applyFont="1" applyFill="1"/>
    <xf numFmtId="2" fontId="9" fillId="0" borderId="42" xfId="3" applyNumberFormat="1" applyFont="1" applyFill="1" applyBorder="1" applyAlignment="1" applyProtection="1">
      <alignment horizontal="left" vertical="center"/>
    </xf>
    <xf numFmtId="2" fontId="9" fillId="0" borderId="43" xfId="3" applyNumberFormat="1" applyFont="1" applyFill="1" applyBorder="1" applyAlignment="1" applyProtection="1">
      <alignment horizontal="left" vertical="center"/>
    </xf>
    <xf numFmtId="2" fontId="9" fillId="0" borderId="44" xfId="3" applyNumberFormat="1" applyFont="1" applyFill="1" applyBorder="1" applyAlignment="1" applyProtection="1">
      <alignment horizontal="left" vertical="center"/>
    </xf>
    <xf numFmtId="2" fontId="9" fillId="0" borderId="45" xfId="3" applyNumberFormat="1" applyFont="1" applyFill="1" applyBorder="1" applyAlignment="1" applyProtection="1">
      <alignment horizontal="left" vertical="center"/>
    </xf>
    <xf numFmtId="2" fontId="9" fillId="0" borderId="46" xfId="3" applyNumberFormat="1" applyFont="1" applyFill="1" applyBorder="1" applyAlignment="1" applyProtection="1">
      <alignment horizontal="left" vertical="center"/>
    </xf>
    <xf numFmtId="2" fontId="9" fillId="0" borderId="47" xfId="3" applyNumberFormat="1" applyFont="1" applyFill="1" applyBorder="1" applyAlignment="1" applyProtection="1">
      <alignment horizontal="left" vertical="center"/>
    </xf>
    <xf numFmtId="9" fontId="9" fillId="0" borderId="7" xfId="1" applyFont="1" applyFill="1" applyBorder="1" applyAlignment="1" applyProtection="1">
      <alignment horizontal="left" vertical="top"/>
    </xf>
    <xf numFmtId="0" fontId="0" fillId="0" borderId="48" xfId="0" applyBorder="1"/>
    <xf numFmtId="0" fontId="0" fillId="0" borderId="49" xfId="0" applyBorder="1"/>
    <xf numFmtId="0" fontId="0" fillId="0" borderId="50" xfId="0" applyBorder="1"/>
    <xf numFmtId="0" fontId="0" fillId="0" borderId="51" xfId="0" applyBorder="1"/>
    <xf numFmtId="0" fontId="18" fillId="0" borderId="0" xfId="0" applyFont="1"/>
    <xf numFmtId="0" fontId="18" fillId="0" borderId="1" xfId="0" applyFont="1" applyBorder="1"/>
    <xf numFmtId="0" fontId="18" fillId="0" borderId="51" xfId="0" applyFont="1" applyBorder="1"/>
    <xf numFmtId="168" fontId="0" fillId="0" borderId="0" xfId="1" applyNumberFormat="1" applyFont="1" applyBorder="1" applyProtection="1"/>
    <xf numFmtId="168" fontId="0" fillId="0" borderId="1" xfId="1" applyNumberFormat="1" applyFont="1" applyBorder="1" applyProtection="1"/>
    <xf numFmtId="0" fontId="18" fillId="0" borderId="52" xfId="0" applyFont="1" applyBorder="1" applyAlignment="1">
      <alignment vertical="center"/>
    </xf>
    <xf numFmtId="168" fontId="0" fillId="0" borderId="3" xfId="1" applyNumberFormat="1" applyFont="1" applyBorder="1" applyProtection="1"/>
    <xf numFmtId="168" fontId="0" fillId="0" borderId="53" xfId="1" applyNumberFormat="1" applyFont="1" applyBorder="1" applyProtection="1"/>
    <xf numFmtId="0" fontId="6" fillId="10" borderId="0" xfId="2" applyFont="1" applyFill="1" applyAlignment="1" applyProtection="1">
      <alignment vertical="center"/>
    </xf>
    <xf numFmtId="0" fontId="6" fillId="10" borderId="0" xfId="2" applyFont="1" applyFill="1" applyProtection="1"/>
    <xf numFmtId="0" fontId="18" fillId="0" borderId="0" xfId="0" applyFont="1" applyAlignment="1">
      <alignment vertical="center"/>
    </xf>
    <xf numFmtId="0" fontId="36" fillId="0" borderId="0" xfId="2" applyFont="1" applyFill="1" applyProtection="1"/>
    <xf numFmtId="9" fontId="35" fillId="0" borderId="0" xfId="1" applyFont="1" applyFill="1" applyAlignment="1" applyProtection="1">
      <alignment horizontal="center" vertical="center"/>
    </xf>
    <xf numFmtId="0" fontId="6" fillId="6" borderId="0" xfId="2" applyFont="1" applyFill="1" applyProtection="1"/>
    <xf numFmtId="0" fontId="15" fillId="0" borderId="0" xfId="0" applyFont="1"/>
    <xf numFmtId="1" fontId="18" fillId="6" borderId="0" xfId="0" applyNumberFormat="1" applyFont="1" applyFill="1" applyAlignment="1">
      <alignment horizontal="center" vertical="center"/>
    </xf>
    <xf numFmtId="9" fontId="0" fillId="6" borderId="39" xfId="1" applyFont="1" applyFill="1" applyBorder="1"/>
    <xf numFmtId="3" fontId="0" fillId="6" borderId="39" xfId="0" applyNumberFormat="1" applyFill="1" applyBorder="1"/>
    <xf numFmtId="9" fontId="35" fillId="0" borderId="0" xfId="1" applyFont="1" applyFill="1" applyBorder="1" applyAlignment="1" applyProtection="1">
      <alignment horizontal="center" vertical="center"/>
    </xf>
    <xf numFmtId="0" fontId="18" fillId="0" borderId="54" xfId="0" applyFont="1" applyBorder="1" applyAlignment="1">
      <alignment vertical="center"/>
    </xf>
    <xf numFmtId="0" fontId="35" fillId="11" borderId="56" xfId="2" applyFont="1" applyFill="1" applyBorder="1" applyAlignment="1" applyProtection="1">
      <alignment horizontal="center" vertical="center"/>
      <protection locked="0"/>
    </xf>
    <xf numFmtId="0" fontId="36" fillId="0" borderId="55" xfId="2" applyFont="1" applyFill="1" applyBorder="1" applyProtection="1"/>
    <xf numFmtId="0" fontId="35" fillId="11" borderId="57" xfId="2" applyFont="1" applyFill="1" applyBorder="1" applyAlignment="1" applyProtection="1">
      <alignment horizontal="center" vertical="center"/>
      <protection locked="0"/>
    </xf>
    <xf numFmtId="0" fontId="35" fillId="11" borderId="58" xfId="2" applyFont="1" applyFill="1" applyBorder="1" applyAlignment="1" applyProtection="1">
      <alignment horizontal="center" vertical="center"/>
      <protection locked="0"/>
    </xf>
    <xf numFmtId="1" fontId="18" fillId="12" borderId="0" xfId="0" applyNumberFormat="1" applyFont="1" applyFill="1" applyAlignment="1">
      <alignment horizontal="center" vertical="center"/>
    </xf>
    <xf numFmtId="0" fontId="5" fillId="4" borderId="0" xfId="4" applyFont="1" applyFill="1" applyAlignment="1">
      <alignment horizontal="left" vertical="center"/>
    </xf>
    <xf numFmtId="0" fontId="6" fillId="4" borderId="0" xfId="4" applyFont="1" applyFill="1" applyAlignment="1">
      <alignment horizontal="left" vertical="center"/>
    </xf>
    <xf numFmtId="164" fontId="8" fillId="5" borderId="0" xfId="2" applyNumberFormat="1" applyFont="1" applyFill="1" applyAlignment="1" applyProtection="1">
      <alignment horizontal="center" vertical="center" wrapText="1"/>
      <protection locked="0"/>
    </xf>
    <xf numFmtId="3" fontId="10" fillId="6" borderId="2" xfId="5" applyNumberFormat="1" applyFont="1" applyFill="1" applyBorder="1" applyAlignment="1">
      <alignment horizontal="lef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4" xfId="0" applyFont="1" applyBorder="1" applyAlignment="1">
      <alignment horizontal="left" vertical="center"/>
    </xf>
    <xf numFmtId="0" fontId="7" fillId="5" borderId="21" xfId="2" applyFont="1" applyFill="1" applyBorder="1" applyAlignment="1" applyProtection="1">
      <alignment horizontal="center" vertical="center" wrapText="1"/>
    </xf>
    <xf numFmtId="0" fontId="7" fillId="5" borderId="9" xfId="2" applyFont="1" applyFill="1" applyBorder="1" applyAlignment="1" applyProtection="1">
      <alignment horizontal="center" vertical="center" wrapText="1"/>
    </xf>
    <xf numFmtId="0" fontId="8" fillId="5" borderId="8" xfId="2" applyFont="1" applyFill="1" applyBorder="1" applyAlignment="1" applyProtection="1">
      <alignment horizontal="center" vertical="center" wrapText="1"/>
    </xf>
    <xf numFmtId="0" fontId="7" fillId="5" borderId="10" xfId="2" applyFont="1" applyFill="1" applyBorder="1" applyAlignment="1" applyProtection="1">
      <alignment horizontal="center" vertical="center" textRotation="90" wrapText="1"/>
    </xf>
    <xf numFmtId="0" fontId="7" fillId="5" borderId="14" xfId="2" applyFont="1" applyFill="1" applyBorder="1" applyAlignment="1" applyProtection="1">
      <alignment horizontal="center" vertical="center" textRotation="90" wrapText="1"/>
    </xf>
    <xf numFmtId="0" fontId="7" fillId="5" borderId="16" xfId="2" applyFont="1" applyFill="1" applyBorder="1" applyAlignment="1" applyProtection="1">
      <alignment horizontal="center" vertical="center" textRotation="90" wrapText="1"/>
    </xf>
    <xf numFmtId="0" fontId="0" fillId="0" borderId="8" xfId="0" applyBorder="1" applyAlignment="1">
      <alignment horizontal="center" vertical="center" wrapText="1"/>
    </xf>
    <xf numFmtId="0" fontId="8" fillId="5" borderId="33" xfId="2" applyFont="1" applyFill="1" applyBorder="1" applyAlignment="1" applyProtection="1">
      <alignment horizontal="right" vertical="center" wrapText="1"/>
    </xf>
    <xf numFmtId="0" fontId="8" fillId="5" borderId="32" xfId="2" applyFont="1" applyFill="1" applyBorder="1" applyAlignment="1" applyProtection="1">
      <alignment horizontal="right" vertical="center" wrapText="1"/>
    </xf>
    <xf numFmtId="0" fontId="8" fillId="5" borderId="41" xfId="2" applyFont="1" applyFill="1" applyBorder="1" applyAlignment="1" applyProtection="1">
      <alignment horizontal="center" vertical="center" wrapText="1"/>
    </xf>
    <xf numFmtId="0" fontId="8" fillId="5" borderId="22" xfId="2" applyFont="1" applyFill="1" applyBorder="1" applyAlignment="1" applyProtection="1">
      <alignment horizontal="center" vertical="center" wrapText="1"/>
    </xf>
    <xf numFmtId="0" fontId="8" fillId="5" borderId="9" xfId="2" applyFont="1" applyFill="1" applyBorder="1" applyAlignment="1" applyProtection="1">
      <alignment horizontal="center" vertical="center" wrapText="1"/>
    </xf>
    <xf numFmtId="164" fontId="7" fillId="5" borderId="18" xfId="0" applyNumberFormat="1" applyFont="1" applyFill="1" applyBorder="1" applyAlignment="1">
      <alignment horizontal="center" vertical="center"/>
    </xf>
    <xf numFmtId="164" fontId="7" fillId="5" borderId="19" xfId="0" applyNumberFormat="1" applyFont="1" applyFill="1" applyBorder="1" applyAlignment="1">
      <alignment horizontal="center" vertical="center"/>
    </xf>
    <xf numFmtId="164" fontId="7" fillId="5" borderId="20" xfId="0" applyNumberFormat="1" applyFont="1" applyFill="1" applyBorder="1" applyAlignment="1">
      <alignment horizontal="center" vertical="center"/>
    </xf>
    <xf numFmtId="0" fontId="8" fillId="5" borderId="21" xfId="2" applyFont="1" applyFill="1" applyBorder="1" applyAlignment="1" applyProtection="1">
      <alignment horizontal="center" vertical="center" wrapText="1"/>
    </xf>
    <xf numFmtId="0" fontId="8" fillId="5" borderId="23" xfId="2" applyFont="1" applyFill="1" applyBorder="1" applyAlignment="1" applyProtection="1">
      <alignment horizontal="center" vertical="center" wrapText="1"/>
    </xf>
    <xf numFmtId="0" fontId="8" fillId="5" borderId="30" xfId="2" applyFont="1" applyFill="1" applyBorder="1" applyAlignment="1" applyProtection="1">
      <alignment horizontal="right" vertical="center" wrapText="1"/>
    </xf>
    <xf numFmtId="0" fontId="8" fillId="5" borderId="31" xfId="2" applyFont="1" applyFill="1" applyBorder="1" applyAlignment="1" applyProtection="1">
      <alignment horizontal="right" vertical="center" wrapText="1"/>
    </xf>
    <xf numFmtId="0" fontId="8" fillId="5" borderId="28" xfId="2" applyFont="1" applyFill="1" applyBorder="1" applyAlignment="1" applyProtection="1">
      <alignment horizontal="left" vertical="center" wrapText="1"/>
    </xf>
    <xf numFmtId="0" fontId="8" fillId="5" borderId="17" xfId="2" applyFont="1" applyFill="1" applyBorder="1" applyAlignment="1" applyProtection="1">
      <alignment horizontal="left" vertical="center" wrapText="1"/>
    </xf>
  </cellXfs>
  <cellStyles count="7">
    <cellStyle name="20% - Accent1" xfId="3" builtinId="30"/>
    <cellStyle name="Accent1" xfId="2" builtinId="29"/>
    <cellStyle name="Normal" xfId="0" builtinId="0"/>
    <cellStyle name="Normal 26 2" xfId="6" xr:uid="{32D84F13-FBA0-4271-9E86-DD3B494EA9F1}"/>
    <cellStyle name="Normal 3" xfId="4" xr:uid="{FE760A68-6C77-4D68-AC05-FDA376D7D45F}"/>
    <cellStyle name="Normal_healthcare edit.xls" xfId="5" xr:uid="{BF43877E-2689-4F66-BD3F-8D2C3773F1DE}"/>
    <cellStyle name="Per cent" xfId="1" builtinId="5"/>
  </cellStyles>
  <dxfs count="63">
    <dxf>
      <numFmt numFmtId="15" formatCode="0.00E+00"/>
    </dxf>
    <dxf>
      <numFmt numFmtId="0" formatCode="General"/>
    </dxf>
    <dxf>
      <numFmt numFmtId="15" formatCode="0.00E+00"/>
    </dxf>
    <dxf>
      <numFmt numFmtId="0" formatCode="General"/>
    </dxf>
    <dxf>
      <numFmt numFmtId="15" formatCode="0.00E+00"/>
    </dxf>
    <dxf>
      <numFmt numFmtId="15" formatCode="0.00E+00"/>
    </dxf>
    <dxf>
      <numFmt numFmtId="0" formatCode="General"/>
    </dxf>
    <dxf>
      <numFmt numFmtId="15" formatCode="0.00E+00"/>
    </dxf>
    <dxf>
      <numFmt numFmtId="15" formatCode="0.00E+00"/>
    </dxf>
    <dxf>
      <numFmt numFmtId="0" formatCode="General"/>
    </dxf>
    <dxf>
      <font>
        <color rgb="FFFF0000"/>
      </font>
    </dxf>
    <dxf>
      <numFmt numFmtId="15" formatCode="0.00E+00"/>
    </dxf>
    <dxf>
      <numFmt numFmtId="0" formatCode="General"/>
    </dxf>
    <dxf>
      <font>
        <color rgb="FFFF0000"/>
      </font>
    </dxf>
    <dxf>
      <numFmt numFmtId="15" formatCode="0.00E+00"/>
    </dxf>
    <dxf>
      <numFmt numFmtId="0" formatCode="General"/>
    </dxf>
    <dxf>
      <numFmt numFmtId="15" formatCode="0.00E+00"/>
    </dxf>
    <dxf>
      <font>
        <color rgb="FFFF0000"/>
      </font>
    </dxf>
    <dxf>
      <numFmt numFmtId="15" formatCode="0.00E+00"/>
    </dxf>
    <dxf>
      <numFmt numFmtId="0" formatCode="General"/>
    </dxf>
    <dxf>
      <numFmt numFmtId="15" formatCode="0.00E+00"/>
    </dxf>
    <dxf>
      <numFmt numFmtId="15" formatCode="0.00E+00"/>
    </dxf>
    <dxf>
      <numFmt numFmtId="15" formatCode="0.00E+00"/>
    </dxf>
    <dxf>
      <numFmt numFmtId="0" formatCode="General"/>
    </dxf>
    <dxf>
      <numFmt numFmtId="15" formatCode="0.00E+00"/>
    </dxf>
    <dxf>
      <numFmt numFmtId="0" formatCode="General"/>
    </dxf>
    <dxf>
      <numFmt numFmtId="15" formatCode="0.00E+00"/>
    </dxf>
    <dxf>
      <numFmt numFmtId="15" formatCode="0.00E+00"/>
    </dxf>
    <dxf>
      <numFmt numFmtId="0" formatCode="General"/>
    </dxf>
    <dxf>
      <numFmt numFmtId="15" formatCode="0.00E+00"/>
    </dxf>
    <dxf>
      <numFmt numFmtId="0" formatCode="General"/>
    </dxf>
    <dxf>
      <numFmt numFmtId="15" formatCode="0.00E+00"/>
    </dxf>
    <dxf>
      <numFmt numFmtId="15" formatCode="0.00E+00"/>
    </dxf>
    <dxf>
      <numFmt numFmtId="15" formatCode="0.00E+00"/>
    </dxf>
    <dxf>
      <numFmt numFmtId="0" formatCode="General"/>
    </dxf>
    <dxf>
      <numFmt numFmtId="15" formatCode="0.00E+00"/>
    </dxf>
    <dxf>
      <numFmt numFmtId="15" formatCode="0.00E+00"/>
    </dxf>
    <dxf>
      <numFmt numFmtId="0" formatCode="General"/>
    </dxf>
    <dxf>
      <numFmt numFmtId="15" formatCode="0.00E+00"/>
    </dxf>
    <dxf>
      <numFmt numFmtId="15" formatCode="0.00E+00"/>
    </dxf>
    <dxf>
      <numFmt numFmtId="0" formatCode="General"/>
    </dxf>
    <dxf>
      <font>
        <color rgb="FFFF0000"/>
      </font>
    </dxf>
    <dxf>
      <numFmt numFmtId="15" formatCode="0.00E+00"/>
    </dxf>
    <dxf>
      <numFmt numFmtId="0" formatCode="General"/>
    </dxf>
    <dxf>
      <font>
        <color rgb="FFFF0000"/>
      </font>
    </dxf>
    <dxf>
      <numFmt numFmtId="15" formatCode="0.00E+00"/>
    </dxf>
    <dxf>
      <numFmt numFmtId="0" formatCode="General"/>
    </dxf>
    <dxf>
      <numFmt numFmtId="15" formatCode="0.00E+00"/>
    </dxf>
    <dxf>
      <font>
        <color rgb="FFFF0000"/>
      </font>
    </dxf>
    <dxf>
      <numFmt numFmtId="15" formatCode="0.00E+00"/>
    </dxf>
    <dxf>
      <numFmt numFmtId="0" formatCode="General"/>
    </dxf>
    <dxf>
      <numFmt numFmtId="15" formatCode="0.00E+00"/>
    </dxf>
    <dxf>
      <numFmt numFmtId="15" formatCode="0.00E+00"/>
    </dxf>
    <dxf>
      <numFmt numFmtId="0" formatCode="General"/>
    </dxf>
    <dxf>
      <numFmt numFmtId="15" formatCode="0.00E+00"/>
    </dxf>
    <dxf>
      <numFmt numFmtId="15" formatCode="0.00E+00"/>
    </dxf>
    <dxf>
      <numFmt numFmtId="0" formatCode="General"/>
    </dxf>
    <dxf>
      <numFmt numFmtId="15" formatCode="0.00E+00"/>
    </dxf>
    <dxf>
      <numFmt numFmtId="15" formatCode="0.00E+00"/>
    </dxf>
    <dxf>
      <numFmt numFmtId="0" formatCode="General"/>
    </dxf>
    <dxf>
      <font>
        <color rgb="FFFF0000"/>
      </font>
    </dxf>
    <dxf>
      <font>
        <color rgb="FF92D050"/>
      </font>
    </dxf>
    <dxf>
      <font>
        <color rgb="FFFF0000"/>
      </font>
    </dxf>
  </dxfs>
  <tableStyles count="0" defaultTableStyle="TableStyleMedium2" defaultPivotStyle="PivotStyleLight16"/>
  <colors>
    <mruColors>
      <color rgb="FFD9D9D9"/>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xdr:rowOff>
    </xdr:from>
    <xdr:to>
      <xdr:col>16</xdr:col>
      <xdr:colOff>0</xdr:colOff>
      <xdr:row>50</xdr:row>
      <xdr:rowOff>95250</xdr:rowOff>
    </xdr:to>
    <xdr:sp macro="" textlink="">
      <xdr:nvSpPr>
        <xdr:cNvPr id="2" name="TextBox 1">
          <a:extLst>
            <a:ext uri="{FF2B5EF4-FFF2-40B4-BE49-F238E27FC236}">
              <a16:creationId xmlns:a16="http://schemas.microsoft.com/office/drawing/2014/main" id="{7AC360A9-63CE-4BC9-AF66-1E485AC9AF20}"/>
            </a:ext>
          </a:extLst>
        </xdr:cNvPr>
        <xdr:cNvSpPr txBox="1"/>
      </xdr:nvSpPr>
      <xdr:spPr>
        <a:xfrm>
          <a:off x="400050" y="2257426"/>
          <a:ext cx="10206038" cy="6610349"/>
        </a:xfrm>
        <a:prstGeom prst="rect">
          <a:avLst/>
        </a:prstGeom>
        <a:solidFill>
          <a:schemeClr val="lt1"/>
        </a:solidFill>
        <a:ln w="9525" cmpd="sng">
          <a:solidFill>
            <a:schemeClr val="tx1">
              <a:lumMod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a:solidFill>
                <a:schemeClr val="dk1"/>
              </a:solidFill>
              <a:effectLst/>
              <a:latin typeface="Arial" panose="020B0604020202020204" pitchFamily="34" charset="0"/>
              <a:ea typeface="+mn-ea"/>
              <a:cs typeface="Arial" panose="020B0604020202020204" pitchFamily="34" charset="0"/>
            </a:rPr>
            <a:t>The Green Star NZ rating system (‘Green Star Rating System’) and the Green Star NZ Rating Tools (‘Rating Tools’) have been developed by the New Zealand Green Building Council (‘NZGBC’). The Rating Tools are intended for use by project teams, contractors and other interested parties to validate sustainability initiatives of the design, construction and operation phases of eligible projects. </a:t>
          </a:r>
        </a:p>
        <a:p>
          <a:endParaRPr lang="en-NZ" sz="1100">
            <a:solidFill>
              <a:schemeClr val="dk1"/>
            </a:solidFill>
            <a:effectLst/>
            <a:latin typeface="Arial" panose="020B0604020202020204" pitchFamily="34" charset="0"/>
            <a:ea typeface="+mn-ea"/>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The Green Star NZ Rating System and the Rating Tools have been developed with the assistance and participation of representatives from many organisations. The Rating Tools may be subject to further development in the future. The views and opinions expressed in the Submission Guidelines have been determined by the NZGBC.</a:t>
          </a:r>
        </a:p>
        <a:p>
          <a:endParaRPr lang="en-NZ" sz="1100">
            <a:solidFill>
              <a:schemeClr val="dk1"/>
            </a:solidFill>
            <a:effectLst/>
            <a:latin typeface="Arial" panose="020B0604020202020204" pitchFamily="34" charset="0"/>
            <a:ea typeface="+mn-ea"/>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The NZGBC authorises you to view and use this Submission Guidelines for your individual use only. In exchange for this authorisation, you agree that the NZGBC retains all copyright and other proprietary rights contained in, and in relation to, the Submission Guidelines and agree not to sell, modify, or use for another purpose the Submission Guidelines or to reproduce, display or distribute the Submission Guidelines in any way for any public or commercial purpose, including display on a website or in a networked environment.</a:t>
          </a:r>
        </a:p>
        <a:p>
          <a:endParaRPr lang="en-NZ" sz="1100">
            <a:solidFill>
              <a:schemeClr val="dk1"/>
            </a:solidFill>
            <a:effectLst/>
            <a:latin typeface="Arial" panose="020B0604020202020204" pitchFamily="34" charset="0"/>
            <a:ea typeface="+mn-ea"/>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Unauthorised use of the Submission Guidelines will violate copyright, and other laws, and is prohibited. All text, graphics, layout and other elements of content contained in the Submission Guidelines is owned by the NZGBC and are protected by copyright, trade mark and other laws.</a:t>
          </a:r>
        </a:p>
        <a:p>
          <a:r>
            <a:rPr lang="en-NZ" sz="1100">
              <a:solidFill>
                <a:schemeClr val="dk1"/>
              </a:solidFill>
              <a:effectLst/>
              <a:latin typeface="Arial" panose="020B0604020202020204" pitchFamily="34" charset="0"/>
              <a:ea typeface="+mn-ea"/>
              <a:cs typeface="Arial" panose="020B0604020202020204" pitchFamily="34" charset="0"/>
            </a:rPr>
            <a:t>To the maximum extent permitted by law, the NZGBC does not accept responsibility, including without limitation for negligence, for any inaccuracy within the Submission Guidelines and makes no warranty, expressed or implied, including the warranties of merchantability and fitness for a particular purpose, nor assumes any legal liability or responsibility to you or any third parties for the accuracy, completeness, or use of, or reliance on, any information contained in the Submission Guidelines or for any injuries, losses or damages (including, without limitation, equitable relief and economic loss) arising out of such use or reliance. The Submission Guidelines is no substitute for professional advice. You should seek your own professional and other appropriate, advice on the matters addressed by it.</a:t>
          </a:r>
        </a:p>
        <a:p>
          <a:endParaRPr lang="en-NZ" sz="1100">
            <a:solidFill>
              <a:schemeClr val="dk1"/>
            </a:solidFill>
            <a:effectLst/>
            <a:latin typeface="Arial" panose="020B0604020202020204" pitchFamily="34" charset="0"/>
            <a:ea typeface="+mn-ea"/>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As a condition of use of the Submission Guidelines, you covenant not to sue, and agree to release the NZGBC, its officers, agents, employees, contractors (including any Certified Assessor) and its members from and against any and all claims, demands and causes of action for any injury, loss, destruction or damage (including, without limitation, equitable relief and economic loss) that you may now or hereafter have a right to assert against such parties as a result of your use of, or reliance on, the Submission Guidelines.</a:t>
          </a:r>
        </a:p>
        <a:p>
          <a:endParaRPr lang="en-NZ" sz="1100">
            <a:solidFill>
              <a:schemeClr val="dk1"/>
            </a:solidFill>
            <a:effectLst/>
            <a:latin typeface="Arial" panose="020B0604020202020204" pitchFamily="34" charset="0"/>
            <a:ea typeface="+mn-ea"/>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The application of the Submission Guidelines to all Eligible Projects is encouraged to assess and improve their environmental attributes. </a:t>
          </a:r>
        </a:p>
        <a:p>
          <a:r>
            <a:rPr lang="en-NZ" sz="1100">
              <a:solidFill>
                <a:schemeClr val="dk1"/>
              </a:solidFill>
              <a:effectLst/>
              <a:latin typeface="Arial" panose="020B0604020202020204" pitchFamily="34" charset="0"/>
              <a:ea typeface="+mn-ea"/>
              <a:cs typeface="Arial" panose="020B0604020202020204" pitchFamily="34" charset="0"/>
            </a:rPr>
            <a:t>The NZGBC offers a formal certification process whereby persons may apply for a particular design or project to be assessed for compliance with the criteria specified in the Submission Guidelines upon payment of the relevant fee and execution of the required documentation by the applicant. </a:t>
          </a:r>
        </a:p>
        <a:p>
          <a:endParaRPr lang="en-NZ" sz="1100">
            <a:solidFill>
              <a:schemeClr val="dk1"/>
            </a:solidFill>
            <a:effectLst/>
            <a:latin typeface="Arial" panose="020B0604020202020204" pitchFamily="34" charset="0"/>
            <a:ea typeface="+mn-ea"/>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For NZGBC non-member organisations: This soft-copy gives your organisation license to use the Submission Guidelines by up to 5 users. Organisations that require a license for more than 5 users should contact the NZGBC.</a:t>
          </a:r>
        </a:p>
        <a:p>
          <a:endParaRPr lang="en-NZ" sz="1100">
            <a:solidFill>
              <a:schemeClr val="dk1"/>
            </a:solidFill>
            <a:effectLst/>
            <a:latin typeface="Arial" panose="020B0604020202020204" pitchFamily="34" charset="0"/>
            <a:ea typeface="+mn-ea"/>
            <a:cs typeface="Arial" panose="020B0604020202020204" pitchFamily="34" charset="0"/>
          </a:endParaRPr>
        </a:p>
        <a:p>
          <a:r>
            <a:rPr lang="en-NZ" sz="1100">
              <a:solidFill>
                <a:schemeClr val="dk1"/>
              </a:solidFill>
              <a:effectLst/>
              <a:latin typeface="Arial" panose="020B0604020202020204" pitchFamily="34" charset="0"/>
              <a:ea typeface="+mn-ea"/>
              <a:cs typeface="Arial" panose="020B0604020202020204" pitchFamily="34" charset="0"/>
            </a:rPr>
            <a:t>All rights reserved.</a:t>
          </a:r>
        </a:p>
        <a:p>
          <a:br>
            <a:rPr lang="en-NZ" sz="1100">
              <a:solidFill>
                <a:schemeClr val="dk1"/>
              </a:solidFill>
              <a:effectLst/>
              <a:latin typeface="Arial" panose="020B0604020202020204" pitchFamily="34" charset="0"/>
              <a:ea typeface="+mn-ea"/>
              <a:cs typeface="Arial" panose="020B0604020202020204" pitchFamily="34" charset="0"/>
            </a:rPr>
          </a:br>
          <a:endParaRPr lang="en-AU" sz="1100">
            <a:effectLst/>
            <a:latin typeface="Arial" panose="020B0604020202020204" pitchFamily="34" charset="0"/>
            <a:cs typeface="Arial" panose="020B0604020202020204" pitchFamily="34" charset="0"/>
          </a:endParaRPr>
        </a:p>
      </xdr:txBody>
    </xdr:sp>
    <xdr:clientData/>
  </xdr:twoCellAnchor>
  <xdr:twoCellAnchor>
    <xdr:from>
      <xdr:col>0</xdr:col>
      <xdr:colOff>355600</xdr:colOff>
      <xdr:row>8</xdr:row>
      <xdr:rowOff>31434</xdr:rowOff>
    </xdr:from>
    <xdr:to>
      <xdr:col>5</xdr:col>
      <xdr:colOff>530225</xdr:colOff>
      <xdr:row>9</xdr:row>
      <xdr:rowOff>153989</xdr:rowOff>
    </xdr:to>
    <xdr:sp macro="" textlink="">
      <xdr:nvSpPr>
        <xdr:cNvPr id="4" name="TextBox 3">
          <a:extLst>
            <a:ext uri="{FF2B5EF4-FFF2-40B4-BE49-F238E27FC236}">
              <a16:creationId xmlns:a16="http://schemas.microsoft.com/office/drawing/2014/main" id="{6FE64CDD-F1CA-4B34-BEEA-A0C73ABAD9CA}"/>
            </a:ext>
          </a:extLst>
        </xdr:cNvPr>
        <xdr:cNvSpPr txBox="1"/>
      </xdr:nvSpPr>
      <xdr:spPr>
        <a:xfrm>
          <a:off x="355600" y="1494474"/>
          <a:ext cx="2994025" cy="30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b="1">
              <a:latin typeface="Arial" panose="020B0604020202020204" pitchFamily="34" charset="0"/>
              <a:cs typeface="Arial" panose="020B0604020202020204" pitchFamily="34" charset="0"/>
            </a:rPr>
            <a:t>Life Cycle Impacts Calculator</a:t>
          </a:r>
        </a:p>
      </xdr:txBody>
    </xdr:sp>
    <xdr:clientData/>
  </xdr:twoCellAnchor>
  <xdr:twoCellAnchor editAs="oneCell">
    <xdr:from>
      <xdr:col>1</xdr:col>
      <xdr:colOff>68262</xdr:colOff>
      <xdr:row>1</xdr:row>
      <xdr:rowOff>0</xdr:rowOff>
    </xdr:from>
    <xdr:to>
      <xdr:col>5</xdr:col>
      <xdr:colOff>430212</xdr:colOff>
      <xdr:row>3</xdr:row>
      <xdr:rowOff>141364</xdr:rowOff>
    </xdr:to>
    <xdr:pic>
      <xdr:nvPicPr>
        <xdr:cNvPr id="5" name="Picture 4" descr="New Zealand Green Building Council">
          <a:extLst>
            <a:ext uri="{FF2B5EF4-FFF2-40B4-BE49-F238E27FC236}">
              <a16:creationId xmlns:a16="http://schemas.microsoft.com/office/drawing/2014/main" id="{146CF2DA-761B-4AD2-93B0-88CDC74F8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612" y="184150"/>
          <a:ext cx="2800350" cy="509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1</xdr:row>
      <xdr:rowOff>30480</xdr:rowOff>
    </xdr:from>
    <xdr:to>
      <xdr:col>15</xdr:col>
      <xdr:colOff>655320</xdr:colOff>
      <xdr:row>5</xdr:row>
      <xdr:rowOff>22860</xdr:rowOff>
    </xdr:to>
    <xdr:pic>
      <xdr:nvPicPr>
        <xdr:cNvPr id="3" name="Picture 2">
          <a:extLst>
            <a:ext uri="{FF2B5EF4-FFF2-40B4-BE49-F238E27FC236}">
              <a16:creationId xmlns:a16="http://schemas.microsoft.com/office/drawing/2014/main" id="{5B5F4CAA-1D0D-1D9B-7111-1C1ED6391A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0" y="213360"/>
          <a:ext cx="286512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4</xdr:row>
      <xdr:rowOff>180975</xdr:rowOff>
    </xdr:from>
    <xdr:to>
      <xdr:col>2</xdr:col>
      <xdr:colOff>981075</xdr:colOff>
      <xdr:row>6</xdr:row>
      <xdr:rowOff>114300</xdr:rowOff>
    </xdr:to>
    <xdr:sp macro="" textlink="">
      <xdr:nvSpPr>
        <xdr:cNvPr id="3" name="TextBox 2">
          <a:extLst>
            <a:ext uri="{FF2B5EF4-FFF2-40B4-BE49-F238E27FC236}">
              <a16:creationId xmlns:a16="http://schemas.microsoft.com/office/drawing/2014/main" id="{FB1566FE-54EC-4415-AA5F-96F71517E33B}"/>
            </a:ext>
          </a:extLst>
        </xdr:cNvPr>
        <xdr:cNvSpPr txBox="1"/>
      </xdr:nvSpPr>
      <xdr:spPr>
        <a:xfrm>
          <a:off x="447675" y="952500"/>
          <a:ext cx="3148013"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b="1">
              <a:latin typeface="Arial" panose="020B0604020202020204" pitchFamily="34" charset="0"/>
              <a:cs typeface="Arial" panose="020B0604020202020204" pitchFamily="34" charset="0"/>
            </a:rPr>
            <a:t>Life Cycle Impacts Calculator</a:t>
          </a:r>
        </a:p>
      </xdr:txBody>
    </xdr:sp>
    <xdr:clientData/>
  </xdr:twoCellAnchor>
  <xdr:twoCellAnchor editAs="oneCell">
    <xdr:from>
      <xdr:col>6</xdr:col>
      <xdr:colOff>1028700</xdr:colOff>
      <xdr:row>1</xdr:row>
      <xdr:rowOff>167640</xdr:rowOff>
    </xdr:from>
    <xdr:to>
      <xdr:col>7</xdr:col>
      <xdr:colOff>2225040</xdr:colOff>
      <xdr:row>5</xdr:row>
      <xdr:rowOff>114300</xdr:rowOff>
    </xdr:to>
    <xdr:pic>
      <xdr:nvPicPr>
        <xdr:cNvPr id="4" name="Picture 3">
          <a:extLst>
            <a:ext uri="{FF2B5EF4-FFF2-40B4-BE49-F238E27FC236}">
              <a16:creationId xmlns:a16="http://schemas.microsoft.com/office/drawing/2014/main" id="{CF2E5773-2E9E-4010-8574-85D9D93A5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3760" y="350520"/>
          <a:ext cx="286512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312420</xdr:colOff>
      <xdr:row>1</xdr:row>
      <xdr:rowOff>99060</xdr:rowOff>
    </xdr:from>
    <xdr:to>
      <xdr:col>2</xdr:col>
      <xdr:colOff>605790</xdr:colOff>
      <xdr:row>4</xdr:row>
      <xdr:rowOff>15634</xdr:rowOff>
    </xdr:to>
    <xdr:pic>
      <xdr:nvPicPr>
        <xdr:cNvPr id="5" name="Picture 4" descr="New Zealand Green Building Council">
          <a:extLst>
            <a:ext uri="{FF2B5EF4-FFF2-40B4-BE49-F238E27FC236}">
              <a16:creationId xmlns:a16="http://schemas.microsoft.com/office/drawing/2014/main" id="{3D4A14B0-7400-4CF9-88D8-51BDFD08E4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420" y="281940"/>
          <a:ext cx="2800350" cy="507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2300287</xdr:colOff>
      <xdr:row>6</xdr:row>
      <xdr:rowOff>114300</xdr:rowOff>
    </xdr:to>
    <xdr:sp macro="" textlink="">
      <xdr:nvSpPr>
        <xdr:cNvPr id="7" name="TextBox 6">
          <a:extLst>
            <a:ext uri="{FF2B5EF4-FFF2-40B4-BE49-F238E27FC236}">
              <a16:creationId xmlns:a16="http://schemas.microsoft.com/office/drawing/2014/main" id="{9E63B8CA-918E-4CA7-BABA-D8FA57E08391}"/>
            </a:ext>
          </a:extLst>
        </xdr:cNvPr>
        <xdr:cNvSpPr txBox="1"/>
      </xdr:nvSpPr>
      <xdr:spPr>
        <a:xfrm>
          <a:off x="266699" y="952500"/>
          <a:ext cx="2576513"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b="1">
              <a:latin typeface="Arial" panose="020B0604020202020204" pitchFamily="34" charset="0"/>
              <a:cs typeface="Arial" panose="020B0604020202020204" pitchFamily="34" charset="0"/>
            </a:rPr>
            <a:t>Life Cycle Impacts Calculator</a:t>
          </a:r>
        </a:p>
      </xdr:txBody>
    </xdr:sp>
    <xdr:clientData/>
  </xdr:twoCellAnchor>
  <xdr:twoCellAnchor editAs="oneCell">
    <xdr:from>
      <xdr:col>1</xdr:col>
      <xdr:colOff>121920</xdr:colOff>
      <xdr:row>1</xdr:row>
      <xdr:rowOff>45720</xdr:rowOff>
    </xdr:from>
    <xdr:to>
      <xdr:col>1</xdr:col>
      <xdr:colOff>2916555</xdr:colOff>
      <xdr:row>3</xdr:row>
      <xdr:rowOff>135649</xdr:rowOff>
    </xdr:to>
    <xdr:pic>
      <xdr:nvPicPr>
        <xdr:cNvPr id="3" name="Picture 2" descr="New Zealand Green Building Council">
          <a:extLst>
            <a:ext uri="{FF2B5EF4-FFF2-40B4-BE49-F238E27FC236}">
              <a16:creationId xmlns:a16="http://schemas.microsoft.com/office/drawing/2014/main" id="{67E6E34D-7D0C-44C2-9092-135F730D6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228600"/>
          <a:ext cx="2800350" cy="507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45720</xdr:colOff>
      <xdr:row>1</xdr:row>
      <xdr:rowOff>30480</xdr:rowOff>
    </xdr:from>
    <xdr:to>
      <xdr:col>8</xdr:col>
      <xdr:colOff>478155</xdr:colOff>
      <xdr:row>4</xdr:row>
      <xdr:rowOff>171450</xdr:rowOff>
    </xdr:to>
    <xdr:pic>
      <xdr:nvPicPr>
        <xdr:cNvPr id="4" name="Picture 3">
          <a:extLst>
            <a:ext uri="{FF2B5EF4-FFF2-40B4-BE49-F238E27FC236}">
              <a16:creationId xmlns:a16="http://schemas.microsoft.com/office/drawing/2014/main" id="{3D46771D-42FF-4768-8363-CAE485E504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9740" y="213360"/>
          <a:ext cx="286512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24764</xdr:colOff>
      <xdr:row>5</xdr:row>
      <xdr:rowOff>68580</xdr:rowOff>
    </xdr:from>
    <xdr:to>
      <xdr:col>3</xdr:col>
      <xdr:colOff>189547</xdr:colOff>
      <xdr:row>7</xdr:row>
      <xdr:rowOff>0</xdr:rowOff>
    </xdr:to>
    <xdr:sp macro="" textlink="">
      <xdr:nvSpPr>
        <xdr:cNvPr id="5" name="TextBox 4">
          <a:extLst>
            <a:ext uri="{FF2B5EF4-FFF2-40B4-BE49-F238E27FC236}">
              <a16:creationId xmlns:a16="http://schemas.microsoft.com/office/drawing/2014/main" id="{68C6BDC6-9898-4164-B91B-A9878F80944C}"/>
            </a:ext>
          </a:extLst>
        </xdr:cNvPr>
        <xdr:cNvSpPr txBox="1"/>
      </xdr:nvSpPr>
      <xdr:spPr>
        <a:xfrm>
          <a:off x="542924" y="1028700"/>
          <a:ext cx="2565083"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b="1">
              <a:latin typeface="Arial" panose="020B0604020202020204" pitchFamily="34" charset="0"/>
              <a:cs typeface="Arial" panose="020B0604020202020204" pitchFamily="34" charset="0"/>
            </a:rPr>
            <a:t>Life Cycle Impacts Calculator</a:t>
          </a:r>
        </a:p>
      </xdr:txBody>
    </xdr:sp>
    <xdr:clientData/>
  </xdr:twoCellAnchor>
  <xdr:twoCellAnchor editAs="oneCell">
    <xdr:from>
      <xdr:col>1</xdr:col>
      <xdr:colOff>243840</xdr:colOff>
      <xdr:row>1</xdr:row>
      <xdr:rowOff>190500</xdr:rowOff>
    </xdr:from>
    <xdr:to>
      <xdr:col>3</xdr:col>
      <xdr:colOff>321945</xdr:colOff>
      <xdr:row>4</xdr:row>
      <xdr:rowOff>93739</xdr:rowOff>
    </xdr:to>
    <xdr:pic>
      <xdr:nvPicPr>
        <xdr:cNvPr id="2" name="Picture 1" descr="New Zealand Green Building Council">
          <a:extLst>
            <a:ext uri="{FF2B5EF4-FFF2-40B4-BE49-F238E27FC236}">
              <a16:creationId xmlns:a16="http://schemas.microsoft.com/office/drawing/2014/main" id="{AE830FBE-53C6-410B-98B4-092736FF2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 y="373380"/>
          <a:ext cx="2800350" cy="507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1</xdr:row>
      <xdr:rowOff>91440</xdr:rowOff>
    </xdr:from>
    <xdr:to>
      <xdr:col>6</xdr:col>
      <xdr:colOff>1005840</xdr:colOff>
      <xdr:row>5</xdr:row>
      <xdr:rowOff>38100</xdr:rowOff>
    </xdr:to>
    <xdr:pic>
      <xdr:nvPicPr>
        <xdr:cNvPr id="3" name="Picture 2">
          <a:extLst>
            <a:ext uri="{FF2B5EF4-FFF2-40B4-BE49-F238E27FC236}">
              <a16:creationId xmlns:a16="http://schemas.microsoft.com/office/drawing/2014/main" id="{71737C83-9B5C-4519-B1A0-A1E7AF7FAC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1560" y="274320"/>
          <a:ext cx="286512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xdr:colOff>
      <xdr:row>5</xdr:row>
      <xdr:rowOff>0</xdr:rowOff>
    </xdr:from>
    <xdr:to>
      <xdr:col>2</xdr:col>
      <xdr:colOff>2804160</xdr:colOff>
      <xdr:row>6</xdr:row>
      <xdr:rowOff>114300</xdr:rowOff>
    </xdr:to>
    <xdr:sp macro="" textlink="">
      <xdr:nvSpPr>
        <xdr:cNvPr id="3" name="TextBox 2">
          <a:extLst>
            <a:ext uri="{FF2B5EF4-FFF2-40B4-BE49-F238E27FC236}">
              <a16:creationId xmlns:a16="http://schemas.microsoft.com/office/drawing/2014/main" id="{A7D9BDB4-355C-4B34-AF4C-3415F2EFFB31}"/>
            </a:ext>
          </a:extLst>
        </xdr:cNvPr>
        <xdr:cNvSpPr txBox="1"/>
      </xdr:nvSpPr>
      <xdr:spPr>
        <a:xfrm>
          <a:off x="253364" y="960120"/>
          <a:ext cx="3068956"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b="1">
              <a:latin typeface="Arial" panose="020B0604020202020204" pitchFamily="34" charset="0"/>
              <a:cs typeface="Arial" panose="020B0604020202020204" pitchFamily="34" charset="0"/>
            </a:rPr>
            <a:t>Life Cycle Impacts Calculator</a:t>
          </a:r>
        </a:p>
      </xdr:txBody>
    </xdr:sp>
    <xdr:clientData/>
  </xdr:twoCellAnchor>
  <xdr:twoCellAnchor editAs="oneCell">
    <xdr:from>
      <xdr:col>1</xdr:col>
      <xdr:colOff>114300</xdr:colOff>
      <xdr:row>1</xdr:row>
      <xdr:rowOff>160020</xdr:rowOff>
    </xdr:from>
    <xdr:to>
      <xdr:col>2</xdr:col>
      <xdr:colOff>2609850</xdr:colOff>
      <xdr:row>4</xdr:row>
      <xdr:rowOff>72784</xdr:rowOff>
    </xdr:to>
    <xdr:pic>
      <xdr:nvPicPr>
        <xdr:cNvPr id="4" name="Picture 3" descr="New Zealand Green Building Council">
          <a:extLst>
            <a:ext uri="{FF2B5EF4-FFF2-40B4-BE49-F238E27FC236}">
              <a16:creationId xmlns:a16="http://schemas.microsoft.com/office/drawing/2014/main" id="{171D01BB-BE88-4C4F-B891-974116D040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342900"/>
          <a:ext cx="2800350" cy="507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655320</xdr:colOff>
      <xdr:row>1</xdr:row>
      <xdr:rowOff>190500</xdr:rowOff>
    </xdr:from>
    <xdr:to>
      <xdr:col>7</xdr:col>
      <xdr:colOff>434340</xdr:colOff>
      <xdr:row>5</xdr:row>
      <xdr:rowOff>129540</xdr:rowOff>
    </xdr:to>
    <xdr:pic>
      <xdr:nvPicPr>
        <xdr:cNvPr id="5" name="Picture 4">
          <a:extLst>
            <a:ext uri="{FF2B5EF4-FFF2-40B4-BE49-F238E27FC236}">
              <a16:creationId xmlns:a16="http://schemas.microsoft.com/office/drawing/2014/main" id="{30CCE241-0E6A-4367-9003-BCA1060418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3120" y="373380"/>
          <a:ext cx="286512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06A4-A616-4A50-9B5A-C3BD2D3D6244}">
  <dimension ref="B12:R14"/>
  <sheetViews>
    <sheetView showGridLines="0" topLeftCell="A7" workbookViewId="0">
      <selection activeCell="V29" sqref="V29"/>
    </sheetView>
  </sheetViews>
  <sheetFormatPr defaultRowHeight="14.4" x14ac:dyDescent="0.3"/>
  <cols>
    <col min="1" max="1" width="5.5546875" customWidth="1"/>
    <col min="16" max="16" width="16" customWidth="1"/>
  </cols>
  <sheetData>
    <row r="12" spans="2:18" hidden="1" x14ac:dyDescent="0.3"/>
    <row r="13" spans="2:18" ht="4.5" hidden="1" customHeight="1" x14ac:dyDescent="0.3"/>
    <row r="14" spans="2:18" ht="21" x14ac:dyDescent="0.3">
      <c r="B14" s="97" t="s">
        <v>0</v>
      </c>
      <c r="C14" s="98"/>
      <c r="D14" s="98"/>
      <c r="E14" s="98"/>
      <c r="F14" s="98"/>
      <c r="G14" s="98"/>
      <c r="H14" s="98"/>
      <c r="I14" s="98"/>
      <c r="J14" s="98"/>
      <c r="K14" s="98"/>
      <c r="L14" s="98"/>
      <c r="M14" s="98"/>
      <c r="N14" s="98"/>
      <c r="O14" s="98"/>
      <c r="P14" s="98"/>
      <c r="Q14" s="1"/>
      <c r="R14" s="1"/>
    </row>
  </sheetData>
  <sheetProtection algorithmName="SHA-512" hashValue="mTv5uPCvRe3noMM1D8j9zRTXxZROHmGwezMelUiEjj5koaWfaawU+SwlV8I2neXHfQdj1UsOZFVWEfn5MlyjYw==" saltValue="Z/e/ByY2PscelL63QALzrw=="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C875-4ECF-4CA2-9C42-11B566C5B224}">
  <dimension ref="A2:K262"/>
  <sheetViews>
    <sheetView showGridLines="0" workbookViewId="0">
      <selection activeCell="B14" sqref="B14"/>
    </sheetView>
  </sheetViews>
  <sheetFormatPr defaultRowHeight="14.4" x14ac:dyDescent="0.3"/>
  <cols>
    <col min="1" max="1" width="5.5546875" customWidth="1"/>
    <col min="2" max="2" width="31" customWidth="1"/>
    <col min="3" max="3" width="27" customWidth="1"/>
    <col min="4" max="4" width="9" customWidth="1"/>
    <col min="7" max="7" width="24.44140625" bestFit="1" customWidth="1"/>
    <col min="8" max="8" width="35.44140625" customWidth="1"/>
    <col min="9" max="9" width="27.44140625" customWidth="1"/>
    <col min="10" max="10" width="30" customWidth="1"/>
    <col min="11" max="11" width="43.21875" bestFit="1" customWidth="1"/>
  </cols>
  <sheetData>
    <row r="2" spans="2:10" ht="18" customHeight="1" x14ac:dyDescent="0.3"/>
    <row r="11" spans="2:10" ht="11.25" customHeight="1" x14ac:dyDescent="0.3"/>
    <row r="12" spans="2:10" ht="21" customHeight="1" x14ac:dyDescent="0.3">
      <c r="B12" s="135" t="s">
        <v>1</v>
      </c>
      <c r="C12" s="136"/>
      <c r="D12" s="136"/>
      <c r="E12" s="136"/>
      <c r="F12" s="136"/>
      <c r="G12" s="136"/>
      <c r="H12" s="136"/>
      <c r="I12" s="2"/>
      <c r="J12" s="2"/>
    </row>
    <row r="13" spans="2:10" ht="22.5" customHeight="1" x14ac:dyDescent="0.3">
      <c r="B13" s="3"/>
      <c r="C13" s="3"/>
      <c r="D13" s="3"/>
    </row>
    <row r="14" spans="2:10" ht="22.5" customHeight="1" x14ac:dyDescent="0.3">
      <c r="B14" s="4"/>
      <c r="C14" s="5" t="s">
        <v>2</v>
      </c>
      <c r="D14" s="137" t="s">
        <v>3</v>
      </c>
      <c r="E14" s="137"/>
      <c r="F14" s="137"/>
      <c r="G14" s="137"/>
      <c r="H14" s="137"/>
      <c r="I14" s="6"/>
      <c r="J14" s="6"/>
    </row>
    <row r="15" spans="2:10" ht="30.75" customHeight="1" x14ac:dyDescent="0.3">
      <c r="B15" s="7" t="s">
        <v>4</v>
      </c>
      <c r="C15" s="8">
        <v>43566</v>
      </c>
      <c r="D15" s="138" t="s">
        <v>5</v>
      </c>
      <c r="E15" s="138"/>
      <c r="F15" s="138"/>
      <c r="G15" s="138"/>
      <c r="H15" s="138"/>
      <c r="I15" s="6"/>
      <c r="J15" s="6"/>
    </row>
    <row r="16" spans="2:10" ht="51.75" customHeight="1" x14ac:dyDescent="0.3">
      <c r="B16" s="7" t="s">
        <v>6</v>
      </c>
      <c r="C16" s="8">
        <v>45047</v>
      </c>
      <c r="D16" s="138" t="s">
        <v>7</v>
      </c>
      <c r="E16" s="138"/>
      <c r="F16" s="138"/>
      <c r="G16" s="138"/>
      <c r="H16" s="138"/>
    </row>
    <row r="17" spans="1:11" ht="50.4" customHeight="1" x14ac:dyDescent="0.3">
      <c r="B17" s="7" t="s">
        <v>562</v>
      </c>
      <c r="C17" s="8">
        <v>45691</v>
      </c>
      <c r="D17" s="138" t="s">
        <v>563</v>
      </c>
      <c r="E17" s="138"/>
      <c r="F17" s="138"/>
      <c r="G17" s="138"/>
      <c r="H17" s="138"/>
    </row>
    <row r="18" spans="1:11" ht="50.4" customHeight="1" x14ac:dyDescent="0.3">
      <c r="B18" s="7" t="s">
        <v>562</v>
      </c>
      <c r="C18" s="8">
        <v>46188</v>
      </c>
      <c r="D18" s="138" t="s">
        <v>583</v>
      </c>
      <c r="E18" s="138"/>
      <c r="F18" s="138"/>
      <c r="G18" s="138"/>
      <c r="H18" s="138"/>
    </row>
    <row r="25" spans="1:11" ht="21" x14ac:dyDescent="0.4">
      <c r="C25" s="9"/>
      <c r="D25" s="9"/>
      <c r="E25" s="9"/>
      <c r="F25" s="9"/>
      <c r="G25" s="9"/>
      <c r="H25" s="9"/>
    </row>
    <row r="26" spans="1:11" ht="21" hidden="1" x14ac:dyDescent="0.4">
      <c r="A26" t="s">
        <v>8</v>
      </c>
      <c r="B26" s="10" t="s">
        <v>9</v>
      </c>
      <c r="C26" s="11" t="s">
        <v>10</v>
      </c>
      <c r="D26" s="11" t="s">
        <v>11</v>
      </c>
      <c r="E26" s="11" t="s">
        <v>12</v>
      </c>
      <c r="F26" s="11" t="s">
        <v>13</v>
      </c>
      <c r="G26" s="11" t="s">
        <v>14</v>
      </c>
      <c r="H26" s="11" t="s">
        <v>15</v>
      </c>
      <c r="I26" s="10"/>
      <c r="J26" s="12"/>
      <c r="K26" s="12"/>
    </row>
    <row r="27" spans="1:11" ht="28.8" hidden="1" x14ac:dyDescent="0.3">
      <c r="A27" t="s">
        <v>8</v>
      </c>
      <c r="B27" s="13" t="s">
        <v>16</v>
      </c>
      <c r="C27" s="14">
        <v>43545</v>
      </c>
      <c r="D27" s="15" t="s">
        <v>17</v>
      </c>
      <c r="E27" s="15" t="s">
        <v>18</v>
      </c>
      <c r="F27" s="15" t="s">
        <v>18</v>
      </c>
      <c r="G27" s="16" t="s">
        <v>19</v>
      </c>
      <c r="H27" s="15" t="s">
        <v>20</v>
      </c>
      <c r="I27" s="13" t="s">
        <v>21</v>
      </c>
      <c r="J27" s="13" t="s">
        <v>22</v>
      </c>
      <c r="K27" s="13" t="s">
        <v>23</v>
      </c>
    </row>
    <row r="28" spans="1:11" ht="28.8" hidden="1" x14ac:dyDescent="0.3">
      <c r="A28" t="s">
        <v>8</v>
      </c>
      <c r="B28" s="17">
        <v>2</v>
      </c>
      <c r="C28" s="14">
        <v>43545</v>
      </c>
      <c r="D28" s="15" t="s">
        <v>17</v>
      </c>
      <c r="E28" s="15" t="s">
        <v>18</v>
      </c>
      <c r="F28" s="15" t="s">
        <v>18</v>
      </c>
      <c r="G28" s="16" t="s">
        <v>19</v>
      </c>
      <c r="H28" s="15" t="s">
        <v>24</v>
      </c>
      <c r="I28" s="17" t="s">
        <v>25</v>
      </c>
      <c r="J28" s="17" t="s">
        <v>26</v>
      </c>
      <c r="K28" s="17" t="s">
        <v>27</v>
      </c>
    </row>
    <row r="29" spans="1:11" ht="28.8" hidden="1" x14ac:dyDescent="0.3">
      <c r="A29" t="s">
        <v>8</v>
      </c>
      <c r="B29" s="17">
        <v>2</v>
      </c>
      <c r="C29" s="18">
        <v>43542</v>
      </c>
      <c r="D29" s="19" t="s">
        <v>28</v>
      </c>
      <c r="E29" s="19" t="s">
        <v>17</v>
      </c>
      <c r="F29" s="15" t="s">
        <v>18</v>
      </c>
      <c r="G29" s="20" t="s">
        <v>19</v>
      </c>
      <c r="H29" s="19" t="s">
        <v>29</v>
      </c>
      <c r="I29" s="17" t="s">
        <v>30</v>
      </c>
      <c r="J29" s="17" t="s">
        <v>26</v>
      </c>
      <c r="K29" s="17" t="s">
        <v>27</v>
      </c>
    </row>
    <row r="30" spans="1:11" ht="43.2" hidden="1" x14ac:dyDescent="0.3">
      <c r="A30" t="s">
        <v>8</v>
      </c>
      <c r="B30" s="21">
        <v>2</v>
      </c>
      <c r="C30" s="18">
        <v>43542</v>
      </c>
      <c r="D30" s="19" t="s">
        <v>28</v>
      </c>
      <c r="E30" s="19" t="s">
        <v>17</v>
      </c>
      <c r="F30" s="15" t="s">
        <v>18</v>
      </c>
      <c r="G30" s="20" t="s">
        <v>19</v>
      </c>
      <c r="H30" s="19" t="s">
        <v>31</v>
      </c>
      <c r="I30" s="20" t="s">
        <v>32</v>
      </c>
      <c r="J30" s="20" t="s">
        <v>33</v>
      </c>
      <c r="K30" s="20" t="s">
        <v>34</v>
      </c>
    </row>
    <row r="31" spans="1:11" ht="43.2" hidden="1" x14ac:dyDescent="0.3">
      <c r="A31" t="s">
        <v>8</v>
      </c>
      <c r="B31" s="21">
        <v>2</v>
      </c>
      <c r="C31" s="18">
        <v>43542</v>
      </c>
      <c r="D31" s="19" t="s">
        <v>28</v>
      </c>
      <c r="E31" s="19" t="s">
        <v>17</v>
      </c>
      <c r="F31" s="15" t="s">
        <v>18</v>
      </c>
      <c r="G31" s="20" t="s">
        <v>19</v>
      </c>
      <c r="H31" s="19" t="s">
        <v>35</v>
      </c>
      <c r="I31" s="20" t="s">
        <v>36</v>
      </c>
      <c r="J31" s="20" t="s">
        <v>37</v>
      </c>
      <c r="K31" s="20" t="s">
        <v>34</v>
      </c>
    </row>
    <row r="32" spans="1:11" ht="43.2" hidden="1" x14ac:dyDescent="0.3">
      <c r="A32" t="s">
        <v>8</v>
      </c>
      <c r="B32" s="21">
        <v>2</v>
      </c>
      <c r="C32" s="18">
        <v>43542</v>
      </c>
      <c r="D32" s="19" t="s">
        <v>28</v>
      </c>
      <c r="E32" s="19" t="s">
        <v>17</v>
      </c>
      <c r="F32" s="15" t="s">
        <v>18</v>
      </c>
      <c r="G32" s="20" t="s">
        <v>19</v>
      </c>
      <c r="H32" s="19" t="s">
        <v>38</v>
      </c>
      <c r="I32" s="20" t="s">
        <v>39</v>
      </c>
      <c r="J32" s="20" t="s">
        <v>40</v>
      </c>
      <c r="K32" s="20" t="s">
        <v>34</v>
      </c>
    </row>
    <row r="33" spans="1:11" ht="43.2" hidden="1" x14ac:dyDescent="0.3">
      <c r="A33" t="s">
        <v>8</v>
      </c>
      <c r="B33" s="21">
        <v>2</v>
      </c>
      <c r="C33" s="18">
        <v>43542</v>
      </c>
      <c r="D33" s="19" t="s">
        <v>28</v>
      </c>
      <c r="E33" s="19" t="s">
        <v>17</v>
      </c>
      <c r="F33" s="15" t="s">
        <v>18</v>
      </c>
      <c r="G33" s="20" t="s">
        <v>19</v>
      </c>
      <c r="H33" s="19" t="s">
        <v>41</v>
      </c>
      <c r="I33" s="20" t="s">
        <v>42</v>
      </c>
      <c r="J33" s="20" t="s">
        <v>43</v>
      </c>
      <c r="K33" s="20" t="s">
        <v>34</v>
      </c>
    </row>
    <row r="34" spans="1:11" ht="43.2" hidden="1" x14ac:dyDescent="0.3">
      <c r="A34" t="s">
        <v>8</v>
      </c>
      <c r="B34" s="21">
        <v>2</v>
      </c>
      <c r="C34" s="18">
        <v>43542</v>
      </c>
      <c r="D34" s="19" t="s">
        <v>28</v>
      </c>
      <c r="E34" s="19" t="s">
        <v>17</v>
      </c>
      <c r="F34" s="15" t="s">
        <v>18</v>
      </c>
      <c r="G34" s="20" t="s">
        <v>19</v>
      </c>
      <c r="H34" s="19" t="s">
        <v>44</v>
      </c>
      <c r="I34" s="20" t="s">
        <v>45</v>
      </c>
      <c r="J34" s="20" t="s">
        <v>46</v>
      </c>
      <c r="K34" s="20" t="s">
        <v>47</v>
      </c>
    </row>
    <row r="35" spans="1:11" ht="43.2" hidden="1" x14ac:dyDescent="0.3">
      <c r="A35" t="s">
        <v>8</v>
      </c>
      <c r="B35" s="21">
        <v>2</v>
      </c>
      <c r="C35" s="18">
        <v>43542</v>
      </c>
      <c r="D35" s="19" t="s">
        <v>28</v>
      </c>
      <c r="E35" s="19" t="s">
        <v>17</v>
      </c>
      <c r="F35" s="15" t="s">
        <v>18</v>
      </c>
      <c r="G35" s="20" t="s">
        <v>19</v>
      </c>
      <c r="H35" s="19" t="s">
        <v>48</v>
      </c>
      <c r="I35" s="20" t="s">
        <v>49</v>
      </c>
      <c r="J35" s="20" t="s">
        <v>50</v>
      </c>
      <c r="K35" s="20" t="s">
        <v>47</v>
      </c>
    </row>
    <row r="36" spans="1:11" ht="43.2" hidden="1" x14ac:dyDescent="0.3">
      <c r="A36" t="s">
        <v>8</v>
      </c>
      <c r="B36" s="21">
        <v>2</v>
      </c>
      <c r="C36" s="18">
        <v>43542</v>
      </c>
      <c r="D36" s="19" t="s">
        <v>28</v>
      </c>
      <c r="E36" s="19" t="s">
        <v>17</v>
      </c>
      <c r="F36" s="15" t="s">
        <v>18</v>
      </c>
      <c r="G36" s="20" t="s">
        <v>19</v>
      </c>
      <c r="H36" s="19" t="s">
        <v>51</v>
      </c>
      <c r="I36" s="20" t="s">
        <v>52</v>
      </c>
      <c r="J36" s="20" t="s">
        <v>53</v>
      </c>
      <c r="K36" s="20" t="s">
        <v>47</v>
      </c>
    </row>
    <row r="37" spans="1:11" ht="43.2" hidden="1" x14ac:dyDescent="0.3">
      <c r="A37" t="s">
        <v>8</v>
      </c>
      <c r="B37" s="21">
        <v>2</v>
      </c>
      <c r="C37" s="18">
        <v>43542</v>
      </c>
      <c r="D37" s="19" t="s">
        <v>28</v>
      </c>
      <c r="E37" s="19" t="s">
        <v>17</v>
      </c>
      <c r="F37" s="15" t="s">
        <v>18</v>
      </c>
      <c r="G37" s="20" t="s">
        <v>19</v>
      </c>
      <c r="H37" s="19" t="s">
        <v>54</v>
      </c>
      <c r="I37" s="20" t="s">
        <v>55</v>
      </c>
      <c r="J37" s="20" t="s">
        <v>56</v>
      </c>
      <c r="K37" s="20" t="s">
        <v>47</v>
      </c>
    </row>
    <row r="38" spans="1:11" ht="43.2" hidden="1" x14ac:dyDescent="0.3">
      <c r="A38" t="s">
        <v>8</v>
      </c>
      <c r="B38" s="21">
        <v>2</v>
      </c>
      <c r="C38" s="18">
        <v>43542</v>
      </c>
      <c r="D38" s="19" t="s">
        <v>28</v>
      </c>
      <c r="E38" s="19" t="s">
        <v>17</v>
      </c>
      <c r="F38" s="15" t="s">
        <v>18</v>
      </c>
      <c r="G38" s="20" t="s">
        <v>19</v>
      </c>
      <c r="H38" s="19" t="s">
        <v>57</v>
      </c>
      <c r="I38" s="20" t="s">
        <v>58</v>
      </c>
      <c r="J38" s="20" t="s">
        <v>59</v>
      </c>
      <c r="K38" s="20" t="s">
        <v>47</v>
      </c>
    </row>
    <row r="39" spans="1:11" ht="43.2" hidden="1" x14ac:dyDescent="0.3">
      <c r="A39" t="s">
        <v>8</v>
      </c>
      <c r="B39" s="21">
        <v>2</v>
      </c>
      <c r="C39" s="18">
        <v>43542</v>
      </c>
      <c r="D39" s="19" t="s">
        <v>28</v>
      </c>
      <c r="E39" s="19" t="s">
        <v>17</v>
      </c>
      <c r="F39" s="15" t="s">
        <v>18</v>
      </c>
      <c r="G39" s="20" t="s">
        <v>19</v>
      </c>
      <c r="H39" s="19" t="s">
        <v>60</v>
      </c>
      <c r="I39" s="20" t="s">
        <v>61</v>
      </c>
      <c r="J39" s="20" t="s">
        <v>62</v>
      </c>
      <c r="K39" s="20" t="s">
        <v>47</v>
      </c>
    </row>
    <row r="40" spans="1:11" ht="43.2" hidden="1" x14ac:dyDescent="0.3">
      <c r="A40" t="s">
        <v>8</v>
      </c>
      <c r="B40" s="21">
        <v>2</v>
      </c>
      <c r="I40" s="20" t="s">
        <v>63</v>
      </c>
      <c r="J40" s="20" t="s">
        <v>64</v>
      </c>
      <c r="K40" s="20" t="s">
        <v>47</v>
      </c>
    </row>
    <row r="41" spans="1:11" hidden="1" x14ac:dyDescent="0.3">
      <c r="A41" t="s">
        <v>8</v>
      </c>
    </row>
    <row r="42" spans="1:11" hidden="1" x14ac:dyDescent="0.3">
      <c r="A42" t="s">
        <v>8</v>
      </c>
    </row>
    <row r="43" spans="1:11" hidden="1" x14ac:dyDescent="0.3">
      <c r="A43" t="s">
        <v>8</v>
      </c>
    </row>
    <row r="44" spans="1:11" hidden="1" x14ac:dyDescent="0.3">
      <c r="A44" t="s">
        <v>8</v>
      </c>
    </row>
    <row r="45" spans="1:11" hidden="1" x14ac:dyDescent="0.3">
      <c r="A45" t="s">
        <v>8</v>
      </c>
    </row>
    <row r="46" spans="1:11" hidden="1" x14ac:dyDescent="0.3">
      <c r="A46" t="s">
        <v>8</v>
      </c>
    </row>
    <row r="47" spans="1:11" ht="21" hidden="1" x14ac:dyDescent="0.4">
      <c r="A47" t="s">
        <v>8</v>
      </c>
      <c r="B47" s="22" t="s">
        <v>65</v>
      </c>
      <c r="C47" s="23">
        <v>43130</v>
      </c>
      <c r="D47" s="24" t="s">
        <v>66</v>
      </c>
      <c r="E47" s="24" t="s">
        <v>67</v>
      </c>
      <c r="F47" s="24" t="s">
        <v>18</v>
      </c>
      <c r="G47" s="24" t="s">
        <v>19</v>
      </c>
      <c r="H47" s="24" t="s">
        <v>68</v>
      </c>
    </row>
    <row r="48" spans="1:11" hidden="1" x14ac:dyDescent="0.3">
      <c r="A48" t="s">
        <v>8</v>
      </c>
      <c r="B48" s="24" t="s">
        <v>69</v>
      </c>
      <c r="C48" s="23">
        <v>43201</v>
      </c>
      <c r="D48" s="24" t="s">
        <v>18</v>
      </c>
      <c r="E48" s="24" t="s">
        <v>66</v>
      </c>
      <c r="F48" s="24" t="s">
        <v>66</v>
      </c>
      <c r="G48" s="24" t="s">
        <v>19</v>
      </c>
      <c r="H48" s="24" t="s">
        <v>70</v>
      </c>
      <c r="I48" s="24" t="s">
        <v>71</v>
      </c>
      <c r="J48" s="24" t="s">
        <v>71</v>
      </c>
      <c r="K48" s="24" t="s">
        <v>72</v>
      </c>
    </row>
    <row r="49" spans="1:11" hidden="1" x14ac:dyDescent="0.3">
      <c r="A49" t="s">
        <v>8</v>
      </c>
      <c r="B49" s="24" t="s">
        <v>73</v>
      </c>
      <c r="C49" s="23">
        <v>43201</v>
      </c>
      <c r="D49" s="24" t="s">
        <v>18</v>
      </c>
      <c r="E49" s="24" t="s">
        <v>66</v>
      </c>
      <c r="F49" s="24" t="s">
        <v>66</v>
      </c>
      <c r="G49" s="24" t="s">
        <v>19</v>
      </c>
      <c r="H49" s="24" t="s">
        <v>74</v>
      </c>
      <c r="I49" s="25" t="s">
        <v>75</v>
      </c>
      <c r="J49" s="24" t="s">
        <v>71</v>
      </c>
      <c r="K49" s="24" t="s">
        <v>76</v>
      </c>
    </row>
    <row r="50" spans="1:11" hidden="1" x14ac:dyDescent="0.3">
      <c r="A50" t="s">
        <v>8</v>
      </c>
      <c r="B50" s="24" t="s">
        <v>73</v>
      </c>
      <c r="C50" s="23">
        <v>43201</v>
      </c>
      <c r="D50" s="24" t="s">
        <v>18</v>
      </c>
      <c r="E50" s="24" t="s">
        <v>66</v>
      </c>
      <c r="F50" s="24" t="s">
        <v>66</v>
      </c>
      <c r="G50" s="24" t="s">
        <v>19</v>
      </c>
      <c r="H50" s="24" t="s">
        <v>77</v>
      </c>
      <c r="I50" s="25" t="s">
        <v>78</v>
      </c>
      <c r="J50" s="24" t="s">
        <v>71</v>
      </c>
      <c r="K50" s="24" t="s">
        <v>76</v>
      </c>
    </row>
    <row r="51" spans="1:11" hidden="1" x14ac:dyDescent="0.3">
      <c r="A51" t="s">
        <v>8</v>
      </c>
      <c r="B51" s="24" t="s">
        <v>73</v>
      </c>
      <c r="C51" s="23">
        <v>43201</v>
      </c>
      <c r="D51" s="24" t="s">
        <v>18</v>
      </c>
      <c r="E51" s="24" t="s">
        <v>66</v>
      </c>
      <c r="F51" s="24" t="s">
        <v>66</v>
      </c>
      <c r="G51" s="24" t="s">
        <v>19</v>
      </c>
      <c r="H51" s="24" t="s">
        <v>79</v>
      </c>
      <c r="I51" s="25" t="s">
        <v>80</v>
      </c>
      <c r="J51" s="24" t="s">
        <v>71</v>
      </c>
      <c r="K51" s="24" t="s">
        <v>76</v>
      </c>
    </row>
    <row r="52" spans="1:11" hidden="1" x14ac:dyDescent="0.3">
      <c r="A52" t="s">
        <v>8</v>
      </c>
      <c r="B52" s="24" t="s">
        <v>73</v>
      </c>
      <c r="C52" s="23">
        <v>43201</v>
      </c>
      <c r="D52" s="24" t="s">
        <v>18</v>
      </c>
      <c r="E52" s="24" t="s">
        <v>66</v>
      </c>
      <c r="F52" s="24" t="s">
        <v>66</v>
      </c>
      <c r="G52" s="24" t="s">
        <v>19</v>
      </c>
      <c r="H52" s="24" t="s">
        <v>81</v>
      </c>
      <c r="I52" s="25" t="s">
        <v>82</v>
      </c>
      <c r="J52" s="24" t="s">
        <v>71</v>
      </c>
      <c r="K52" s="24" t="s">
        <v>76</v>
      </c>
    </row>
    <row r="53" spans="1:11" hidden="1" x14ac:dyDescent="0.3">
      <c r="A53" t="s">
        <v>8</v>
      </c>
      <c r="B53" s="24" t="s">
        <v>73</v>
      </c>
      <c r="C53" s="23">
        <v>43201</v>
      </c>
      <c r="D53" s="24" t="s">
        <v>18</v>
      </c>
      <c r="E53" s="24" t="s">
        <v>66</v>
      </c>
      <c r="F53" s="24" t="s">
        <v>66</v>
      </c>
      <c r="G53" s="24" t="s">
        <v>19</v>
      </c>
      <c r="H53" s="24" t="s">
        <v>83</v>
      </c>
      <c r="I53" s="25" t="s">
        <v>84</v>
      </c>
      <c r="J53" s="24" t="s">
        <v>71</v>
      </c>
      <c r="K53" s="24" t="s">
        <v>76</v>
      </c>
    </row>
    <row r="54" spans="1:11" hidden="1" x14ac:dyDescent="0.3">
      <c r="A54" t="s">
        <v>8</v>
      </c>
      <c r="B54" s="24" t="s">
        <v>73</v>
      </c>
      <c r="C54" s="23">
        <v>43201</v>
      </c>
      <c r="D54" s="24" t="s">
        <v>18</v>
      </c>
      <c r="E54" s="24" t="s">
        <v>66</v>
      </c>
      <c r="F54" s="24" t="s">
        <v>66</v>
      </c>
      <c r="G54" s="24" t="s">
        <v>19</v>
      </c>
      <c r="H54" s="24" t="s">
        <v>85</v>
      </c>
      <c r="I54" s="25" t="s">
        <v>86</v>
      </c>
      <c r="J54" s="24" t="s">
        <v>71</v>
      </c>
      <c r="K54" s="24" t="s">
        <v>76</v>
      </c>
    </row>
    <row r="55" spans="1:11" hidden="1" x14ac:dyDescent="0.3">
      <c r="A55" t="s">
        <v>8</v>
      </c>
      <c r="B55" s="24" t="s">
        <v>73</v>
      </c>
      <c r="C55" s="23">
        <v>43201</v>
      </c>
      <c r="D55" s="24" t="s">
        <v>18</v>
      </c>
      <c r="E55" s="24" t="s">
        <v>66</v>
      </c>
      <c r="F55" s="24" t="s">
        <v>66</v>
      </c>
      <c r="G55" s="24" t="s">
        <v>19</v>
      </c>
      <c r="H55" s="24" t="s">
        <v>87</v>
      </c>
      <c r="I55" s="25" t="s">
        <v>88</v>
      </c>
      <c r="J55" s="24" t="s">
        <v>71</v>
      </c>
      <c r="K55" s="24" t="s">
        <v>76</v>
      </c>
    </row>
    <row r="56" spans="1:11" hidden="1" x14ac:dyDescent="0.3">
      <c r="A56" t="s">
        <v>8</v>
      </c>
      <c r="B56" s="24" t="s">
        <v>73</v>
      </c>
      <c r="C56" s="23">
        <v>43201</v>
      </c>
      <c r="D56" s="24" t="s">
        <v>18</v>
      </c>
      <c r="E56" s="24" t="s">
        <v>66</v>
      </c>
      <c r="F56" s="24" t="s">
        <v>66</v>
      </c>
      <c r="G56" s="24" t="s">
        <v>19</v>
      </c>
      <c r="H56" s="24" t="s">
        <v>89</v>
      </c>
      <c r="I56" s="25" t="s">
        <v>90</v>
      </c>
      <c r="J56" s="24" t="s">
        <v>71</v>
      </c>
      <c r="K56" s="24" t="s">
        <v>76</v>
      </c>
    </row>
    <row r="57" spans="1:11" hidden="1" x14ac:dyDescent="0.3">
      <c r="A57" t="s">
        <v>8</v>
      </c>
      <c r="B57" s="24" t="s">
        <v>73</v>
      </c>
      <c r="C57" s="23">
        <v>43201</v>
      </c>
      <c r="D57" s="24" t="s">
        <v>18</v>
      </c>
      <c r="E57" s="24" t="s">
        <v>66</v>
      </c>
      <c r="F57" s="24" t="s">
        <v>66</v>
      </c>
      <c r="G57" s="24" t="s">
        <v>19</v>
      </c>
      <c r="H57" s="24" t="s">
        <v>91</v>
      </c>
      <c r="I57" s="25" t="s">
        <v>92</v>
      </c>
      <c r="J57" s="24" t="s">
        <v>71</v>
      </c>
      <c r="K57" s="24" t="s">
        <v>76</v>
      </c>
    </row>
    <row r="58" spans="1:11" hidden="1" x14ac:dyDescent="0.3">
      <c r="A58" t="s">
        <v>8</v>
      </c>
      <c r="B58" s="24" t="s">
        <v>73</v>
      </c>
      <c r="C58" s="23">
        <v>43201</v>
      </c>
      <c r="D58" s="24" t="s">
        <v>18</v>
      </c>
      <c r="E58" s="24" t="s">
        <v>66</v>
      </c>
      <c r="F58" s="24" t="s">
        <v>66</v>
      </c>
      <c r="G58" s="24" t="s">
        <v>19</v>
      </c>
      <c r="H58" s="24" t="s">
        <v>93</v>
      </c>
      <c r="I58" s="25" t="s">
        <v>94</v>
      </c>
      <c r="J58" s="24" t="s">
        <v>71</v>
      </c>
      <c r="K58" s="24" t="s">
        <v>76</v>
      </c>
    </row>
    <row r="59" spans="1:11" hidden="1" x14ac:dyDescent="0.3">
      <c r="A59" t="s">
        <v>8</v>
      </c>
      <c r="B59" s="24" t="s">
        <v>73</v>
      </c>
      <c r="C59" s="23">
        <v>43201</v>
      </c>
      <c r="D59" s="24" t="s">
        <v>18</v>
      </c>
      <c r="E59" s="24" t="s">
        <v>66</v>
      </c>
      <c r="F59" s="24" t="s">
        <v>66</v>
      </c>
      <c r="G59" s="24" t="s">
        <v>19</v>
      </c>
      <c r="H59" s="24" t="s">
        <v>95</v>
      </c>
      <c r="I59" s="25" t="s">
        <v>96</v>
      </c>
      <c r="J59" s="24" t="s">
        <v>71</v>
      </c>
      <c r="K59" s="24" t="s">
        <v>76</v>
      </c>
    </row>
    <row r="60" spans="1:11" hidden="1" x14ac:dyDescent="0.3">
      <c r="A60" t="s">
        <v>8</v>
      </c>
      <c r="B60" s="24" t="s">
        <v>73</v>
      </c>
      <c r="C60" s="23">
        <v>43201</v>
      </c>
      <c r="D60" s="24" t="s">
        <v>18</v>
      </c>
      <c r="E60" s="24" t="s">
        <v>66</v>
      </c>
      <c r="F60" s="24" t="s">
        <v>66</v>
      </c>
      <c r="G60" s="24" t="s">
        <v>19</v>
      </c>
      <c r="H60" s="24" t="s">
        <v>97</v>
      </c>
      <c r="I60" s="25" t="s">
        <v>98</v>
      </c>
      <c r="J60" s="24" t="s">
        <v>71</v>
      </c>
      <c r="K60" s="24" t="s">
        <v>76</v>
      </c>
    </row>
    <row r="61" spans="1:11" hidden="1" x14ac:dyDescent="0.3">
      <c r="A61" t="s">
        <v>8</v>
      </c>
      <c r="B61" s="24" t="s">
        <v>73</v>
      </c>
      <c r="C61" s="23">
        <v>43201</v>
      </c>
      <c r="D61" s="24" t="s">
        <v>18</v>
      </c>
      <c r="E61" s="24" t="s">
        <v>66</v>
      </c>
      <c r="F61" s="24" t="s">
        <v>66</v>
      </c>
      <c r="G61" s="24" t="s">
        <v>19</v>
      </c>
      <c r="H61" s="24" t="s">
        <v>99</v>
      </c>
      <c r="I61" s="25" t="s">
        <v>100</v>
      </c>
      <c r="J61" s="24" t="s">
        <v>71</v>
      </c>
      <c r="K61" s="24" t="s">
        <v>76</v>
      </c>
    </row>
    <row r="62" spans="1:11" hidden="1" x14ac:dyDescent="0.3">
      <c r="A62" t="s">
        <v>8</v>
      </c>
      <c r="B62" s="24" t="s">
        <v>73</v>
      </c>
      <c r="C62" s="23">
        <v>43201</v>
      </c>
      <c r="D62" s="24" t="s">
        <v>18</v>
      </c>
      <c r="E62" s="24" t="s">
        <v>66</v>
      </c>
      <c r="F62" s="24" t="s">
        <v>66</v>
      </c>
      <c r="G62" s="24" t="s">
        <v>19</v>
      </c>
      <c r="H62" s="24" t="s">
        <v>101</v>
      </c>
      <c r="I62" s="25" t="s">
        <v>102</v>
      </c>
      <c r="J62" s="24" t="s">
        <v>71</v>
      </c>
      <c r="K62" s="24" t="s">
        <v>76</v>
      </c>
    </row>
    <row r="63" spans="1:11" hidden="1" x14ac:dyDescent="0.3">
      <c r="A63" t="s">
        <v>8</v>
      </c>
      <c r="B63" s="24" t="s">
        <v>73</v>
      </c>
      <c r="C63" s="23">
        <v>43201</v>
      </c>
      <c r="D63" s="24" t="s">
        <v>18</v>
      </c>
      <c r="E63" s="24" t="s">
        <v>66</v>
      </c>
      <c r="F63" s="24" t="s">
        <v>66</v>
      </c>
      <c r="G63" s="24" t="s">
        <v>19</v>
      </c>
      <c r="H63" s="24" t="s">
        <v>103</v>
      </c>
      <c r="I63" s="25" t="s">
        <v>104</v>
      </c>
      <c r="J63" s="24" t="s">
        <v>71</v>
      </c>
      <c r="K63" s="24" t="s">
        <v>76</v>
      </c>
    </row>
    <row r="64" spans="1:11" hidden="1" x14ac:dyDescent="0.3">
      <c r="A64" t="s">
        <v>8</v>
      </c>
      <c r="B64" s="24" t="s">
        <v>73</v>
      </c>
      <c r="C64" s="23">
        <v>43201</v>
      </c>
      <c r="D64" s="24" t="s">
        <v>18</v>
      </c>
      <c r="E64" s="24" t="s">
        <v>66</v>
      </c>
      <c r="F64" s="24" t="s">
        <v>66</v>
      </c>
      <c r="G64" s="24" t="s">
        <v>19</v>
      </c>
      <c r="H64" s="24" t="s">
        <v>105</v>
      </c>
      <c r="I64" s="25" t="s">
        <v>106</v>
      </c>
      <c r="J64" s="24" t="s">
        <v>71</v>
      </c>
      <c r="K64" s="24" t="s">
        <v>76</v>
      </c>
    </row>
    <row r="65" spans="1:11" hidden="1" x14ac:dyDescent="0.3">
      <c r="A65" t="s">
        <v>8</v>
      </c>
      <c r="B65" s="24" t="s">
        <v>73</v>
      </c>
      <c r="C65" s="23">
        <v>43245</v>
      </c>
      <c r="D65" s="24" t="s">
        <v>66</v>
      </c>
      <c r="E65" s="24" t="s">
        <v>18</v>
      </c>
      <c r="F65" s="24" t="s">
        <v>18</v>
      </c>
      <c r="G65" s="24" t="s">
        <v>19</v>
      </c>
      <c r="H65" s="24" t="s">
        <v>107</v>
      </c>
      <c r="I65" s="25" t="s">
        <v>108</v>
      </c>
      <c r="J65" s="24" t="s">
        <v>71</v>
      </c>
      <c r="K65" s="24" t="s">
        <v>76</v>
      </c>
    </row>
    <row r="66" spans="1:11" hidden="1" x14ac:dyDescent="0.3">
      <c r="A66" t="s">
        <v>8</v>
      </c>
      <c r="B66" s="24" t="s">
        <v>109</v>
      </c>
      <c r="C66" s="23">
        <v>43245</v>
      </c>
      <c r="D66" s="24" t="s">
        <v>66</v>
      </c>
      <c r="E66" s="24" t="s">
        <v>18</v>
      </c>
      <c r="F66" s="24" t="s">
        <v>18</v>
      </c>
      <c r="G66" s="24" t="s">
        <v>19</v>
      </c>
      <c r="H66" s="24" t="s">
        <v>110</v>
      </c>
      <c r="I66" s="25" t="s">
        <v>111</v>
      </c>
      <c r="J66" s="24" t="s">
        <v>112</v>
      </c>
      <c r="K66" s="24"/>
    </row>
    <row r="67" spans="1:11" hidden="1" x14ac:dyDescent="0.3">
      <c r="A67" t="s">
        <v>8</v>
      </c>
      <c r="B67" s="24" t="s">
        <v>109</v>
      </c>
      <c r="C67" s="23">
        <v>43245</v>
      </c>
      <c r="D67" s="24" t="s">
        <v>66</v>
      </c>
      <c r="E67" s="24" t="s">
        <v>18</v>
      </c>
      <c r="F67" s="24" t="s">
        <v>18</v>
      </c>
      <c r="G67" s="24" t="s">
        <v>19</v>
      </c>
      <c r="H67" s="24" t="s">
        <v>113</v>
      </c>
      <c r="I67" s="25" t="s">
        <v>114</v>
      </c>
      <c r="J67" s="24" t="s">
        <v>115</v>
      </c>
      <c r="K67" s="24"/>
    </row>
    <row r="68" spans="1:11" hidden="1" x14ac:dyDescent="0.3">
      <c r="A68" t="s">
        <v>8</v>
      </c>
      <c r="B68" s="24" t="s">
        <v>109</v>
      </c>
      <c r="C68" s="23">
        <v>43245</v>
      </c>
      <c r="D68" s="24" t="s">
        <v>66</v>
      </c>
      <c r="E68" s="24" t="s">
        <v>18</v>
      </c>
      <c r="F68" s="24" t="s">
        <v>18</v>
      </c>
      <c r="G68" s="24" t="s">
        <v>19</v>
      </c>
      <c r="H68" s="24" t="s">
        <v>116</v>
      </c>
      <c r="I68" s="25" t="s">
        <v>117</v>
      </c>
      <c r="J68" s="24" t="s">
        <v>118</v>
      </c>
      <c r="K68" s="24"/>
    </row>
    <row r="69" spans="1:11" hidden="1" x14ac:dyDescent="0.3">
      <c r="A69" t="s">
        <v>8</v>
      </c>
      <c r="B69" s="24" t="s">
        <v>109</v>
      </c>
      <c r="C69" s="23">
        <v>43245</v>
      </c>
      <c r="D69" s="24" t="s">
        <v>66</v>
      </c>
      <c r="E69" s="24" t="s">
        <v>18</v>
      </c>
      <c r="F69" s="24" t="s">
        <v>18</v>
      </c>
      <c r="G69" s="24" t="s">
        <v>19</v>
      </c>
      <c r="H69" s="24" t="s">
        <v>119</v>
      </c>
      <c r="I69" s="25" t="s">
        <v>120</v>
      </c>
      <c r="J69" s="24" t="s">
        <v>121</v>
      </c>
      <c r="K69" s="24"/>
    </row>
    <row r="70" spans="1:11" hidden="1" x14ac:dyDescent="0.3">
      <c r="A70" t="s">
        <v>8</v>
      </c>
      <c r="B70" s="24" t="s">
        <v>109</v>
      </c>
      <c r="C70" s="23">
        <v>43245</v>
      </c>
      <c r="D70" s="24" t="s">
        <v>66</v>
      </c>
      <c r="E70" s="24" t="s">
        <v>18</v>
      </c>
      <c r="F70" s="24" t="s">
        <v>18</v>
      </c>
      <c r="G70" s="24" t="s">
        <v>19</v>
      </c>
      <c r="H70" s="24" t="s">
        <v>122</v>
      </c>
      <c r="I70" s="25" t="s">
        <v>123</v>
      </c>
      <c r="J70" s="24" t="s">
        <v>124</v>
      </c>
      <c r="K70" s="24"/>
    </row>
    <row r="71" spans="1:11" hidden="1" x14ac:dyDescent="0.3">
      <c r="A71" t="s">
        <v>8</v>
      </c>
      <c r="B71" s="24" t="s">
        <v>109</v>
      </c>
      <c r="C71" s="23">
        <v>43245</v>
      </c>
      <c r="D71" s="24" t="s">
        <v>66</v>
      </c>
      <c r="E71" s="24" t="s">
        <v>18</v>
      </c>
      <c r="F71" s="24" t="s">
        <v>18</v>
      </c>
      <c r="G71" s="24" t="s">
        <v>19</v>
      </c>
      <c r="H71" s="24" t="s">
        <v>125</v>
      </c>
      <c r="I71" s="25" t="s">
        <v>126</v>
      </c>
      <c r="J71" s="24" t="s">
        <v>127</v>
      </c>
      <c r="K71" s="24"/>
    </row>
    <row r="72" spans="1:11" hidden="1" x14ac:dyDescent="0.3">
      <c r="A72" t="s">
        <v>8</v>
      </c>
      <c r="B72" s="24" t="s">
        <v>109</v>
      </c>
      <c r="C72" s="23">
        <v>43263</v>
      </c>
      <c r="D72" s="24" t="s">
        <v>28</v>
      </c>
      <c r="E72" s="24" t="s">
        <v>18</v>
      </c>
      <c r="F72" s="24" t="s">
        <v>18</v>
      </c>
      <c r="G72" s="24" t="s">
        <v>19</v>
      </c>
      <c r="H72" s="24" t="s">
        <v>128</v>
      </c>
      <c r="I72" s="25" t="s">
        <v>129</v>
      </c>
      <c r="J72" s="24" t="s">
        <v>130</v>
      </c>
      <c r="K72" s="24"/>
    </row>
    <row r="73" spans="1:11" hidden="1" x14ac:dyDescent="0.3">
      <c r="A73" t="s">
        <v>8</v>
      </c>
      <c r="B73" s="24" t="s">
        <v>109</v>
      </c>
      <c r="C73" s="23">
        <v>43263</v>
      </c>
      <c r="D73" s="24" t="s">
        <v>28</v>
      </c>
      <c r="E73" s="24" t="s">
        <v>18</v>
      </c>
      <c r="F73" s="24" t="s">
        <v>18</v>
      </c>
      <c r="G73" s="24" t="s">
        <v>19</v>
      </c>
      <c r="H73" s="24" t="s">
        <v>131</v>
      </c>
      <c r="I73" s="25" t="s">
        <v>132</v>
      </c>
      <c r="J73" s="24" t="s">
        <v>71</v>
      </c>
      <c r="K73" s="24" t="s">
        <v>133</v>
      </c>
    </row>
    <row r="74" spans="1:11" hidden="1" x14ac:dyDescent="0.3">
      <c r="A74" t="s">
        <v>8</v>
      </c>
      <c r="B74" s="24" t="s">
        <v>109</v>
      </c>
      <c r="C74" s="23">
        <v>43263</v>
      </c>
      <c r="D74" s="24" t="s">
        <v>28</v>
      </c>
      <c r="E74" s="24" t="s">
        <v>18</v>
      </c>
      <c r="F74" s="24" t="s">
        <v>18</v>
      </c>
      <c r="G74" s="24" t="s">
        <v>19</v>
      </c>
      <c r="H74" s="24" t="s">
        <v>134</v>
      </c>
      <c r="I74" s="25" t="s">
        <v>135</v>
      </c>
      <c r="J74" s="24" t="s">
        <v>71</v>
      </c>
      <c r="K74" s="24" t="s">
        <v>133</v>
      </c>
    </row>
    <row r="75" spans="1:11" hidden="1" x14ac:dyDescent="0.3">
      <c r="A75" t="s">
        <v>8</v>
      </c>
      <c r="B75" s="24" t="s">
        <v>109</v>
      </c>
      <c r="C75" s="23">
        <v>43263</v>
      </c>
      <c r="D75" s="24" t="s">
        <v>28</v>
      </c>
      <c r="E75" s="24" t="s">
        <v>18</v>
      </c>
      <c r="F75" s="24" t="s">
        <v>18</v>
      </c>
      <c r="G75" s="24" t="s">
        <v>19</v>
      </c>
      <c r="H75" s="24" t="s">
        <v>136</v>
      </c>
      <c r="I75" s="25" t="s">
        <v>137</v>
      </c>
      <c r="J75" s="24" t="s">
        <v>71</v>
      </c>
      <c r="K75" s="24" t="s">
        <v>133</v>
      </c>
    </row>
    <row r="76" spans="1:11" hidden="1" x14ac:dyDescent="0.3">
      <c r="A76" t="s">
        <v>8</v>
      </c>
      <c r="B76" s="24" t="s">
        <v>109</v>
      </c>
      <c r="C76" s="23">
        <v>43263</v>
      </c>
      <c r="D76" s="24" t="s">
        <v>28</v>
      </c>
      <c r="E76" s="24" t="s">
        <v>18</v>
      </c>
      <c r="F76" s="24" t="s">
        <v>18</v>
      </c>
      <c r="G76" s="24" t="s">
        <v>19</v>
      </c>
      <c r="H76" s="24" t="s">
        <v>138</v>
      </c>
      <c r="I76" s="25" t="s">
        <v>139</v>
      </c>
      <c r="J76" s="24" t="s">
        <v>71</v>
      </c>
      <c r="K76" s="24" t="s">
        <v>133</v>
      </c>
    </row>
    <row r="77" spans="1:11" hidden="1" x14ac:dyDescent="0.3">
      <c r="A77" t="s">
        <v>8</v>
      </c>
      <c r="B77" s="24" t="s">
        <v>109</v>
      </c>
      <c r="C77" s="23">
        <v>43263</v>
      </c>
      <c r="D77" s="24" t="s">
        <v>28</v>
      </c>
      <c r="E77" s="24" t="s">
        <v>18</v>
      </c>
      <c r="F77" s="24" t="s">
        <v>18</v>
      </c>
      <c r="G77" s="24" t="s">
        <v>19</v>
      </c>
      <c r="H77" s="24" t="s">
        <v>140</v>
      </c>
      <c r="I77" s="25" t="s">
        <v>141</v>
      </c>
      <c r="J77" s="24" t="s">
        <v>71</v>
      </c>
      <c r="K77" s="24" t="s">
        <v>133</v>
      </c>
    </row>
    <row r="78" spans="1:11" hidden="1" x14ac:dyDescent="0.3">
      <c r="A78" t="s">
        <v>8</v>
      </c>
      <c r="B78" s="24" t="s">
        <v>109</v>
      </c>
      <c r="C78" s="23">
        <v>43263</v>
      </c>
      <c r="D78" s="24" t="s">
        <v>28</v>
      </c>
      <c r="E78" s="24" t="s">
        <v>18</v>
      </c>
      <c r="F78" s="24" t="s">
        <v>18</v>
      </c>
      <c r="G78" s="24" t="s">
        <v>19</v>
      </c>
      <c r="H78" s="24" t="s">
        <v>142</v>
      </c>
      <c r="I78" s="25" t="s">
        <v>143</v>
      </c>
      <c r="J78" s="24" t="s">
        <v>71</v>
      </c>
      <c r="K78" s="24" t="s">
        <v>133</v>
      </c>
    </row>
    <row r="79" spans="1:11" hidden="1" x14ac:dyDescent="0.3">
      <c r="A79" t="s">
        <v>8</v>
      </c>
      <c r="B79" s="24" t="s">
        <v>109</v>
      </c>
      <c r="C79" s="23">
        <v>43263</v>
      </c>
      <c r="D79" s="24" t="s">
        <v>28</v>
      </c>
      <c r="E79" s="24" t="s">
        <v>18</v>
      </c>
      <c r="F79" s="24" t="s">
        <v>18</v>
      </c>
      <c r="G79" s="24" t="s">
        <v>19</v>
      </c>
      <c r="H79" s="24" t="s">
        <v>144</v>
      </c>
      <c r="I79" s="25" t="s">
        <v>145</v>
      </c>
      <c r="J79" s="24" t="s">
        <v>71</v>
      </c>
      <c r="K79" s="24" t="s">
        <v>133</v>
      </c>
    </row>
    <row r="80" spans="1:11" hidden="1" x14ac:dyDescent="0.3">
      <c r="A80" t="s">
        <v>8</v>
      </c>
      <c r="B80" s="24" t="s">
        <v>109</v>
      </c>
      <c r="C80" s="23">
        <v>43263</v>
      </c>
      <c r="D80" s="24" t="s">
        <v>28</v>
      </c>
      <c r="E80" s="24" t="s">
        <v>18</v>
      </c>
      <c r="F80" s="24" t="s">
        <v>18</v>
      </c>
      <c r="G80" s="24" t="s">
        <v>19</v>
      </c>
      <c r="H80" s="24" t="s">
        <v>146</v>
      </c>
      <c r="I80" s="25" t="s">
        <v>147</v>
      </c>
      <c r="J80" s="24" t="s">
        <v>71</v>
      </c>
      <c r="K80" s="24" t="s">
        <v>133</v>
      </c>
    </row>
    <row r="81" spans="1:11" hidden="1" x14ac:dyDescent="0.3">
      <c r="A81" t="s">
        <v>8</v>
      </c>
      <c r="B81" s="24" t="s">
        <v>109</v>
      </c>
      <c r="C81" s="23">
        <v>43263</v>
      </c>
      <c r="D81" s="24" t="s">
        <v>28</v>
      </c>
      <c r="E81" s="24" t="s">
        <v>18</v>
      </c>
      <c r="F81" s="24" t="s">
        <v>18</v>
      </c>
      <c r="G81" s="24" t="s">
        <v>19</v>
      </c>
      <c r="H81" s="24" t="s">
        <v>148</v>
      </c>
      <c r="I81" s="25" t="s">
        <v>149</v>
      </c>
      <c r="J81" s="24" t="s">
        <v>71</v>
      </c>
      <c r="K81" s="24" t="s">
        <v>133</v>
      </c>
    </row>
    <row r="82" spans="1:11" hidden="1" x14ac:dyDescent="0.3">
      <c r="A82" t="s">
        <v>8</v>
      </c>
      <c r="B82" s="24" t="s">
        <v>109</v>
      </c>
      <c r="C82" s="23">
        <v>43263</v>
      </c>
      <c r="D82" s="24" t="s">
        <v>28</v>
      </c>
      <c r="E82" s="24" t="s">
        <v>18</v>
      </c>
      <c r="F82" s="24" t="s">
        <v>18</v>
      </c>
      <c r="G82" s="24" t="s">
        <v>19</v>
      </c>
      <c r="H82" s="24" t="s">
        <v>150</v>
      </c>
      <c r="I82" s="25" t="s">
        <v>151</v>
      </c>
      <c r="J82" s="24" t="s">
        <v>71</v>
      </c>
      <c r="K82" s="24" t="s">
        <v>133</v>
      </c>
    </row>
    <row r="83" spans="1:11" hidden="1" x14ac:dyDescent="0.3">
      <c r="A83" t="s">
        <v>8</v>
      </c>
      <c r="B83" s="24" t="s">
        <v>109</v>
      </c>
      <c r="C83" s="23">
        <v>43263</v>
      </c>
      <c r="D83" s="24" t="s">
        <v>28</v>
      </c>
      <c r="E83" s="24" t="s">
        <v>18</v>
      </c>
      <c r="F83" s="24" t="s">
        <v>18</v>
      </c>
      <c r="G83" s="24" t="s">
        <v>19</v>
      </c>
      <c r="H83" s="24" t="s">
        <v>152</v>
      </c>
      <c r="I83" s="25" t="s">
        <v>153</v>
      </c>
      <c r="J83" s="24" t="s">
        <v>71</v>
      </c>
      <c r="K83" s="24" t="s">
        <v>133</v>
      </c>
    </row>
    <row r="84" spans="1:11" hidden="1" x14ac:dyDescent="0.3">
      <c r="A84" t="s">
        <v>8</v>
      </c>
      <c r="B84" s="24" t="s">
        <v>109</v>
      </c>
      <c r="C84" s="23">
        <v>43263</v>
      </c>
      <c r="D84" s="24" t="s">
        <v>28</v>
      </c>
      <c r="E84" s="24" t="s">
        <v>18</v>
      </c>
      <c r="F84" s="24" t="s">
        <v>18</v>
      </c>
      <c r="G84" s="24" t="s">
        <v>19</v>
      </c>
      <c r="H84" s="24" t="s">
        <v>154</v>
      </c>
      <c r="I84" s="25" t="s">
        <v>155</v>
      </c>
      <c r="J84" s="24" t="s">
        <v>71</v>
      </c>
      <c r="K84" s="24" t="s">
        <v>133</v>
      </c>
    </row>
    <row r="85" spans="1:11" hidden="1" x14ac:dyDescent="0.3">
      <c r="A85" t="s">
        <v>8</v>
      </c>
      <c r="B85" s="24" t="s">
        <v>109</v>
      </c>
      <c r="C85" s="23">
        <v>43263</v>
      </c>
      <c r="D85" s="24" t="s">
        <v>28</v>
      </c>
      <c r="E85" s="24" t="s">
        <v>18</v>
      </c>
      <c r="F85" s="24" t="s">
        <v>18</v>
      </c>
      <c r="G85" s="24" t="s">
        <v>19</v>
      </c>
      <c r="H85" s="24" t="s">
        <v>156</v>
      </c>
      <c r="I85" s="25" t="s">
        <v>157</v>
      </c>
      <c r="J85" s="24" t="s">
        <v>71</v>
      </c>
      <c r="K85" s="24" t="s">
        <v>133</v>
      </c>
    </row>
    <row r="86" spans="1:11" hidden="1" x14ac:dyDescent="0.3">
      <c r="A86" t="s">
        <v>8</v>
      </c>
      <c r="B86" s="24" t="s">
        <v>109</v>
      </c>
      <c r="C86" s="23">
        <v>43263</v>
      </c>
      <c r="D86" s="24" t="s">
        <v>28</v>
      </c>
      <c r="E86" s="24" t="s">
        <v>18</v>
      </c>
      <c r="F86" s="24" t="s">
        <v>18</v>
      </c>
      <c r="G86" s="24" t="s">
        <v>19</v>
      </c>
      <c r="H86" s="24" t="s">
        <v>158</v>
      </c>
      <c r="I86" s="25" t="s">
        <v>159</v>
      </c>
      <c r="J86" s="24" t="s">
        <v>71</v>
      </c>
      <c r="K86" s="24" t="s">
        <v>133</v>
      </c>
    </row>
    <row r="87" spans="1:11" hidden="1" x14ac:dyDescent="0.3">
      <c r="A87" t="s">
        <v>8</v>
      </c>
      <c r="B87" s="24" t="s">
        <v>109</v>
      </c>
      <c r="C87" s="23">
        <v>43263</v>
      </c>
      <c r="D87" s="24" t="s">
        <v>28</v>
      </c>
      <c r="E87" s="24" t="s">
        <v>18</v>
      </c>
      <c r="F87" s="24" t="s">
        <v>18</v>
      </c>
      <c r="G87" s="24" t="s">
        <v>19</v>
      </c>
      <c r="H87" s="24" t="s">
        <v>160</v>
      </c>
      <c r="I87" s="25" t="s">
        <v>161</v>
      </c>
      <c r="J87" s="24" t="s">
        <v>71</v>
      </c>
      <c r="K87" s="24" t="s">
        <v>133</v>
      </c>
    </row>
    <row r="88" spans="1:11" hidden="1" x14ac:dyDescent="0.3">
      <c r="A88" t="s">
        <v>8</v>
      </c>
      <c r="B88" s="24" t="s">
        <v>109</v>
      </c>
      <c r="C88" s="23">
        <v>43263</v>
      </c>
      <c r="D88" s="24" t="s">
        <v>28</v>
      </c>
      <c r="E88" s="24" t="s">
        <v>18</v>
      </c>
      <c r="F88" s="24" t="s">
        <v>18</v>
      </c>
      <c r="G88" s="24" t="s">
        <v>19</v>
      </c>
      <c r="H88" s="24" t="s">
        <v>162</v>
      </c>
      <c r="I88" s="25" t="s">
        <v>163</v>
      </c>
      <c r="J88" s="24" t="s">
        <v>71</v>
      </c>
      <c r="K88" s="24" t="s">
        <v>133</v>
      </c>
    </row>
    <row r="89" spans="1:11" hidden="1" x14ac:dyDescent="0.3">
      <c r="A89" t="s">
        <v>8</v>
      </c>
      <c r="B89" s="24" t="s">
        <v>109</v>
      </c>
      <c r="C89" s="23">
        <v>43263</v>
      </c>
      <c r="D89" s="24" t="s">
        <v>28</v>
      </c>
      <c r="E89" s="24" t="s">
        <v>18</v>
      </c>
      <c r="F89" s="24" t="s">
        <v>18</v>
      </c>
      <c r="G89" s="24" t="s">
        <v>19</v>
      </c>
      <c r="H89" s="24" t="s">
        <v>164</v>
      </c>
      <c r="I89" s="25" t="s">
        <v>132</v>
      </c>
      <c r="J89" s="24" t="s">
        <v>71</v>
      </c>
      <c r="K89" s="24" t="s">
        <v>165</v>
      </c>
    </row>
    <row r="90" spans="1:11" hidden="1" x14ac:dyDescent="0.3">
      <c r="A90" t="s">
        <v>8</v>
      </c>
      <c r="B90" s="24" t="s">
        <v>109</v>
      </c>
      <c r="C90" s="23">
        <v>43263</v>
      </c>
      <c r="D90" s="24" t="s">
        <v>28</v>
      </c>
      <c r="E90" s="24" t="s">
        <v>18</v>
      </c>
      <c r="F90" s="24" t="s">
        <v>18</v>
      </c>
      <c r="G90" s="24" t="s">
        <v>19</v>
      </c>
      <c r="H90" s="24" t="s">
        <v>166</v>
      </c>
      <c r="I90" s="25" t="s">
        <v>135</v>
      </c>
      <c r="J90" s="24" t="s">
        <v>71</v>
      </c>
      <c r="K90" s="24" t="s">
        <v>165</v>
      </c>
    </row>
    <row r="91" spans="1:11" hidden="1" x14ac:dyDescent="0.3">
      <c r="A91" t="s">
        <v>8</v>
      </c>
      <c r="B91" s="24" t="s">
        <v>109</v>
      </c>
      <c r="C91" s="23">
        <v>43263</v>
      </c>
      <c r="D91" s="24" t="s">
        <v>28</v>
      </c>
      <c r="E91" s="24" t="s">
        <v>18</v>
      </c>
      <c r="F91" s="24" t="s">
        <v>18</v>
      </c>
      <c r="G91" s="24" t="s">
        <v>19</v>
      </c>
      <c r="H91" s="24" t="s">
        <v>167</v>
      </c>
      <c r="I91" s="25" t="s">
        <v>137</v>
      </c>
      <c r="J91" s="24" t="s">
        <v>71</v>
      </c>
      <c r="K91" s="24" t="s">
        <v>165</v>
      </c>
    </row>
    <row r="92" spans="1:11" hidden="1" x14ac:dyDescent="0.3">
      <c r="A92" t="s">
        <v>8</v>
      </c>
      <c r="B92" s="24" t="s">
        <v>109</v>
      </c>
      <c r="C92" s="23">
        <v>43263</v>
      </c>
      <c r="D92" s="24" t="s">
        <v>28</v>
      </c>
      <c r="E92" s="24" t="s">
        <v>18</v>
      </c>
      <c r="F92" s="24" t="s">
        <v>18</v>
      </c>
      <c r="G92" s="24" t="s">
        <v>19</v>
      </c>
      <c r="H92" s="24" t="s">
        <v>168</v>
      </c>
      <c r="I92" s="25" t="s">
        <v>139</v>
      </c>
      <c r="J92" s="24" t="s">
        <v>71</v>
      </c>
      <c r="K92" s="24" t="s">
        <v>165</v>
      </c>
    </row>
    <row r="93" spans="1:11" hidden="1" x14ac:dyDescent="0.3">
      <c r="A93" t="s">
        <v>8</v>
      </c>
      <c r="B93" s="24" t="s">
        <v>109</v>
      </c>
      <c r="C93" s="23">
        <v>43263</v>
      </c>
      <c r="D93" s="24" t="s">
        <v>28</v>
      </c>
      <c r="E93" s="24" t="s">
        <v>18</v>
      </c>
      <c r="F93" s="24" t="s">
        <v>18</v>
      </c>
      <c r="G93" s="24" t="s">
        <v>19</v>
      </c>
      <c r="H93" s="24" t="s">
        <v>169</v>
      </c>
      <c r="I93" s="25" t="s">
        <v>141</v>
      </c>
      <c r="J93" s="24" t="s">
        <v>71</v>
      </c>
      <c r="K93" s="24" t="s">
        <v>165</v>
      </c>
    </row>
    <row r="94" spans="1:11" hidden="1" x14ac:dyDescent="0.3">
      <c r="A94" t="s">
        <v>8</v>
      </c>
      <c r="B94" s="24" t="s">
        <v>109</v>
      </c>
      <c r="C94" s="23">
        <v>43263</v>
      </c>
      <c r="D94" s="24" t="s">
        <v>28</v>
      </c>
      <c r="E94" s="24" t="s">
        <v>18</v>
      </c>
      <c r="F94" s="24" t="s">
        <v>18</v>
      </c>
      <c r="G94" s="24" t="s">
        <v>19</v>
      </c>
      <c r="H94" s="24" t="s">
        <v>170</v>
      </c>
      <c r="I94" s="25" t="s">
        <v>143</v>
      </c>
      <c r="J94" s="24" t="s">
        <v>71</v>
      </c>
      <c r="K94" s="24" t="s">
        <v>165</v>
      </c>
    </row>
    <row r="95" spans="1:11" hidden="1" x14ac:dyDescent="0.3">
      <c r="A95" t="s">
        <v>8</v>
      </c>
      <c r="B95" s="24" t="s">
        <v>109</v>
      </c>
      <c r="C95" s="23">
        <v>43263</v>
      </c>
      <c r="D95" s="24" t="s">
        <v>28</v>
      </c>
      <c r="E95" s="24" t="s">
        <v>18</v>
      </c>
      <c r="F95" s="24" t="s">
        <v>18</v>
      </c>
      <c r="G95" s="24" t="s">
        <v>19</v>
      </c>
      <c r="H95" s="24" t="s">
        <v>171</v>
      </c>
      <c r="I95" s="25" t="s">
        <v>145</v>
      </c>
      <c r="J95" s="24" t="s">
        <v>71</v>
      </c>
      <c r="K95" s="24" t="s">
        <v>165</v>
      </c>
    </row>
    <row r="96" spans="1:11" hidden="1" x14ac:dyDescent="0.3">
      <c r="A96" t="s">
        <v>8</v>
      </c>
      <c r="B96" s="24" t="s">
        <v>109</v>
      </c>
      <c r="C96" s="23">
        <v>43263</v>
      </c>
      <c r="D96" s="24" t="s">
        <v>28</v>
      </c>
      <c r="E96" s="24" t="s">
        <v>18</v>
      </c>
      <c r="F96" s="24" t="s">
        <v>18</v>
      </c>
      <c r="G96" s="24" t="s">
        <v>19</v>
      </c>
      <c r="H96" s="24" t="s">
        <v>172</v>
      </c>
      <c r="I96" s="25" t="s">
        <v>147</v>
      </c>
      <c r="J96" s="24" t="s">
        <v>71</v>
      </c>
      <c r="K96" s="24" t="s">
        <v>165</v>
      </c>
    </row>
    <row r="97" spans="1:11" hidden="1" x14ac:dyDescent="0.3">
      <c r="A97" t="s">
        <v>8</v>
      </c>
      <c r="B97" s="24" t="s">
        <v>109</v>
      </c>
      <c r="C97" s="23">
        <v>43263</v>
      </c>
      <c r="D97" s="24" t="s">
        <v>28</v>
      </c>
      <c r="E97" s="24" t="s">
        <v>18</v>
      </c>
      <c r="F97" s="24" t="s">
        <v>18</v>
      </c>
      <c r="G97" s="24" t="s">
        <v>19</v>
      </c>
      <c r="H97" s="24" t="s">
        <v>173</v>
      </c>
      <c r="I97" s="25" t="s">
        <v>149</v>
      </c>
      <c r="J97" s="24" t="s">
        <v>71</v>
      </c>
      <c r="K97" s="24" t="s">
        <v>165</v>
      </c>
    </row>
    <row r="98" spans="1:11" hidden="1" x14ac:dyDescent="0.3">
      <c r="A98" t="s">
        <v>8</v>
      </c>
      <c r="B98" s="24" t="s">
        <v>109</v>
      </c>
      <c r="C98" s="23">
        <v>43263</v>
      </c>
      <c r="D98" s="24" t="s">
        <v>28</v>
      </c>
      <c r="E98" s="24" t="s">
        <v>18</v>
      </c>
      <c r="F98" s="24" t="s">
        <v>18</v>
      </c>
      <c r="G98" s="24" t="s">
        <v>19</v>
      </c>
      <c r="H98" s="24" t="s">
        <v>174</v>
      </c>
      <c r="I98" s="25" t="s">
        <v>151</v>
      </c>
      <c r="J98" s="24" t="s">
        <v>71</v>
      </c>
      <c r="K98" s="24" t="s">
        <v>165</v>
      </c>
    </row>
    <row r="99" spans="1:11" hidden="1" x14ac:dyDescent="0.3">
      <c r="A99" t="s">
        <v>8</v>
      </c>
      <c r="B99" s="24" t="s">
        <v>109</v>
      </c>
      <c r="C99" s="23">
        <v>43263</v>
      </c>
      <c r="D99" s="24" t="s">
        <v>28</v>
      </c>
      <c r="E99" s="24" t="s">
        <v>18</v>
      </c>
      <c r="F99" s="24" t="s">
        <v>18</v>
      </c>
      <c r="G99" s="24" t="s">
        <v>19</v>
      </c>
      <c r="H99" s="24" t="s">
        <v>175</v>
      </c>
      <c r="I99" s="25" t="s">
        <v>153</v>
      </c>
      <c r="J99" s="24" t="s">
        <v>71</v>
      </c>
      <c r="K99" s="24" t="s">
        <v>165</v>
      </c>
    </row>
    <row r="100" spans="1:11" hidden="1" x14ac:dyDescent="0.3">
      <c r="A100" t="s">
        <v>8</v>
      </c>
      <c r="B100" s="24" t="s">
        <v>109</v>
      </c>
      <c r="C100" s="23">
        <v>43263</v>
      </c>
      <c r="D100" s="24" t="s">
        <v>28</v>
      </c>
      <c r="E100" s="24" t="s">
        <v>18</v>
      </c>
      <c r="F100" s="24" t="s">
        <v>18</v>
      </c>
      <c r="G100" s="24" t="s">
        <v>19</v>
      </c>
      <c r="H100" s="24" t="s">
        <v>176</v>
      </c>
      <c r="I100" s="25" t="s">
        <v>155</v>
      </c>
      <c r="J100" s="24" t="s">
        <v>71</v>
      </c>
      <c r="K100" s="24" t="s">
        <v>165</v>
      </c>
    </row>
    <row r="101" spans="1:11" hidden="1" x14ac:dyDescent="0.3">
      <c r="A101" t="s">
        <v>8</v>
      </c>
      <c r="B101" s="24" t="s">
        <v>109</v>
      </c>
      <c r="C101" s="23">
        <v>43263</v>
      </c>
      <c r="D101" s="24" t="s">
        <v>28</v>
      </c>
      <c r="E101" s="24" t="s">
        <v>18</v>
      </c>
      <c r="F101" s="24" t="s">
        <v>18</v>
      </c>
      <c r="G101" s="24" t="s">
        <v>19</v>
      </c>
      <c r="H101" s="24" t="s">
        <v>177</v>
      </c>
      <c r="I101" s="25" t="s">
        <v>157</v>
      </c>
      <c r="J101" s="24" t="s">
        <v>71</v>
      </c>
      <c r="K101" s="24" t="s">
        <v>165</v>
      </c>
    </row>
    <row r="102" spans="1:11" hidden="1" x14ac:dyDescent="0.3">
      <c r="A102" t="s">
        <v>8</v>
      </c>
      <c r="B102" s="24" t="s">
        <v>109</v>
      </c>
      <c r="C102" s="23">
        <v>43263</v>
      </c>
      <c r="D102" s="24" t="s">
        <v>28</v>
      </c>
      <c r="E102" s="24" t="s">
        <v>18</v>
      </c>
      <c r="F102" s="24" t="s">
        <v>18</v>
      </c>
      <c r="G102" s="24" t="s">
        <v>19</v>
      </c>
      <c r="H102" s="24" t="s">
        <v>178</v>
      </c>
      <c r="I102" s="25" t="s">
        <v>159</v>
      </c>
      <c r="J102" s="24" t="s">
        <v>71</v>
      </c>
      <c r="K102" s="24" t="s">
        <v>165</v>
      </c>
    </row>
    <row r="103" spans="1:11" hidden="1" x14ac:dyDescent="0.3">
      <c r="A103" t="s">
        <v>8</v>
      </c>
      <c r="B103" s="24" t="s">
        <v>109</v>
      </c>
      <c r="C103" s="23">
        <v>43263</v>
      </c>
      <c r="D103" s="24" t="s">
        <v>28</v>
      </c>
      <c r="E103" s="24" t="s">
        <v>18</v>
      </c>
      <c r="F103" s="24" t="s">
        <v>18</v>
      </c>
      <c r="G103" s="24" t="s">
        <v>19</v>
      </c>
      <c r="H103" s="24" t="s">
        <v>179</v>
      </c>
      <c r="I103" s="25" t="s">
        <v>161</v>
      </c>
      <c r="J103" s="24" t="s">
        <v>71</v>
      </c>
      <c r="K103" s="24" t="s">
        <v>165</v>
      </c>
    </row>
    <row r="104" spans="1:11" hidden="1" x14ac:dyDescent="0.3">
      <c r="A104" t="s">
        <v>8</v>
      </c>
      <c r="B104" s="24" t="s">
        <v>109</v>
      </c>
      <c r="C104" s="23">
        <v>43263</v>
      </c>
      <c r="D104" s="24" t="s">
        <v>28</v>
      </c>
      <c r="E104" s="24" t="s">
        <v>18</v>
      </c>
      <c r="F104" s="24" t="s">
        <v>18</v>
      </c>
      <c r="G104" s="24" t="s">
        <v>19</v>
      </c>
      <c r="H104" s="24" t="s">
        <v>180</v>
      </c>
      <c r="I104" s="25" t="s">
        <v>163</v>
      </c>
      <c r="J104" s="24" t="s">
        <v>71</v>
      </c>
      <c r="K104" s="24" t="s">
        <v>165</v>
      </c>
    </row>
    <row r="105" spans="1:11" hidden="1" x14ac:dyDescent="0.3">
      <c r="A105" t="s">
        <v>8</v>
      </c>
      <c r="B105" s="24" t="s">
        <v>109</v>
      </c>
      <c r="C105" s="23">
        <v>43263</v>
      </c>
      <c r="D105" s="24" t="s">
        <v>28</v>
      </c>
      <c r="E105" s="24" t="s">
        <v>18</v>
      </c>
      <c r="F105" s="24" t="s">
        <v>18</v>
      </c>
      <c r="G105" s="24" t="s">
        <v>19</v>
      </c>
      <c r="H105" s="24" t="s">
        <v>181</v>
      </c>
      <c r="I105" s="25" t="s">
        <v>182</v>
      </c>
      <c r="J105" s="24" t="s">
        <v>71</v>
      </c>
      <c r="K105" s="24" t="s">
        <v>165</v>
      </c>
    </row>
    <row r="106" spans="1:11" hidden="1" x14ac:dyDescent="0.3">
      <c r="A106" t="s">
        <v>8</v>
      </c>
      <c r="B106" s="24" t="s">
        <v>109</v>
      </c>
      <c r="C106" s="23">
        <v>43263</v>
      </c>
      <c r="D106" s="24" t="s">
        <v>28</v>
      </c>
      <c r="E106" s="24" t="s">
        <v>18</v>
      </c>
      <c r="F106" s="24" t="s">
        <v>18</v>
      </c>
      <c r="G106" s="24" t="s">
        <v>19</v>
      </c>
      <c r="H106" s="24" t="s">
        <v>183</v>
      </c>
      <c r="I106" s="25" t="s">
        <v>184</v>
      </c>
      <c r="J106" s="24" t="s">
        <v>71</v>
      </c>
      <c r="K106" s="24" t="s">
        <v>165</v>
      </c>
    </row>
    <row r="107" spans="1:11" hidden="1" x14ac:dyDescent="0.3">
      <c r="A107" t="s">
        <v>8</v>
      </c>
      <c r="B107" s="24" t="s">
        <v>109</v>
      </c>
      <c r="C107" s="23">
        <v>43263</v>
      </c>
      <c r="D107" s="24" t="s">
        <v>28</v>
      </c>
      <c r="E107" s="24" t="s">
        <v>18</v>
      </c>
      <c r="F107" s="24" t="s">
        <v>18</v>
      </c>
      <c r="G107" s="24" t="s">
        <v>19</v>
      </c>
      <c r="H107" s="24" t="s">
        <v>185</v>
      </c>
      <c r="I107" s="25" t="s">
        <v>186</v>
      </c>
      <c r="J107" s="24" t="s">
        <v>71</v>
      </c>
      <c r="K107" s="24" t="s">
        <v>165</v>
      </c>
    </row>
    <row r="108" spans="1:11" hidden="1" x14ac:dyDescent="0.3">
      <c r="A108" t="s">
        <v>8</v>
      </c>
      <c r="B108" s="24" t="s">
        <v>109</v>
      </c>
      <c r="C108" s="23">
        <v>43263</v>
      </c>
      <c r="D108" s="24" t="s">
        <v>28</v>
      </c>
      <c r="E108" s="24" t="s">
        <v>18</v>
      </c>
      <c r="F108" s="24" t="s">
        <v>18</v>
      </c>
      <c r="G108" s="24" t="s">
        <v>19</v>
      </c>
      <c r="H108" s="24" t="s">
        <v>187</v>
      </c>
      <c r="I108" s="25" t="s">
        <v>188</v>
      </c>
      <c r="J108" s="24" t="s">
        <v>71</v>
      </c>
      <c r="K108" s="24" t="s">
        <v>133</v>
      </c>
    </row>
    <row r="109" spans="1:11" hidden="1" x14ac:dyDescent="0.3">
      <c r="A109" t="s">
        <v>8</v>
      </c>
      <c r="B109" s="24" t="s">
        <v>109</v>
      </c>
      <c r="C109" s="23">
        <v>43263</v>
      </c>
      <c r="D109" s="24" t="s">
        <v>28</v>
      </c>
      <c r="E109" s="24" t="s">
        <v>18</v>
      </c>
      <c r="F109" s="24" t="s">
        <v>18</v>
      </c>
      <c r="G109" s="24" t="s">
        <v>19</v>
      </c>
      <c r="H109" s="24" t="s">
        <v>103</v>
      </c>
      <c r="I109" s="25" t="s">
        <v>189</v>
      </c>
      <c r="J109" s="24" t="s">
        <v>71</v>
      </c>
      <c r="K109" s="24" t="s">
        <v>133</v>
      </c>
    </row>
    <row r="110" spans="1:11" hidden="1" x14ac:dyDescent="0.3">
      <c r="A110" t="s">
        <v>8</v>
      </c>
      <c r="B110" s="24" t="s">
        <v>109</v>
      </c>
      <c r="C110" s="23">
        <v>43263</v>
      </c>
      <c r="D110" s="24" t="s">
        <v>28</v>
      </c>
      <c r="E110" s="24" t="s">
        <v>18</v>
      </c>
      <c r="F110" s="24" t="s">
        <v>18</v>
      </c>
      <c r="G110" s="24" t="s">
        <v>19</v>
      </c>
      <c r="H110" s="24" t="s">
        <v>190</v>
      </c>
      <c r="I110" s="25" t="s">
        <v>191</v>
      </c>
      <c r="J110" s="24" t="s">
        <v>71</v>
      </c>
      <c r="K110" s="24" t="s">
        <v>133</v>
      </c>
    </row>
    <row r="111" spans="1:11" hidden="1" x14ac:dyDescent="0.3">
      <c r="A111" t="s">
        <v>8</v>
      </c>
      <c r="B111" s="24" t="s">
        <v>109</v>
      </c>
      <c r="C111" s="23">
        <v>43263</v>
      </c>
      <c r="D111" s="24" t="s">
        <v>28</v>
      </c>
      <c r="E111" s="24" t="s">
        <v>18</v>
      </c>
      <c r="F111" s="24" t="s">
        <v>18</v>
      </c>
      <c r="G111" s="24" t="s">
        <v>19</v>
      </c>
      <c r="H111" s="24" t="s">
        <v>192</v>
      </c>
      <c r="I111" s="25" t="s">
        <v>193</v>
      </c>
      <c r="J111" s="24" t="s">
        <v>71</v>
      </c>
      <c r="K111" s="24" t="s">
        <v>133</v>
      </c>
    </row>
    <row r="112" spans="1:11" hidden="1" x14ac:dyDescent="0.3">
      <c r="A112" t="s">
        <v>8</v>
      </c>
      <c r="B112" s="24" t="s">
        <v>109</v>
      </c>
      <c r="C112" s="23">
        <v>43263</v>
      </c>
      <c r="D112" s="24" t="s">
        <v>28</v>
      </c>
      <c r="E112" s="24" t="s">
        <v>18</v>
      </c>
      <c r="F112" s="24" t="s">
        <v>18</v>
      </c>
      <c r="G112" s="24" t="s">
        <v>19</v>
      </c>
      <c r="H112" s="24" t="s">
        <v>194</v>
      </c>
      <c r="I112" s="25" t="s">
        <v>195</v>
      </c>
      <c r="J112" s="24" t="s">
        <v>71</v>
      </c>
      <c r="K112" s="24" t="s">
        <v>133</v>
      </c>
    </row>
    <row r="113" spans="1:11" hidden="1" x14ac:dyDescent="0.3">
      <c r="A113" t="s">
        <v>8</v>
      </c>
      <c r="B113" s="24" t="s">
        <v>109</v>
      </c>
      <c r="C113" s="23">
        <v>43263</v>
      </c>
      <c r="D113" s="24" t="s">
        <v>28</v>
      </c>
      <c r="E113" s="24" t="s">
        <v>18</v>
      </c>
      <c r="F113" s="24" t="s">
        <v>18</v>
      </c>
      <c r="G113" s="24" t="s">
        <v>19</v>
      </c>
      <c r="H113" s="24" t="s">
        <v>196</v>
      </c>
      <c r="I113" s="25" t="s">
        <v>197</v>
      </c>
      <c r="J113" s="24" t="s">
        <v>71</v>
      </c>
      <c r="K113" s="24" t="s">
        <v>133</v>
      </c>
    </row>
    <row r="114" spans="1:11" hidden="1" x14ac:dyDescent="0.3">
      <c r="A114" t="s">
        <v>8</v>
      </c>
      <c r="B114" s="24" t="s">
        <v>109</v>
      </c>
      <c r="C114" s="23">
        <v>43263</v>
      </c>
      <c r="D114" s="24" t="s">
        <v>28</v>
      </c>
      <c r="E114" s="24" t="s">
        <v>18</v>
      </c>
      <c r="F114" s="24" t="s">
        <v>18</v>
      </c>
      <c r="G114" s="24" t="s">
        <v>19</v>
      </c>
      <c r="H114" s="24" t="s">
        <v>198</v>
      </c>
      <c r="I114" s="25" t="s">
        <v>199</v>
      </c>
      <c r="J114" s="24" t="s">
        <v>71</v>
      </c>
      <c r="K114" s="24" t="s">
        <v>133</v>
      </c>
    </row>
    <row r="115" spans="1:11" hidden="1" x14ac:dyDescent="0.3">
      <c r="A115" t="s">
        <v>8</v>
      </c>
      <c r="B115" s="24" t="s">
        <v>109</v>
      </c>
      <c r="C115" s="23">
        <v>43263</v>
      </c>
      <c r="D115" s="24" t="s">
        <v>28</v>
      </c>
      <c r="E115" s="24" t="s">
        <v>18</v>
      </c>
      <c r="F115" s="24" t="s">
        <v>18</v>
      </c>
      <c r="G115" s="24" t="s">
        <v>19</v>
      </c>
      <c r="H115" s="24" t="s">
        <v>200</v>
      </c>
      <c r="I115" s="25" t="s">
        <v>201</v>
      </c>
      <c r="J115" s="24" t="s">
        <v>71</v>
      </c>
      <c r="K115" s="24" t="s">
        <v>133</v>
      </c>
    </row>
    <row r="116" spans="1:11" hidden="1" x14ac:dyDescent="0.3">
      <c r="A116" t="s">
        <v>8</v>
      </c>
      <c r="B116" s="24" t="s">
        <v>109</v>
      </c>
      <c r="C116" s="23">
        <v>43263</v>
      </c>
      <c r="D116" s="24" t="s">
        <v>28</v>
      </c>
      <c r="E116" s="24" t="s">
        <v>18</v>
      </c>
      <c r="F116" s="24" t="s">
        <v>18</v>
      </c>
      <c r="G116" s="24" t="s">
        <v>19</v>
      </c>
      <c r="H116" s="24" t="s">
        <v>202</v>
      </c>
      <c r="I116" s="25" t="s">
        <v>195</v>
      </c>
      <c r="J116" s="24" t="s">
        <v>71</v>
      </c>
      <c r="K116" s="24" t="s">
        <v>133</v>
      </c>
    </row>
    <row r="117" spans="1:11" hidden="1" x14ac:dyDescent="0.3">
      <c r="A117" t="s">
        <v>8</v>
      </c>
      <c r="B117" s="24" t="s">
        <v>109</v>
      </c>
      <c r="C117" s="23">
        <v>43263</v>
      </c>
      <c r="D117" s="24" t="s">
        <v>28</v>
      </c>
      <c r="E117" s="24" t="s">
        <v>18</v>
      </c>
      <c r="F117" s="24" t="s">
        <v>18</v>
      </c>
      <c r="G117" s="24" t="s">
        <v>19</v>
      </c>
      <c r="H117" s="24" t="s">
        <v>203</v>
      </c>
      <c r="I117" s="25" t="s">
        <v>197</v>
      </c>
      <c r="J117" s="24" t="s">
        <v>71</v>
      </c>
      <c r="K117" s="24" t="s">
        <v>133</v>
      </c>
    </row>
    <row r="118" spans="1:11" hidden="1" x14ac:dyDescent="0.3">
      <c r="A118" t="s">
        <v>8</v>
      </c>
      <c r="B118" s="24" t="s">
        <v>109</v>
      </c>
      <c r="C118" s="23">
        <v>43263</v>
      </c>
      <c r="D118" s="24" t="s">
        <v>28</v>
      </c>
      <c r="E118" s="24" t="s">
        <v>18</v>
      </c>
      <c r="F118" s="24" t="s">
        <v>18</v>
      </c>
      <c r="G118" s="24" t="s">
        <v>19</v>
      </c>
      <c r="H118" s="24" t="s">
        <v>204</v>
      </c>
      <c r="I118" s="25" t="s">
        <v>201</v>
      </c>
      <c r="J118" s="24" t="s">
        <v>71</v>
      </c>
      <c r="K118" s="24" t="s">
        <v>133</v>
      </c>
    </row>
    <row r="119" spans="1:11" hidden="1" x14ac:dyDescent="0.3">
      <c r="A119" t="s">
        <v>8</v>
      </c>
      <c r="B119" s="24" t="s">
        <v>109</v>
      </c>
      <c r="C119" s="23">
        <v>43263</v>
      </c>
      <c r="D119" s="24" t="s">
        <v>28</v>
      </c>
      <c r="E119" s="24" t="s">
        <v>18</v>
      </c>
      <c r="F119" s="24" t="s">
        <v>18</v>
      </c>
      <c r="G119" s="24" t="s">
        <v>19</v>
      </c>
      <c r="H119" s="24" t="s">
        <v>205</v>
      </c>
      <c r="I119" s="25" t="s">
        <v>195</v>
      </c>
      <c r="J119" s="24" t="s">
        <v>71</v>
      </c>
      <c r="K119" s="24" t="s">
        <v>133</v>
      </c>
    </row>
    <row r="120" spans="1:11" hidden="1" x14ac:dyDescent="0.3">
      <c r="A120" t="s">
        <v>8</v>
      </c>
      <c r="B120" s="24" t="s">
        <v>109</v>
      </c>
      <c r="C120" s="23">
        <v>43263</v>
      </c>
      <c r="D120" s="24" t="s">
        <v>28</v>
      </c>
      <c r="E120" s="24" t="s">
        <v>18</v>
      </c>
      <c r="F120" s="24" t="s">
        <v>18</v>
      </c>
      <c r="G120" s="24" t="s">
        <v>19</v>
      </c>
      <c r="H120" s="24" t="s">
        <v>206</v>
      </c>
      <c r="I120" s="25" t="s">
        <v>197</v>
      </c>
      <c r="J120" s="24" t="s">
        <v>71</v>
      </c>
      <c r="K120" s="24" t="s">
        <v>133</v>
      </c>
    </row>
    <row r="121" spans="1:11" hidden="1" x14ac:dyDescent="0.3">
      <c r="A121" t="s">
        <v>8</v>
      </c>
      <c r="B121" s="24" t="s">
        <v>109</v>
      </c>
      <c r="C121" s="23">
        <v>43263</v>
      </c>
      <c r="D121" s="24" t="s">
        <v>28</v>
      </c>
      <c r="E121" s="24" t="s">
        <v>18</v>
      </c>
      <c r="F121" s="24" t="s">
        <v>18</v>
      </c>
      <c r="G121" s="24" t="s">
        <v>19</v>
      </c>
      <c r="H121" s="24" t="s">
        <v>207</v>
      </c>
      <c r="I121" s="25" t="s">
        <v>208</v>
      </c>
      <c r="J121" s="24" t="s">
        <v>71</v>
      </c>
      <c r="K121" s="24" t="s">
        <v>133</v>
      </c>
    </row>
    <row r="122" spans="1:11" hidden="1" x14ac:dyDescent="0.3">
      <c r="A122" t="s">
        <v>8</v>
      </c>
      <c r="B122" s="24" t="s">
        <v>109</v>
      </c>
      <c r="C122" s="23">
        <v>43263</v>
      </c>
      <c r="D122" s="24" t="s">
        <v>28</v>
      </c>
      <c r="E122" s="24" t="s">
        <v>18</v>
      </c>
      <c r="F122" s="24" t="s">
        <v>18</v>
      </c>
      <c r="G122" s="24" t="s">
        <v>19</v>
      </c>
      <c r="H122" s="24" t="s">
        <v>209</v>
      </c>
      <c r="I122" s="25" t="s">
        <v>210</v>
      </c>
      <c r="J122" s="24" t="s">
        <v>71</v>
      </c>
      <c r="K122" s="24" t="s">
        <v>133</v>
      </c>
    </row>
    <row r="123" spans="1:11" hidden="1" x14ac:dyDescent="0.3">
      <c r="A123" t="s">
        <v>8</v>
      </c>
      <c r="B123" s="24" t="s">
        <v>109</v>
      </c>
      <c r="C123" s="23">
        <v>43263</v>
      </c>
      <c r="D123" s="24" t="s">
        <v>28</v>
      </c>
      <c r="E123" s="24" t="s">
        <v>18</v>
      </c>
      <c r="F123" s="24" t="s">
        <v>18</v>
      </c>
      <c r="G123" s="24" t="s">
        <v>19</v>
      </c>
      <c r="H123" s="24" t="s">
        <v>211</v>
      </c>
      <c r="I123" s="25" t="s">
        <v>212</v>
      </c>
      <c r="J123" s="24" t="s">
        <v>71</v>
      </c>
      <c r="K123" s="24" t="s">
        <v>133</v>
      </c>
    </row>
    <row r="124" spans="1:11" hidden="1" x14ac:dyDescent="0.3">
      <c r="A124" t="s">
        <v>8</v>
      </c>
      <c r="B124" s="24" t="s">
        <v>109</v>
      </c>
      <c r="C124" s="23">
        <v>43263</v>
      </c>
      <c r="D124" s="24" t="s">
        <v>28</v>
      </c>
      <c r="E124" s="24" t="s">
        <v>18</v>
      </c>
      <c r="F124" s="24" t="s">
        <v>18</v>
      </c>
      <c r="G124" s="24" t="s">
        <v>19</v>
      </c>
      <c r="H124" s="24" t="s">
        <v>213</v>
      </c>
      <c r="I124" s="25" t="s">
        <v>214</v>
      </c>
      <c r="J124" s="24" t="s">
        <v>71</v>
      </c>
      <c r="K124" s="24" t="s">
        <v>133</v>
      </c>
    </row>
    <row r="125" spans="1:11" hidden="1" x14ac:dyDescent="0.3">
      <c r="A125" t="s">
        <v>8</v>
      </c>
      <c r="B125" s="24" t="s">
        <v>109</v>
      </c>
      <c r="C125" s="23">
        <v>43263</v>
      </c>
      <c r="D125" s="24" t="s">
        <v>28</v>
      </c>
      <c r="E125" s="24" t="s">
        <v>18</v>
      </c>
      <c r="F125" s="24" t="s">
        <v>18</v>
      </c>
      <c r="G125" s="24" t="s">
        <v>19</v>
      </c>
      <c r="H125" s="24" t="s">
        <v>215</v>
      </c>
      <c r="I125" s="25" t="s">
        <v>216</v>
      </c>
      <c r="J125" s="24" t="s">
        <v>71</v>
      </c>
      <c r="K125" s="24" t="s">
        <v>133</v>
      </c>
    </row>
    <row r="126" spans="1:11" hidden="1" x14ac:dyDescent="0.3">
      <c r="A126" t="s">
        <v>8</v>
      </c>
      <c r="B126" s="24" t="s">
        <v>109</v>
      </c>
      <c r="C126" s="23">
        <v>43263</v>
      </c>
      <c r="D126" s="24" t="s">
        <v>28</v>
      </c>
      <c r="E126" s="24" t="s">
        <v>18</v>
      </c>
      <c r="F126" s="24" t="s">
        <v>18</v>
      </c>
      <c r="G126" s="24" t="s">
        <v>19</v>
      </c>
      <c r="H126" s="24" t="s">
        <v>217</v>
      </c>
      <c r="I126" s="25" t="s">
        <v>218</v>
      </c>
      <c r="J126" s="24" t="s">
        <v>71</v>
      </c>
      <c r="K126" s="24" t="s">
        <v>133</v>
      </c>
    </row>
    <row r="127" spans="1:11" hidden="1" x14ac:dyDescent="0.3">
      <c r="A127" t="s">
        <v>8</v>
      </c>
      <c r="B127" s="24" t="s">
        <v>109</v>
      </c>
      <c r="C127" s="23">
        <v>43263</v>
      </c>
      <c r="D127" s="24" t="s">
        <v>28</v>
      </c>
      <c r="E127" s="24" t="s">
        <v>18</v>
      </c>
      <c r="F127" s="24" t="s">
        <v>18</v>
      </c>
      <c r="G127" s="24" t="s">
        <v>19</v>
      </c>
      <c r="H127" s="24" t="s">
        <v>219</v>
      </c>
      <c r="I127" s="25" t="s">
        <v>220</v>
      </c>
      <c r="J127" s="24" t="s">
        <v>71</v>
      </c>
      <c r="K127" s="24" t="s">
        <v>133</v>
      </c>
    </row>
    <row r="128" spans="1:11" hidden="1" x14ac:dyDescent="0.3">
      <c r="A128" t="s">
        <v>8</v>
      </c>
      <c r="B128" s="24" t="s">
        <v>109</v>
      </c>
      <c r="C128" s="23">
        <v>43263</v>
      </c>
      <c r="D128" s="24" t="s">
        <v>28</v>
      </c>
      <c r="E128" s="24" t="s">
        <v>18</v>
      </c>
      <c r="F128" s="24" t="s">
        <v>18</v>
      </c>
      <c r="G128" s="24" t="s">
        <v>19</v>
      </c>
      <c r="H128" s="24" t="s">
        <v>221</v>
      </c>
      <c r="I128" s="25" t="s">
        <v>222</v>
      </c>
      <c r="J128" s="24" t="s">
        <v>71</v>
      </c>
      <c r="K128" s="24" t="s">
        <v>133</v>
      </c>
    </row>
    <row r="129" spans="1:11" hidden="1" x14ac:dyDescent="0.3">
      <c r="A129" t="s">
        <v>8</v>
      </c>
      <c r="B129" s="24" t="s">
        <v>109</v>
      </c>
      <c r="C129" s="23">
        <v>43263</v>
      </c>
      <c r="D129" s="24" t="s">
        <v>28</v>
      </c>
      <c r="E129" s="24" t="s">
        <v>18</v>
      </c>
      <c r="F129" s="24" t="s">
        <v>18</v>
      </c>
      <c r="G129" s="24" t="s">
        <v>19</v>
      </c>
      <c r="H129" s="24" t="s">
        <v>223</v>
      </c>
      <c r="I129" s="25" t="s">
        <v>224</v>
      </c>
      <c r="J129" s="24" t="s">
        <v>71</v>
      </c>
      <c r="K129" s="24" t="s">
        <v>133</v>
      </c>
    </row>
    <row r="130" spans="1:11" hidden="1" x14ac:dyDescent="0.3">
      <c r="A130" t="s">
        <v>8</v>
      </c>
      <c r="B130" s="24" t="s">
        <v>109</v>
      </c>
      <c r="C130" s="23">
        <v>43263</v>
      </c>
      <c r="D130" s="24" t="s">
        <v>28</v>
      </c>
      <c r="E130" s="24" t="s">
        <v>18</v>
      </c>
      <c r="F130" s="24" t="s">
        <v>18</v>
      </c>
      <c r="G130" s="24" t="s">
        <v>19</v>
      </c>
      <c r="H130" s="24" t="s">
        <v>225</v>
      </c>
      <c r="I130" s="25" t="s">
        <v>226</v>
      </c>
      <c r="J130" s="24" t="s">
        <v>71</v>
      </c>
      <c r="K130" s="24" t="s">
        <v>133</v>
      </c>
    </row>
    <row r="131" spans="1:11" hidden="1" x14ac:dyDescent="0.3">
      <c r="A131" t="s">
        <v>8</v>
      </c>
      <c r="B131" s="24" t="s">
        <v>109</v>
      </c>
      <c r="C131" s="23">
        <v>43263</v>
      </c>
      <c r="D131" s="24" t="s">
        <v>28</v>
      </c>
      <c r="E131" s="24" t="s">
        <v>18</v>
      </c>
      <c r="F131" s="24" t="s">
        <v>18</v>
      </c>
      <c r="G131" s="24" t="s">
        <v>19</v>
      </c>
      <c r="H131" s="24" t="s">
        <v>227</v>
      </c>
      <c r="I131" s="25" t="s">
        <v>228</v>
      </c>
      <c r="J131" s="24" t="s">
        <v>71</v>
      </c>
      <c r="K131" s="24" t="s">
        <v>133</v>
      </c>
    </row>
    <row r="132" spans="1:11" hidden="1" x14ac:dyDescent="0.3">
      <c r="A132" t="s">
        <v>8</v>
      </c>
      <c r="B132" s="24" t="s">
        <v>109</v>
      </c>
      <c r="C132" s="23">
        <v>43263</v>
      </c>
      <c r="D132" s="24" t="s">
        <v>28</v>
      </c>
      <c r="E132" s="24" t="s">
        <v>18</v>
      </c>
      <c r="F132" s="24" t="s">
        <v>18</v>
      </c>
      <c r="G132" s="24" t="s">
        <v>19</v>
      </c>
      <c r="H132" s="24" t="s">
        <v>229</v>
      </c>
      <c r="I132" s="25" t="s">
        <v>230</v>
      </c>
      <c r="J132" s="24" t="s">
        <v>71</v>
      </c>
      <c r="K132" s="24" t="s">
        <v>133</v>
      </c>
    </row>
    <row r="133" spans="1:11" hidden="1" x14ac:dyDescent="0.3">
      <c r="A133" t="s">
        <v>8</v>
      </c>
      <c r="B133" s="24" t="s">
        <v>109</v>
      </c>
      <c r="C133" s="23">
        <v>43263</v>
      </c>
      <c r="D133" s="24" t="s">
        <v>28</v>
      </c>
      <c r="E133" s="24" t="s">
        <v>18</v>
      </c>
      <c r="F133" s="24" t="s">
        <v>18</v>
      </c>
      <c r="G133" s="24" t="s">
        <v>19</v>
      </c>
      <c r="H133" s="24" t="s">
        <v>231</v>
      </c>
      <c r="I133" s="25" t="s">
        <v>232</v>
      </c>
      <c r="J133" s="24" t="s">
        <v>71</v>
      </c>
      <c r="K133" s="24" t="s">
        <v>133</v>
      </c>
    </row>
    <row r="134" spans="1:11" hidden="1" x14ac:dyDescent="0.3">
      <c r="A134" t="s">
        <v>8</v>
      </c>
      <c r="B134" s="24" t="s">
        <v>109</v>
      </c>
      <c r="C134" s="23">
        <v>43263</v>
      </c>
      <c r="D134" s="24" t="s">
        <v>28</v>
      </c>
      <c r="E134" s="24" t="s">
        <v>18</v>
      </c>
      <c r="F134" s="24" t="s">
        <v>18</v>
      </c>
      <c r="G134" s="24" t="s">
        <v>19</v>
      </c>
      <c r="H134" s="24" t="s">
        <v>233</v>
      </c>
      <c r="I134" s="25" t="s">
        <v>234</v>
      </c>
      <c r="J134" s="24" t="s">
        <v>71</v>
      </c>
      <c r="K134" s="24" t="s">
        <v>133</v>
      </c>
    </row>
    <row r="135" spans="1:11" hidden="1" x14ac:dyDescent="0.3">
      <c r="A135" t="s">
        <v>8</v>
      </c>
      <c r="B135" s="24" t="s">
        <v>109</v>
      </c>
      <c r="C135" s="23">
        <v>43263</v>
      </c>
      <c r="D135" s="24" t="s">
        <v>28</v>
      </c>
      <c r="E135" s="24" t="s">
        <v>18</v>
      </c>
      <c r="F135" s="24" t="s">
        <v>18</v>
      </c>
      <c r="G135" s="24" t="s">
        <v>19</v>
      </c>
      <c r="H135" s="24" t="s">
        <v>235</v>
      </c>
      <c r="I135" s="25" t="s">
        <v>236</v>
      </c>
      <c r="J135" s="24" t="s">
        <v>71</v>
      </c>
      <c r="K135" s="24" t="s">
        <v>133</v>
      </c>
    </row>
    <row r="136" spans="1:11" hidden="1" x14ac:dyDescent="0.3">
      <c r="A136" t="s">
        <v>8</v>
      </c>
      <c r="B136" s="24" t="s">
        <v>109</v>
      </c>
      <c r="C136" s="23">
        <v>43263</v>
      </c>
      <c r="D136" s="24" t="s">
        <v>28</v>
      </c>
      <c r="E136" s="24" t="s">
        <v>18</v>
      </c>
      <c r="F136" s="24" t="s">
        <v>18</v>
      </c>
      <c r="G136" s="24" t="s">
        <v>19</v>
      </c>
      <c r="H136" s="24" t="s">
        <v>237</v>
      </c>
      <c r="I136" s="25" t="s">
        <v>238</v>
      </c>
      <c r="J136" s="24" t="s">
        <v>71</v>
      </c>
      <c r="K136" s="24" t="s">
        <v>133</v>
      </c>
    </row>
    <row r="137" spans="1:11" hidden="1" x14ac:dyDescent="0.3">
      <c r="A137" t="s">
        <v>8</v>
      </c>
      <c r="B137" s="24" t="s">
        <v>109</v>
      </c>
      <c r="C137" s="23">
        <v>43263</v>
      </c>
      <c r="D137" s="24" t="s">
        <v>28</v>
      </c>
      <c r="E137" s="24" t="s">
        <v>18</v>
      </c>
      <c r="F137" s="24" t="s">
        <v>18</v>
      </c>
      <c r="G137" s="24" t="s">
        <v>19</v>
      </c>
      <c r="H137" s="24" t="s">
        <v>239</v>
      </c>
      <c r="I137" s="25" t="s">
        <v>240</v>
      </c>
      <c r="J137" s="24" t="s">
        <v>71</v>
      </c>
      <c r="K137" s="24" t="s">
        <v>133</v>
      </c>
    </row>
    <row r="138" spans="1:11" hidden="1" x14ac:dyDescent="0.3">
      <c r="A138" t="s">
        <v>8</v>
      </c>
      <c r="B138" s="24" t="s">
        <v>109</v>
      </c>
      <c r="C138" s="23">
        <v>43263</v>
      </c>
      <c r="D138" s="24" t="s">
        <v>28</v>
      </c>
      <c r="E138" s="24" t="s">
        <v>18</v>
      </c>
      <c r="F138" s="24" t="s">
        <v>18</v>
      </c>
      <c r="G138" s="24" t="s">
        <v>19</v>
      </c>
      <c r="H138" s="24" t="s">
        <v>241</v>
      </c>
      <c r="I138" s="25" t="s">
        <v>242</v>
      </c>
      <c r="J138" s="24" t="s">
        <v>71</v>
      </c>
      <c r="K138" s="24" t="s">
        <v>133</v>
      </c>
    </row>
    <row r="139" spans="1:11" hidden="1" x14ac:dyDescent="0.3">
      <c r="A139" t="s">
        <v>8</v>
      </c>
      <c r="B139" s="24" t="s">
        <v>109</v>
      </c>
      <c r="C139" s="23">
        <v>43263</v>
      </c>
      <c r="D139" s="24" t="s">
        <v>28</v>
      </c>
      <c r="E139" s="24" t="s">
        <v>18</v>
      </c>
      <c r="F139" s="24" t="s">
        <v>18</v>
      </c>
      <c r="G139" s="24" t="s">
        <v>19</v>
      </c>
      <c r="H139" s="24" t="s">
        <v>243</v>
      </c>
      <c r="I139" s="25" t="s">
        <v>244</v>
      </c>
      <c r="J139" s="24" t="s">
        <v>71</v>
      </c>
      <c r="K139" s="24" t="s">
        <v>133</v>
      </c>
    </row>
    <row r="140" spans="1:11" hidden="1" x14ac:dyDescent="0.3">
      <c r="A140" t="s">
        <v>8</v>
      </c>
      <c r="B140" s="24" t="s">
        <v>109</v>
      </c>
      <c r="C140" s="23">
        <v>43263</v>
      </c>
      <c r="D140" s="24" t="s">
        <v>28</v>
      </c>
      <c r="E140" s="24" t="s">
        <v>18</v>
      </c>
      <c r="F140" s="24" t="s">
        <v>18</v>
      </c>
      <c r="G140" s="24" t="s">
        <v>19</v>
      </c>
      <c r="H140" s="24" t="s">
        <v>245</v>
      </c>
      <c r="I140" s="25" t="s">
        <v>246</v>
      </c>
      <c r="J140" s="24" t="s">
        <v>71</v>
      </c>
      <c r="K140" s="24" t="s">
        <v>133</v>
      </c>
    </row>
    <row r="141" spans="1:11" hidden="1" x14ac:dyDescent="0.3">
      <c r="A141" t="s">
        <v>8</v>
      </c>
      <c r="B141" s="24" t="s">
        <v>109</v>
      </c>
      <c r="C141" s="23">
        <v>43263</v>
      </c>
      <c r="D141" s="24" t="s">
        <v>28</v>
      </c>
      <c r="E141" s="24" t="s">
        <v>18</v>
      </c>
      <c r="F141" s="24" t="s">
        <v>18</v>
      </c>
      <c r="G141" s="24" t="s">
        <v>19</v>
      </c>
      <c r="H141" s="24" t="s">
        <v>41</v>
      </c>
      <c r="I141" s="25" t="s">
        <v>247</v>
      </c>
      <c r="J141" s="24" t="s">
        <v>71</v>
      </c>
      <c r="K141" s="24" t="s">
        <v>133</v>
      </c>
    </row>
    <row r="142" spans="1:11" hidden="1" x14ac:dyDescent="0.3">
      <c r="A142" t="s">
        <v>8</v>
      </c>
      <c r="B142" s="24" t="s">
        <v>109</v>
      </c>
      <c r="C142" s="23">
        <v>43263</v>
      </c>
      <c r="D142" s="24" t="s">
        <v>28</v>
      </c>
      <c r="E142" s="24" t="s">
        <v>18</v>
      </c>
      <c r="F142" s="24" t="s">
        <v>18</v>
      </c>
      <c r="G142" s="24" t="s">
        <v>19</v>
      </c>
      <c r="H142" s="24" t="s">
        <v>44</v>
      </c>
      <c r="I142" s="25" t="s">
        <v>46</v>
      </c>
      <c r="J142" s="24" t="s">
        <v>71</v>
      </c>
      <c r="K142" s="24" t="s">
        <v>133</v>
      </c>
    </row>
    <row r="143" spans="1:11" hidden="1" x14ac:dyDescent="0.3">
      <c r="A143" t="s">
        <v>8</v>
      </c>
      <c r="B143" s="24" t="s">
        <v>109</v>
      </c>
      <c r="C143" s="23">
        <v>43263</v>
      </c>
      <c r="D143" s="24" t="s">
        <v>28</v>
      </c>
      <c r="E143" s="24" t="s">
        <v>18</v>
      </c>
      <c r="F143" s="24" t="s">
        <v>18</v>
      </c>
      <c r="G143" s="24" t="s">
        <v>19</v>
      </c>
      <c r="H143" s="24" t="s">
        <v>48</v>
      </c>
      <c r="I143" s="25" t="s">
        <v>50</v>
      </c>
      <c r="J143" s="24" t="s">
        <v>71</v>
      </c>
      <c r="K143" s="24" t="s">
        <v>133</v>
      </c>
    </row>
    <row r="144" spans="1:11" hidden="1" x14ac:dyDescent="0.3">
      <c r="A144" t="s">
        <v>8</v>
      </c>
      <c r="B144" s="24" t="s">
        <v>109</v>
      </c>
      <c r="C144" s="23">
        <v>43263</v>
      </c>
      <c r="D144" s="24" t="s">
        <v>28</v>
      </c>
      <c r="E144" s="24" t="s">
        <v>18</v>
      </c>
      <c r="F144" s="24" t="s">
        <v>18</v>
      </c>
      <c r="G144" s="24" t="s">
        <v>19</v>
      </c>
      <c r="H144" s="24" t="s">
        <v>51</v>
      </c>
      <c r="I144" s="25" t="s">
        <v>53</v>
      </c>
      <c r="J144" s="24" t="s">
        <v>71</v>
      </c>
      <c r="K144" s="24" t="s">
        <v>133</v>
      </c>
    </row>
    <row r="145" spans="1:11" hidden="1" x14ac:dyDescent="0.3">
      <c r="A145" t="s">
        <v>8</v>
      </c>
      <c r="B145" s="24" t="s">
        <v>109</v>
      </c>
      <c r="C145" s="23">
        <v>43263</v>
      </c>
      <c r="D145" s="24" t="s">
        <v>28</v>
      </c>
      <c r="E145" s="24" t="s">
        <v>18</v>
      </c>
      <c r="F145" s="24" t="s">
        <v>18</v>
      </c>
      <c r="G145" s="24" t="s">
        <v>19</v>
      </c>
      <c r="H145" s="24" t="s">
        <v>54</v>
      </c>
      <c r="I145" s="25" t="s">
        <v>56</v>
      </c>
      <c r="J145" s="24" t="s">
        <v>71</v>
      </c>
      <c r="K145" s="24" t="s">
        <v>133</v>
      </c>
    </row>
    <row r="146" spans="1:11" hidden="1" x14ac:dyDescent="0.3">
      <c r="A146" t="s">
        <v>8</v>
      </c>
      <c r="B146" s="24" t="s">
        <v>109</v>
      </c>
      <c r="C146" s="23">
        <v>43263</v>
      </c>
      <c r="D146" s="24" t="s">
        <v>28</v>
      </c>
      <c r="E146" s="24" t="s">
        <v>18</v>
      </c>
      <c r="F146" s="24" t="s">
        <v>18</v>
      </c>
      <c r="G146" s="24" t="s">
        <v>19</v>
      </c>
      <c r="H146" s="24" t="s">
        <v>57</v>
      </c>
      <c r="I146" s="25" t="s">
        <v>59</v>
      </c>
      <c r="J146" s="24" t="s">
        <v>71</v>
      </c>
      <c r="K146" s="24" t="s">
        <v>133</v>
      </c>
    </row>
    <row r="147" spans="1:11" hidden="1" x14ac:dyDescent="0.3">
      <c r="A147" t="s">
        <v>8</v>
      </c>
      <c r="B147" s="24" t="s">
        <v>109</v>
      </c>
      <c r="C147" s="23">
        <v>43263</v>
      </c>
      <c r="D147" s="24" t="s">
        <v>28</v>
      </c>
      <c r="E147" s="24" t="s">
        <v>18</v>
      </c>
      <c r="F147" s="24" t="s">
        <v>18</v>
      </c>
      <c r="G147" s="24" t="s">
        <v>19</v>
      </c>
      <c r="H147" s="24" t="s">
        <v>60</v>
      </c>
      <c r="I147" s="25" t="s">
        <v>62</v>
      </c>
      <c r="J147" s="24" t="s">
        <v>71</v>
      </c>
      <c r="K147" s="24" t="s">
        <v>133</v>
      </c>
    </row>
    <row r="148" spans="1:11" hidden="1" x14ac:dyDescent="0.3">
      <c r="A148" t="s">
        <v>8</v>
      </c>
      <c r="B148" s="24" t="s">
        <v>109</v>
      </c>
      <c r="C148" s="23">
        <v>43263</v>
      </c>
      <c r="D148" s="24" t="s">
        <v>28</v>
      </c>
      <c r="E148" s="24" t="s">
        <v>18</v>
      </c>
      <c r="F148" s="24" t="s">
        <v>18</v>
      </c>
      <c r="G148" s="24" t="s">
        <v>19</v>
      </c>
      <c r="H148" s="24" t="s">
        <v>248</v>
      </c>
      <c r="I148" s="25" t="s">
        <v>64</v>
      </c>
      <c r="J148" s="24" t="s">
        <v>71</v>
      </c>
      <c r="K148" s="24" t="s">
        <v>133</v>
      </c>
    </row>
    <row r="149" spans="1:11" hidden="1" x14ac:dyDescent="0.3">
      <c r="A149" t="s">
        <v>8</v>
      </c>
      <c r="B149" s="24" t="s">
        <v>109</v>
      </c>
      <c r="C149" s="23">
        <v>43263</v>
      </c>
      <c r="D149" s="24" t="s">
        <v>28</v>
      </c>
      <c r="E149" s="24" t="s">
        <v>18</v>
      </c>
      <c r="F149" s="24" t="s">
        <v>18</v>
      </c>
      <c r="G149" s="24" t="s">
        <v>19</v>
      </c>
      <c r="H149" s="24" t="s">
        <v>249</v>
      </c>
      <c r="I149" s="25" t="s">
        <v>250</v>
      </c>
      <c r="J149" s="24" t="s">
        <v>71</v>
      </c>
      <c r="K149" s="24" t="s">
        <v>133</v>
      </c>
    </row>
    <row r="150" spans="1:11" hidden="1" x14ac:dyDescent="0.3">
      <c r="A150" t="s">
        <v>8</v>
      </c>
      <c r="B150" s="24" t="s">
        <v>109</v>
      </c>
      <c r="C150" s="23">
        <v>43263</v>
      </c>
      <c r="D150" s="24" t="s">
        <v>28</v>
      </c>
      <c r="E150" s="24" t="s">
        <v>18</v>
      </c>
      <c r="F150" s="24" t="s">
        <v>18</v>
      </c>
      <c r="G150" s="24" t="s">
        <v>19</v>
      </c>
      <c r="H150" s="24" t="s">
        <v>251</v>
      </c>
      <c r="I150" s="25" t="s">
        <v>252</v>
      </c>
      <c r="J150" s="24" t="s">
        <v>71</v>
      </c>
      <c r="K150" s="24" t="s">
        <v>133</v>
      </c>
    </row>
    <row r="151" spans="1:11" hidden="1" x14ac:dyDescent="0.3">
      <c r="A151" t="s">
        <v>8</v>
      </c>
      <c r="B151" s="24" t="s">
        <v>109</v>
      </c>
      <c r="C151" s="23">
        <v>43263</v>
      </c>
      <c r="D151" s="24" t="s">
        <v>28</v>
      </c>
      <c r="E151" s="24" t="s">
        <v>18</v>
      </c>
      <c r="F151" s="24" t="s">
        <v>18</v>
      </c>
      <c r="G151" s="24" t="s">
        <v>19</v>
      </c>
      <c r="H151" s="24" t="s">
        <v>253</v>
      </c>
      <c r="I151" s="25" t="s">
        <v>254</v>
      </c>
      <c r="J151" s="24" t="s">
        <v>71</v>
      </c>
      <c r="K151" s="24" t="s">
        <v>133</v>
      </c>
    </row>
    <row r="152" spans="1:11" hidden="1" x14ac:dyDescent="0.3">
      <c r="A152" t="s">
        <v>8</v>
      </c>
      <c r="B152" s="24" t="s">
        <v>109</v>
      </c>
      <c r="C152" s="23">
        <v>43263</v>
      </c>
      <c r="D152" s="24" t="s">
        <v>28</v>
      </c>
      <c r="E152" s="24" t="s">
        <v>18</v>
      </c>
      <c r="F152" s="24" t="s">
        <v>18</v>
      </c>
      <c r="G152" s="24" t="s">
        <v>19</v>
      </c>
      <c r="H152" s="24" t="s">
        <v>255</v>
      </c>
      <c r="I152" s="25" t="s">
        <v>256</v>
      </c>
      <c r="J152" s="24" t="s">
        <v>71</v>
      </c>
      <c r="K152" s="24" t="s">
        <v>133</v>
      </c>
    </row>
    <row r="153" spans="1:11" hidden="1" x14ac:dyDescent="0.3">
      <c r="A153" t="s">
        <v>8</v>
      </c>
      <c r="B153" s="24" t="s">
        <v>109</v>
      </c>
      <c r="C153" s="23">
        <v>43263</v>
      </c>
      <c r="D153" s="24" t="s">
        <v>28</v>
      </c>
      <c r="E153" s="24" t="s">
        <v>18</v>
      </c>
      <c r="F153" s="24" t="s">
        <v>18</v>
      </c>
      <c r="G153" s="24" t="s">
        <v>19</v>
      </c>
      <c r="H153" s="24" t="s">
        <v>257</v>
      </c>
      <c r="I153" s="25" t="s">
        <v>258</v>
      </c>
      <c r="J153" s="24" t="s">
        <v>71</v>
      </c>
      <c r="K153" s="24" t="s">
        <v>133</v>
      </c>
    </row>
    <row r="154" spans="1:11" hidden="1" x14ac:dyDescent="0.3">
      <c r="A154" t="s">
        <v>8</v>
      </c>
      <c r="B154" s="24" t="s">
        <v>109</v>
      </c>
      <c r="C154" s="23">
        <v>43263</v>
      </c>
      <c r="D154" s="24" t="s">
        <v>28</v>
      </c>
      <c r="E154" s="24" t="s">
        <v>18</v>
      </c>
      <c r="F154" s="24" t="s">
        <v>18</v>
      </c>
      <c r="G154" s="24" t="s">
        <v>19</v>
      </c>
      <c r="H154" s="24" t="s">
        <v>259</v>
      </c>
      <c r="I154" s="25" t="s">
        <v>260</v>
      </c>
      <c r="J154" s="24" t="s">
        <v>71</v>
      </c>
      <c r="K154" s="24" t="s">
        <v>133</v>
      </c>
    </row>
    <row r="155" spans="1:11" hidden="1" x14ac:dyDescent="0.3">
      <c r="A155" t="s">
        <v>8</v>
      </c>
      <c r="B155" s="24" t="s">
        <v>109</v>
      </c>
      <c r="C155" s="23">
        <v>43263</v>
      </c>
      <c r="D155" s="24" t="s">
        <v>28</v>
      </c>
      <c r="E155" s="24" t="s">
        <v>18</v>
      </c>
      <c r="F155" s="24" t="s">
        <v>18</v>
      </c>
      <c r="G155" s="24" t="s">
        <v>19</v>
      </c>
      <c r="H155" s="24" t="s">
        <v>261</v>
      </c>
      <c r="I155" s="25" t="s">
        <v>262</v>
      </c>
      <c r="J155" s="24" t="s">
        <v>71</v>
      </c>
      <c r="K155" s="24" t="s">
        <v>133</v>
      </c>
    </row>
    <row r="156" spans="1:11" hidden="1" x14ac:dyDescent="0.3">
      <c r="A156" t="s">
        <v>8</v>
      </c>
      <c r="B156" s="24" t="s">
        <v>109</v>
      </c>
      <c r="C156" s="23">
        <v>43263</v>
      </c>
      <c r="D156" s="24" t="s">
        <v>28</v>
      </c>
      <c r="E156" s="24" t="s">
        <v>18</v>
      </c>
      <c r="F156" s="24" t="s">
        <v>18</v>
      </c>
      <c r="G156" s="24" t="s">
        <v>19</v>
      </c>
      <c r="H156" s="24" t="s">
        <v>263</v>
      </c>
      <c r="I156" s="25" t="s">
        <v>264</v>
      </c>
      <c r="J156" s="24" t="s">
        <v>71</v>
      </c>
      <c r="K156" s="24" t="s">
        <v>133</v>
      </c>
    </row>
    <row r="157" spans="1:11" hidden="1" x14ac:dyDescent="0.3">
      <c r="A157" t="s">
        <v>8</v>
      </c>
      <c r="B157" s="24" t="s">
        <v>109</v>
      </c>
      <c r="C157" s="23">
        <v>43263</v>
      </c>
      <c r="D157" s="24" t="s">
        <v>28</v>
      </c>
      <c r="E157" s="24" t="s">
        <v>18</v>
      </c>
      <c r="F157" s="24" t="s">
        <v>18</v>
      </c>
      <c r="G157" s="24" t="s">
        <v>19</v>
      </c>
      <c r="H157" s="24" t="s">
        <v>265</v>
      </c>
      <c r="I157" s="25" t="s">
        <v>266</v>
      </c>
      <c r="J157" s="24" t="s">
        <v>71</v>
      </c>
      <c r="K157" s="24" t="s">
        <v>133</v>
      </c>
    </row>
    <row r="158" spans="1:11" hidden="1" x14ac:dyDescent="0.3">
      <c r="A158" t="s">
        <v>8</v>
      </c>
      <c r="B158" s="24" t="s">
        <v>109</v>
      </c>
      <c r="C158" s="23">
        <v>43263</v>
      </c>
      <c r="D158" s="24" t="s">
        <v>28</v>
      </c>
      <c r="E158" s="24" t="s">
        <v>18</v>
      </c>
      <c r="F158" s="24" t="s">
        <v>18</v>
      </c>
      <c r="G158" s="24" t="s">
        <v>19</v>
      </c>
      <c r="H158" s="24" t="s">
        <v>267</v>
      </c>
      <c r="I158" s="25" t="s">
        <v>268</v>
      </c>
      <c r="J158" s="24" t="s">
        <v>71</v>
      </c>
      <c r="K158" s="24" t="s">
        <v>133</v>
      </c>
    </row>
    <row r="159" spans="1:11" hidden="1" x14ac:dyDescent="0.3">
      <c r="A159" t="s">
        <v>8</v>
      </c>
      <c r="B159" s="24" t="s">
        <v>109</v>
      </c>
      <c r="C159" s="23">
        <v>43263</v>
      </c>
      <c r="D159" s="24" t="s">
        <v>28</v>
      </c>
      <c r="E159" s="24" t="s">
        <v>18</v>
      </c>
      <c r="F159" s="24" t="s">
        <v>18</v>
      </c>
      <c r="G159" s="24" t="s">
        <v>19</v>
      </c>
      <c r="H159" s="24" t="s">
        <v>269</v>
      </c>
      <c r="I159" s="25" t="s">
        <v>270</v>
      </c>
      <c r="J159" s="24" t="s">
        <v>71</v>
      </c>
      <c r="K159" s="24" t="s">
        <v>133</v>
      </c>
    </row>
    <row r="160" spans="1:11" hidden="1" x14ac:dyDescent="0.3">
      <c r="A160" t="s">
        <v>8</v>
      </c>
      <c r="B160" s="24" t="s">
        <v>109</v>
      </c>
      <c r="C160" s="23">
        <v>43263</v>
      </c>
      <c r="D160" s="24" t="s">
        <v>28</v>
      </c>
      <c r="E160" s="24" t="s">
        <v>18</v>
      </c>
      <c r="F160" s="24" t="s">
        <v>18</v>
      </c>
      <c r="G160" s="24" t="s">
        <v>19</v>
      </c>
      <c r="H160" s="24" t="s">
        <v>271</v>
      </c>
      <c r="I160" s="25" t="s">
        <v>272</v>
      </c>
      <c r="J160" s="24" t="s">
        <v>71</v>
      </c>
      <c r="K160" s="24" t="s">
        <v>133</v>
      </c>
    </row>
    <row r="161" spans="1:11" hidden="1" x14ac:dyDescent="0.3">
      <c r="A161" t="s">
        <v>8</v>
      </c>
      <c r="B161" s="24" t="s">
        <v>109</v>
      </c>
      <c r="C161" s="23">
        <v>43263</v>
      </c>
      <c r="D161" s="24" t="s">
        <v>28</v>
      </c>
      <c r="E161" s="24" t="s">
        <v>18</v>
      </c>
      <c r="F161" s="24" t="s">
        <v>18</v>
      </c>
      <c r="G161" s="24" t="s">
        <v>19</v>
      </c>
      <c r="H161" s="24" t="s">
        <v>273</v>
      </c>
      <c r="I161" s="25" t="s">
        <v>274</v>
      </c>
      <c r="J161" s="24" t="s">
        <v>71</v>
      </c>
      <c r="K161" s="24" t="s">
        <v>133</v>
      </c>
    </row>
    <row r="162" spans="1:11" hidden="1" x14ac:dyDescent="0.3">
      <c r="A162" t="s">
        <v>8</v>
      </c>
      <c r="B162" s="24" t="s">
        <v>109</v>
      </c>
      <c r="C162" s="23">
        <v>43263</v>
      </c>
      <c r="D162" s="24" t="s">
        <v>28</v>
      </c>
      <c r="E162" s="24" t="s">
        <v>18</v>
      </c>
      <c r="F162" s="24" t="s">
        <v>18</v>
      </c>
      <c r="G162" s="24" t="s">
        <v>19</v>
      </c>
      <c r="H162" s="24" t="s">
        <v>275</v>
      </c>
      <c r="I162" s="25" t="s">
        <v>276</v>
      </c>
      <c r="J162" s="24" t="s">
        <v>71</v>
      </c>
      <c r="K162" s="24" t="s">
        <v>133</v>
      </c>
    </row>
    <row r="163" spans="1:11" hidden="1" x14ac:dyDescent="0.3">
      <c r="A163" t="s">
        <v>8</v>
      </c>
      <c r="B163" s="24" t="s">
        <v>109</v>
      </c>
      <c r="C163" s="23">
        <v>43263</v>
      </c>
      <c r="D163" s="24" t="s">
        <v>28</v>
      </c>
      <c r="E163" s="24" t="s">
        <v>18</v>
      </c>
      <c r="F163" s="24" t="s">
        <v>18</v>
      </c>
      <c r="G163" s="24" t="s">
        <v>19</v>
      </c>
      <c r="H163" s="24" t="s">
        <v>277</v>
      </c>
      <c r="I163" s="25" t="s">
        <v>278</v>
      </c>
      <c r="J163" s="24" t="s">
        <v>71</v>
      </c>
      <c r="K163" s="24" t="s">
        <v>133</v>
      </c>
    </row>
    <row r="164" spans="1:11" hidden="1" x14ac:dyDescent="0.3">
      <c r="A164" t="s">
        <v>8</v>
      </c>
      <c r="B164" s="24" t="s">
        <v>109</v>
      </c>
      <c r="C164" s="23">
        <v>43263</v>
      </c>
      <c r="D164" s="24" t="s">
        <v>28</v>
      </c>
      <c r="E164" s="24" t="s">
        <v>18</v>
      </c>
      <c r="F164" s="24" t="s">
        <v>18</v>
      </c>
      <c r="G164" s="24" t="s">
        <v>19</v>
      </c>
      <c r="H164" s="24" t="s">
        <v>279</v>
      </c>
      <c r="I164" s="25" t="s">
        <v>280</v>
      </c>
      <c r="J164" s="24" t="s">
        <v>71</v>
      </c>
      <c r="K164" s="24" t="s">
        <v>133</v>
      </c>
    </row>
    <row r="165" spans="1:11" hidden="1" x14ac:dyDescent="0.3">
      <c r="A165" t="s">
        <v>8</v>
      </c>
      <c r="B165" s="24" t="s">
        <v>109</v>
      </c>
      <c r="C165" s="23">
        <v>43263</v>
      </c>
      <c r="D165" s="24" t="s">
        <v>28</v>
      </c>
      <c r="E165" s="24" t="s">
        <v>18</v>
      </c>
      <c r="F165" s="24" t="s">
        <v>18</v>
      </c>
      <c r="G165" s="24" t="s">
        <v>19</v>
      </c>
      <c r="H165" s="24" t="s">
        <v>281</v>
      </c>
      <c r="I165" s="25" t="s">
        <v>282</v>
      </c>
      <c r="J165" s="24" t="s">
        <v>71</v>
      </c>
      <c r="K165" s="24" t="s">
        <v>133</v>
      </c>
    </row>
    <row r="166" spans="1:11" hidden="1" x14ac:dyDescent="0.3">
      <c r="A166" t="s">
        <v>8</v>
      </c>
      <c r="B166" s="24" t="s">
        <v>109</v>
      </c>
      <c r="C166" s="23">
        <v>43263</v>
      </c>
      <c r="D166" s="24" t="s">
        <v>28</v>
      </c>
      <c r="E166" s="24" t="s">
        <v>18</v>
      </c>
      <c r="F166" s="24" t="s">
        <v>18</v>
      </c>
      <c r="G166" s="24" t="s">
        <v>19</v>
      </c>
      <c r="H166" s="24" t="s">
        <v>283</v>
      </c>
      <c r="I166" s="25" t="s">
        <v>284</v>
      </c>
      <c r="J166" s="24" t="s">
        <v>71</v>
      </c>
      <c r="K166" s="24" t="s">
        <v>133</v>
      </c>
    </row>
    <row r="167" spans="1:11" hidden="1" x14ac:dyDescent="0.3">
      <c r="A167" t="s">
        <v>8</v>
      </c>
      <c r="B167" s="24" t="s">
        <v>109</v>
      </c>
      <c r="C167" s="23">
        <v>43263</v>
      </c>
      <c r="D167" s="24" t="s">
        <v>28</v>
      </c>
      <c r="E167" s="24" t="s">
        <v>18</v>
      </c>
      <c r="F167" s="24" t="s">
        <v>18</v>
      </c>
      <c r="G167" s="24" t="s">
        <v>19</v>
      </c>
      <c r="H167" s="24" t="s">
        <v>285</v>
      </c>
      <c r="I167" s="25" t="s">
        <v>286</v>
      </c>
      <c r="J167" s="24" t="s">
        <v>71</v>
      </c>
      <c r="K167" s="24" t="s">
        <v>133</v>
      </c>
    </row>
    <row r="168" spans="1:11" hidden="1" x14ac:dyDescent="0.3">
      <c r="A168" t="s">
        <v>8</v>
      </c>
      <c r="B168" s="24" t="s">
        <v>109</v>
      </c>
      <c r="C168" s="23">
        <v>43263</v>
      </c>
      <c r="D168" s="24" t="s">
        <v>28</v>
      </c>
      <c r="E168" s="24" t="s">
        <v>18</v>
      </c>
      <c r="F168" s="24" t="s">
        <v>18</v>
      </c>
      <c r="G168" s="24" t="s">
        <v>19</v>
      </c>
      <c r="H168" s="24" t="s">
        <v>287</v>
      </c>
      <c r="I168" s="25" t="s">
        <v>288</v>
      </c>
      <c r="J168" s="24" t="s">
        <v>71</v>
      </c>
      <c r="K168" s="24" t="s">
        <v>133</v>
      </c>
    </row>
    <row r="169" spans="1:11" hidden="1" x14ac:dyDescent="0.3">
      <c r="A169" t="s">
        <v>8</v>
      </c>
      <c r="B169" s="24" t="s">
        <v>109</v>
      </c>
      <c r="C169" s="23">
        <v>43263</v>
      </c>
      <c r="D169" s="24" t="s">
        <v>28</v>
      </c>
      <c r="E169" s="24" t="s">
        <v>18</v>
      </c>
      <c r="F169" s="24" t="s">
        <v>18</v>
      </c>
      <c r="G169" s="24" t="s">
        <v>19</v>
      </c>
      <c r="H169" s="24" t="s">
        <v>289</v>
      </c>
      <c r="I169" s="25" t="s">
        <v>290</v>
      </c>
      <c r="J169" s="24" t="s">
        <v>71</v>
      </c>
      <c r="K169" s="24" t="s">
        <v>133</v>
      </c>
    </row>
    <row r="170" spans="1:11" hidden="1" x14ac:dyDescent="0.3">
      <c r="A170" t="s">
        <v>8</v>
      </c>
      <c r="B170" s="24" t="s">
        <v>109</v>
      </c>
      <c r="C170" s="23">
        <v>43263</v>
      </c>
      <c r="D170" s="24" t="s">
        <v>28</v>
      </c>
      <c r="E170" s="24" t="s">
        <v>18</v>
      </c>
      <c r="F170" s="24" t="s">
        <v>18</v>
      </c>
      <c r="G170" s="24" t="s">
        <v>19</v>
      </c>
      <c r="H170" s="24" t="s">
        <v>291</v>
      </c>
      <c r="I170" s="25" t="s">
        <v>292</v>
      </c>
      <c r="J170" s="24" t="s">
        <v>71</v>
      </c>
      <c r="K170" s="24" t="s">
        <v>133</v>
      </c>
    </row>
    <row r="171" spans="1:11" hidden="1" x14ac:dyDescent="0.3">
      <c r="A171" t="s">
        <v>8</v>
      </c>
      <c r="B171" s="24" t="s">
        <v>109</v>
      </c>
      <c r="C171" s="23">
        <v>43263</v>
      </c>
      <c r="D171" s="24" t="s">
        <v>28</v>
      </c>
      <c r="E171" s="24" t="s">
        <v>18</v>
      </c>
      <c r="F171" s="24" t="s">
        <v>18</v>
      </c>
      <c r="G171" s="24" t="s">
        <v>19</v>
      </c>
      <c r="H171" s="24" t="s">
        <v>293</v>
      </c>
      <c r="I171" s="25" t="s">
        <v>294</v>
      </c>
      <c r="J171" s="24" t="s">
        <v>71</v>
      </c>
      <c r="K171" s="24" t="s">
        <v>133</v>
      </c>
    </row>
    <row r="172" spans="1:11" hidden="1" x14ac:dyDescent="0.3">
      <c r="A172" t="s">
        <v>8</v>
      </c>
      <c r="B172" s="24" t="s">
        <v>109</v>
      </c>
      <c r="C172" s="23">
        <v>43263</v>
      </c>
      <c r="D172" s="24" t="s">
        <v>28</v>
      </c>
      <c r="E172" s="24" t="s">
        <v>18</v>
      </c>
      <c r="F172" s="24" t="s">
        <v>18</v>
      </c>
      <c r="G172" s="24" t="s">
        <v>19</v>
      </c>
      <c r="H172" s="24" t="s">
        <v>295</v>
      </c>
      <c r="I172" s="25" t="s">
        <v>296</v>
      </c>
      <c r="J172" s="24" t="s">
        <v>71</v>
      </c>
      <c r="K172" s="24" t="s">
        <v>133</v>
      </c>
    </row>
    <row r="173" spans="1:11" hidden="1" x14ac:dyDescent="0.3">
      <c r="A173" t="s">
        <v>8</v>
      </c>
      <c r="B173" s="24" t="s">
        <v>109</v>
      </c>
      <c r="C173" s="23">
        <v>43263</v>
      </c>
      <c r="D173" s="24" t="s">
        <v>28</v>
      </c>
      <c r="E173" s="24" t="s">
        <v>18</v>
      </c>
      <c r="F173" s="24" t="s">
        <v>18</v>
      </c>
      <c r="G173" s="24" t="s">
        <v>19</v>
      </c>
      <c r="H173" s="24" t="s">
        <v>297</v>
      </c>
      <c r="I173" s="25" t="s">
        <v>298</v>
      </c>
      <c r="J173" s="24" t="s">
        <v>71</v>
      </c>
      <c r="K173" s="24" t="s">
        <v>133</v>
      </c>
    </row>
    <row r="174" spans="1:11" hidden="1" x14ac:dyDescent="0.3">
      <c r="A174" t="s">
        <v>8</v>
      </c>
      <c r="B174" s="24" t="s">
        <v>109</v>
      </c>
      <c r="C174" s="23">
        <v>43263</v>
      </c>
      <c r="D174" s="24" t="s">
        <v>28</v>
      </c>
      <c r="E174" s="24" t="s">
        <v>18</v>
      </c>
      <c r="F174" s="24" t="s">
        <v>18</v>
      </c>
      <c r="G174" s="24" t="s">
        <v>19</v>
      </c>
      <c r="H174" s="24" t="s">
        <v>299</v>
      </c>
      <c r="I174" s="25" t="s">
        <v>300</v>
      </c>
      <c r="J174" s="24" t="s">
        <v>71</v>
      </c>
      <c r="K174" s="24" t="s">
        <v>133</v>
      </c>
    </row>
    <row r="175" spans="1:11" hidden="1" x14ac:dyDescent="0.3">
      <c r="A175" t="s">
        <v>8</v>
      </c>
      <c r="B175" s="24" t="s">
        <v>109</v>
      </c>
      <c r="C175" s="23">
        <v>43263</v>
      </c>
      <c r="D175" s="24" t="s">
        <v>28</v>
      </c>
      <c r="E175" s="24" t="s">
        <v>18</v>
      </c>
      <c r="F175" s="24" t="s">
        <v>18</v>
      </c>
      <c r="G175" s="24" t="s">
        <v>19</v>
      </c>
      <c r="H175" s="24" t="s">
        <v>301</v>
      </c>
      <c r="I175" s="25" t="s">
        <v>302</v>
      </c>
      <c r="J175" s="24" t="s">
        <v>71</v>
      </c>
      <c r="K175" s="24" t="s">
        <v>133</v>
      </c>
    </row>
    <row r="176" spans="1:11" hidden="1" x14ac:dyDescent="0.3">
      <c r="A176" t="s">
        <v>8</v>
      </c>
      <c r="B176" s="24" t="s">
        <v>109</v>
      </c>
      <c r="C176" s="23">
        <v>43263</v>
      </c>
      <c r="D176" s="24" t="s">
        <v>28</v>
      </c>
      <c r="E176" s="24" t="s">
        <v>18</v>
      </c>
      <c r="F176" s="24" t="s">
        <v>18</v>
      </c>
      <c r="G176" s="24" t="s">
        <v>19</v>
      </c>
      <c r="H176" s="24" t="s">
        <v>303</v>
      </c>
      <c r="I176" s="25" t="s">
        <v>304</v>
      </c>
      <c r="J176" s="24" t="s">
        <v>71</v>
      </c>
      <c r="K176" s="24" t="s">
        <v>133</v>
      </c>
    </row>
    <row r="177" spans="1:11" hidden="1" x14ac:dyDescent="0.3">
      <c r="A177" t="s">
        <v>8</v>
      </c>
      <c r="B177" s="24" t="s">
        <v>109</v>
      </c>
      <c r="C177" s="23">
        <v>43263</v>
      </c>
      <c r="D177" s="24" t="s">
        <v>28</v>
      </c>
      <c r="E177" s="24" t="s">
        <v>18</v>
      </c>
      <c r="F177" s="24" t="s">
        <v>18</v>
      </c>
      <c r="G177" s="24" t="s">
        <v>19</v>
      </c>
      <c r="H177" s="24" t="s">
        <v>305</v>
      </c>
      <c r="I177" s="25" t="s">
        <v>306</v>
      </c>
      <c r="J177" s="24" t="s">
        <v>71</v>
      </c>
      <c r="K177" s="24" t="s">
        <v>133</v>
      </c>
    </row>
    <row r="178" spans="1:11" hidden="1" x14ac:dyDescent="0.3">
      <c r="A178" t="s">
        <v>8</v>
      </c>
      <c r="B178" s="24" t="s">
        <v>109</v>
      </c>
      <c r="C178" s="23">
        <v>43263</v>
      </c>
      <c r="D178" s="24" t="s">
        <v>28</v>
      </c>
      <c r="E178" s="24" t="s">
        <v>18</v>
      </c>
      <c r="F178" s="24" t="s">
        <v>18</v>
      </c>
      <c r="G178" s="24" t="s">
        <v>19</v>
      </c>
      <c r="H178" s="24" t="s">
        <v>307</v>
      </c>
      <c r="I178" s="25" t="s">
        <v>308</v>
      </c>
      <c r="J178" s="24" t="s">
        <v>71</v>
      </c>
      <c r="K178" s="24" t="s">
        <v>133</v>
      </c>
    </row>
    <row r="179" spans="1:11" hidden="1" x14ac:dyDescent="0.3">
      <c r="A179" t="s">
        <v>8</v>
      </c>
      <c r="B179" s="24" t="s">
        <v>109</v>
      </c>
      <c r="C179" s="23">
        <v>43263</v>
      </c>
      <c r="D179" s="24" t="s">
        <v>28</v>
      </c>
      <c r="E179" s="24" t="s">
        <v>18</v>
      </c>
      <c r="F179" s="24" t="s">
        <v>18</v>
      </c>
      <c r="G179" s="24" t="s">
        <v>19</v>
      </c>
      <c r="H179" s="24" t="s">
        <v>309</v>
      </c>
      <c r="I179" s="25" t="s">
        <v>310</v>
      </c>
      <c r="J179" s="24" t="s">
        <v>71</v>
      </c>
      <c r="K179" s="24" t="s">
        <v>133</v>
      </c>
    </row>
    <row r="180" spans="1:11" hidden="1" x14ac:dyDescent="0.3">
      <c r="A180" t="s">
        <v>8</v>
      </c>
      <c r="B180" s="24" t="s">
        <v>109</v>
      </c>
      <c r="C180" s="23">
        <v>43263</v>
      </c>
      <c r="D180" s="24" t="s">
        <v>28</v>
      </c>
      <c r="E180" s="24" t="s">
        <v>18</v>
      </c>
      <c r="F180" s="24" t="s">
        <v>18</v>
      </c>
      <c r="G180" s="24" t="s">
        <v>19</v>
      </c>
      <c r="H180" s="24" t="s">
        <v>311</v>
      </c>
      <c r="I180" s="25" t="s">
        <v>312</v>
      </c>
      <c r="J180" s="24" t="s">
        <v>71</v>
      </c>
      <c r="K180" s="24" t="s">
        <v>133</v>
      </c>
    </row>
    <row r="181" spans="1:11" hidden="1" x14ac:dyDescent="0.3">
      <c r="A181" t="s">
        <v>8</v>
      </c>
      <c r="B181" s="24" t="s">
        <v>109</v>
      </c>
      <c r="C181" s="23">
        <v>43263</v>
      </c>
      <c r="D181" s="24" t="s">
        <v>28</v>
      </c>
      <c r="E181" s="24" t="s">
        <v>18</v>
      </c>
      <c r="F181" s="24" t="s">
        <v>18</v>
      </c>
      <c r="G181" s="24" t="s">
        <v>19</v>
      </c>
      <c r="H181" s="24" t="s">
        <v>313</v>
      </c>
      <c r="I181" s="25" t="s">
        <v>314</v>
      </c>
      <c r="J181" s="24" t="s">
        <v>71</v>
      </c>
      <c r="K181" s="24" t="s">
        <v>133</v>
      </c>
    </row>
    <row r="182" spans="1:11" hidden="1" x14ac:dyDescent="0.3">
      <c r="A182" t="s">
        <v>8</v>
      </c>
      <c r="B182" s="24" t="s">
        <v>109</v>
      </c>
      <c r="C182" s="23">
        <v>43263</v>
      </c>
      <c r="D182" s="24" t="s">
        <v>28</v>
      </c>
      <c r="E182" s="24" t="s">
        <v>18</v>
      </c>
      <c r="F182" s="24" t="s">
        <v>18</v>
      </c>
      <c r="G182" s="24" t="s">
        <v>19</v>
      </c>
      <c r="H182" s="24" t="s">
        <v>315</v>
      </c>
      <c r="I182" s="25" t="s">
        <v>316</v>
      </c>
      <c r="J182" s="24" t="s">
        <v>71</v>
      </c>
      <c r="K182" s="24" t="s">
        <v>133</v>
      </c>
    </row>
    <row r="183" spans="1:11" hidden="1" x14ac:dyDescent="0.3">
      <c r="A183" t="s">
        <v>8</v>
      </c>
      <c r="B183" s="24" t="s">
        <v>109</v>
      </c>
      <c r="C183" s="23">
        <v>43263</v>
      </c>
      <c r="D183" s="24" t="s">
        <v>28</v>
      </c>
      <c r="E183" s="24" t="s">
        <v>18</v>
      </c>
      <c r="F183" s="24" t="s">
        <v>18</v>
      </c>
      <c r="G183" s="24" t="s">
        <v>19</v>
      </c>
      <c r="H183" s="24" t="s">
        <v>317</v>
      </c>
      <c r="I183" s="25" t="s">
        <v>318</v>
      </c>
      <c r="J183" s="24" t="s">
        <v>71</v>
      </c>
      <c r="K183" s="24" t="s">
        <v>133</v>
      </c>
    </row>
    <row r="184" spans="1:11" hidden="1" x14ac:dyDescent="0.3">
      <c r="A184" t="s">
        <v>8</v>
      </c>
      <c r="B184" s="24" t="s">
        <v>109</v>
      </c>
      <c r="C184" s="23">
        <v>43263</v>
      </c>
      <c r="D184" s="24" t="s">
        <v>28</v>
      </c>
      <c r="E184" s="24" t="s">
        <v>18</v>
      </c>
      <c r="F184" s="24" t="s">
        <v>18</v>
      </c>
      <c r="G184" s="24" t="s">
        <v>19</v>
      </c>
      <c r="H184" s="24" t="s">
        <v>319</v>
      </c>
      <c r="I184" s="25" t="s">
        <v>320</v>
      </c>
      <c r="J184" s="24" t="s">
        <v>71</v>
      </c>
      <c r="K184" s="24" t="s">
        <v>133</v>
      </c>
    </row>
    <row r="185" spans="1:11" hidden="1" x14ac:dyDescent="0.3">
      <c r="A185" t="s">
        <v>8</v>
      </c>
      <c r="B185" s="24" t="s">
        <v>109</v>
      </c>
      <c r="C185" s="23">
        <v>43263</v>
      </c>
      <c r="D185" s="24" t="s">
        <v>28</v>
      </c>
      <c r="E185" s="24" t="s">
        <v>18</v>
      </c>
      <c r="F185" s="24" t="s">
        <v>18</v>
      </c>
      <c r="G185" s="24" t="s">
        <v>19</v>
      </c>
      <c r="H185" s="24" t="s">
        <v>321</v>
      </c>
      <c r="I185" s="25" t="s">
        <v>322</v>
      </c>
      <c r="J185" s="24" t="s">
        <v>71</v>
      </c>
      <c r="K185" s="24" t="s">
        <v>133</v>
      </c>
    </row>
    <row r="186" spans="1:11" hidden="1" x14ac:dyDescent="0.3">
      <c r="A186" t="s">
        <v>8</v>
      </c>
      <c r="B186" s="24" t="s">
        <v>109</v>
      </c>
      <c r="C186" s="23">
        <v>43263</v>
      </c>
      <c r="D186" s="24" t="s">
        <v>28</v>
      </c>
      <c r="E186" s="24" t="s">
        <v>18</v>
      </c>
      <c r="F186" s="24" t="s">
        <v>18</v>
      </c>
      <c r="G186" s="24" t="s">
        <v>19</v>
      </c>
      <c r="H186" s="24" t="s">
        <v>323</v>
      </c>
      <c r="I186" s="25" t="s">
        <v>324</v>
      </c>
      <c r="J186" s="24" t="s">
        <v>71</v>
      </c>
      <c r="K186" s="24" t="s">
        <v>133</v>
      </c>
    </row>
    <row r="187" spans="1:11" hidden="1" x14ac:dyDescent="0.3">
      <c r="A187" t="s">
        <v>8</v>
      </c>
      <c r="B187" s="24" t="s">
        <v>109</v>
      </c>
      <c r="C187" s="23">
        <v>43263</v>
      </c>
      <c r="D187" s="24" t="s">
        <v>28</v>
      </c>
      <c r="E187" s="24" t="s">
        <v>18</v>
      </c>
      <c r="F187" s="24" t="s">
        <v>18</v>
      </c>
      <c r="G187" s="24" t="s">
        <v>19</v>
      </c>
      <c r="H187" s="24" t="s">
        <v>325</v>
      </c>
      <c r="I187" s="25" t="s">
        <v>326</v>
      </c>
      <c r="J187" s="24" t="s">
        <v>71</v>
      </c>
      <c r="K187" s="24" t="s">
        <v>133</v>
      </c>
    </row>
    <row r="188" spans="1:11" hidden="1" x14ac:dyDescent="0.3">
      <c r="A188" t="s">
        <v>8</v>
      </c>
      <c r="B188" s="24" t="s">
        <v>109</v>
      </c>
      <c r="C188" s="23">
        <v>43263</v>
      </c>
      <c r="D188" s="24" t="s">
        <v>28</v>
      </c>
      <c r="E188" s="24" t="s">
        <v>18</v>
      </c>
      <c r="F188" s="24" t="s">
        <v>18</v>
      </c>
      <c r="G188" s="24" t="s">
        <v>19</v>
      </c>
      <c r="H188" s="24" t="s">
        <v>327</v>
      </c>
      <c r="I188" s="25" t="s">
        <v>328</v>
      </c>
      <c r="J188" s="24" t="s">
        <v>71</v>
      </c>
      <c r="K188" s="24" t="s">
        <v>133</v>
      </c>
    </row>
    <row r="189" spans="1:11" hidden="1" x14ac:dyDescent="0.3">
      <c r="A189" t="s">
        <v>8</v>
      </c>
      <c r="B189" s="24" t="s">
        <v>109</v>
      </c>
      <c r="C189" s="23">
        <v>43263</v>
      </c>
      <c r="D189" s="24" t="s">
        <v>28</v>
      </c>
      <c r="E189" s="24" t="s">
        <v>18</v>
      </c>
      <c r="F189" s="24" t="s">
        <v>18</v>
      </c>
      <c r="G189" s="24" t="s">
        <v>19</v>
      </c>
      <c r="H189" s="24" t="s">
        <v>329</v>
      </c>
      <c r="I189" s="25" t="s">
        <v>330</v>
      </c>
      <c r="J189" s="24" t="s">
        <v>71</v>
      </c>
      <c r="K189" s="24" t="s">
        <v>133</v>
      </c>
    </row>
    <row r="190" spans="1:11" hidden="1" x14ac:dyDescent="0.3">
      <c r="A190" t="s">
        <v>8</v>
      </c>
      <c r="B190" s="24" t="s">
        <v>109</v>
      </c>
      <c r="C190" s="23">
        <v>43263</v>
      </c>
      <c r="D190" s="24" t="s">
        <v>28</v>
      </c>
      <c r="E190" s="24" t="s">
        <v>18</v>
      </c>
      <c r="F190" s="24" t="s">
        <v>18</v>
      </c>
      <c r="G190" s="24" t="s">
        <v>19</v>
      </c>
      <c r="H190" s="24" t="s">
        <v>331</v>
      </c>
      <c r="I190" s="25" t="s">
        <v>332</v>
      </c>
      <c r="J190" s="24" t="s">
        <v>71</v>
      </c>
      <c r="K190" s="24" t="s">
        <v>133</v>
      </c>
    </row>
    <row r="191" spans="1:11" hidden="1" x14ac:dyDescent="0.3">
      <c r="A191" t="s">
        <v>8</v>
      </c>
      <c r="B191" s="24" t="s">
        <v>109</v>
      </c>
      <c r="C191" s="23">
        <v>43263</v>
      </c>
      <c r="D191" s="24" t="s">
        <v>28</v>
      </c>
      <c r="E191" s="24" t="s">
        <v>18</v>
      </c>
      <c r="F191" s="24" t="s">
        <v>18</v>
      </c>
      <c r="G191" s="24" t="s">
        <v>19</v>
      </c>
      <c r="H191" s="24" t="s">
        <v>333</v>
      </c>
      <c r="I191" s="25" t="s">
        <v>334</v>
      </c>
      <c r="J191" s="24" t="s">
        <v>71</v>
      </c>
      <c r="K191" s="24" t="s">
        <v>133</v>
      </c>
    </row>
    <row r="192" spans="1:11" hidden="1" x14ac:dyDescent="0.3">
      <c r="A192" t="s">
        <v>8</v>
      </c>
      <c r="B192" s="24" t="s">
        <v>109</v>
      </c>
      <c r="C192" s="23">
        <v>43263</v>
      </c>
      <c r="D192" s="24" t="s">
        <v>28</v>
      </c>
      <c r="E192" s="24" t="s">
        <v>18</v>
      </c>
      <c r="F192" s="24" t="s">
        <v>18</v>
      </c>
      <c r="G192" s="24" t="s">
        <v>19</v>
      </c>
      <c r="H192" s="24" t="s">
        <v>335</v>
      </c>
      <c r="I192" s="25" t="s">
        <v>336</v>
      </c>
      <c r="J192" s="24" t="s">
        <v>71</v>
      </c>
      <c r="K192" s="24" t="s">
        <v>133</v>
      </c>
    </row>
    <row r="193" spans="1:11" hidden="1" x14ac:dyDescent="0.3">
      <c r="A193" t="s">
        <v>8</v>
      </c>
      <c r="B193" s="24" t="s">
        <v>109</v>
      </c>
      <c r="C193" s="23">
        <v>43263</v>
      </c>
      <c r="D193" s="24" t="s">
        <v>28</v>
      </c>
      <c r="E193" s="24" t="s">
        <v>18</v>
      </c>
      <c r="F193" s="24" t="s">
        <v>18</v>
      </c>
      <c r="G193" s="24" t="s">
        <v>19</v>
      </c>
      <c r="H193" s="24" t="s">
        <v>337</v>
      </c>
      <c r="I193" s="25" t="s">
        <v>338</v>
      </c>
      <c r="J193" s="24" t="s">
        <v>71</v>
      </c>
      <c r="K193" s="24" t="s">
        <v>133</v>
      </c>
    </row>
    <row r="194" spans="1:11" hidden="1" x14ac:dyDescent="0.3">
      <c r="A194" t="s">
        <v>8</v>
      </c>
      <c r="B194" s="24" t="s">
        <v>109</v>
      </c>
      <c r="C194" s="23">
        <v>43263</v>
      </c>
      <c r="D194" s="24" t="s">
        <v>28</v>
      </c>
      <c r="E194" s="24" t="s">
        <v>18</v>
      </c>
      <c r="F194" s="24" t="s">
        <v>18</v>
      </c>
      <c r="G194" s="24" t="s">
        <v>19</v>
      </c>
      <c r="H194" s="24" t="s">
        <v>339</v>
      </c>
      <c r="I194" s="25" t="s">
        <v>340</v>
      </c>
      <c r="J194" s="24" t="s">
        <v>71</v>
      </c>
      <c r="K194" s="24" t="s">
        <v>133</v>
      </c>
    </row>
    <row r="195" spans="1:11" hidden="1" x14ac:dyDescent="0.3">
      <c r="A195" t="s">
        <v>8</v>
      </c>
      <c r="B195" s="24" t="s">
        <v>109</v>
      </c>
      <c r="C195" s="23">
        <v>43263</v>
      </c>
      <c r="D195" s="24" t="s">
        <v>28</v>
      </c>
      <c r="E195" s="24" t="s">
        <v>18</v>
      </c>
      <c r="F195" s="24" t="s">
        <v>18</v>
      </c>
      <c r="G195" s="24" t="s">
        <v>19</v>
      </c>
      <c r="H195" s="24" t="s">
        <v>341</v>
      </c>
      <c r="I195" s="25" t="s">
        <v>26</v>
      </c>
      <c r="J195" s="24" t="s">
        <v>71</v>
      </c>
      <c r="K195" s="24" t="s">
        <v>133</v>
      </c>
    </row>
    <row r="196" spans="1:11" hidden="1" x14ac:dyDescent="0.3">
      <c r="A196" t="s">
        <v>8</v>
      </c>
      <c r="B196" s="24" t="s">
        <v>109</v>
      </c>
      <c r="C196" s="23">
        <v>43263</v>
      </c>
      <c r="D196" s="24" t="s">
        <v>28</v>
      </c>
      <c r="E196" s="24" t="s">
        <v>18</v>
      </c>
      <c r="F196" s="24" t="s">
        <v>18</v>
      </c>
      <c r="G196" s="24" t="s">
        <v>19</v>
      </c>
      <c r="H196" s="24" t="s">
        <v>342</v>
      </c>
      <c r="I196" s="25" t="s">
        <v>343</v>
      </c>
      <c r="J196" s="24" t="s">
        <v>71</v>
      </c>
      <c r="K196" s="24" t="s">
        <v>133</v>
      </c>
    </row>
    <row r="197" spans="1:11" hidden="1" x14ac:dyDescent="0.3">
      <c r="A197" t="s">
        <v>8</v>
      </c>
      <c r="B197" s="24" t="s">
        <v>109</v>
      </c>
      <c r="C197" s="23">
        <v>43263</v>
      </c>
      <c r="D197" s="24" t="s">
        <v>28</v>
      </c>
      <c r="E197" s="24" t="s">
        <v>18</v>
      </c>
      <c r="F197" s="24" t="s">
        <v>18</v>
      </c>
      <c r="G197" s="24" t="s">
        <v>19</v>
      </c>
      <c r="H197" s="24" t="s">
        <v>344</v>
      </c>
      <c r="I197" s="25" t="s">
        <v>345</v>
      </c>
      <c r="J197" s="24" t="s">
        <v>71</v>
      </c>
      <c r="K197" s="24" t="s">
        <v>133</v>
      </c>
    </row>
    <row r="198" spans="1:11" hidden="1" x14ac:dyDescent="0.3">
      <c r="A198" t="s">
        <v>8</v>
      </c>
      <c r="B198" s="24" t="s">
        <v>109</v>
      </c>
      <c r="C198" s="23">
        <v>43263</v>
      </c>
      <c r="D198" s="24" t="s">
        <v>28</v>
      </c>
      <c r="E198" s="24" t="s">
        <v>18</v>
      </c>
      <c r="F198" s="24" t="s">
        <v>18</v>
      </c>
      <c r="G198" s="24" t="s">
        <v>19</v>
      </c>
      <c r="H198" s="24" t="s">
        <v>346</v>
      </c>
      <c r="I198" s="25" t="s">
        <v>347</v>
      </c>
      <c r="J198" s="24" t="s">
        <v>71</v>
      </c>
      <c r="K198" s="24" t="s">
        <v>133</v>
      </c>
    </row>
    <row r="199" spans="1:11" hidden="1" x14ac:dyDescent="0.3">
      <c r="A199" t="s">
        <v>8</v>
      </c>
      <c r="B199" s="24" t="s">
        <v>109</v>
      </c>
      <c r="C199" s="23">
        <v>43263</v>
      </c>
      <c r="D199" s="24" t="s">
        <v>28</v>
      </c>
      <c r="E199" s="24" t="s">
        <v>18</v>
      </c>
      <c r="F199" s="24" t="s">
        <v>18</v>
      </c>
      <c r="G199" s="24" t="s">
        <v>19</v>
      </c>
      <c r="H199" s="24" t="s">
        <v>348</v>
      </c>
      <c r="I199" s="25" t="s">
        <v>349</v>
      </c>
      <c r="J199" s="24" t="s">
        <v>71</v>
      </c>
      <c r="K199" s="24" t="s">
        <v>165</v>
      </c>
    </row>
    <row r="200" spans="1:11" hidden="1" x14ac:dyDescent="0.3">
      <c r="A200" t="s">
        <v>8</v>
      </c>
      <c r="B200" s="24" t="s">
        <v>109</v>
      </c>
      <c r="C200" s="23">
        <v>43263</v>
      </c>
      <c r="D200" s="24" t="s">
        <v>28</v>
      </c>
      <c r="E200" s="24" t="s">
        <v>18</v>
      </c>
      <c r="F200" s="24" t="s">
        <v>18</v>
      </c>
      <c r="G200" s="24" t="s">
        <v>19</v>
      </c>
      <c r="H200" s="24" t="s">
        <v>350</v>
      </c>
      <c r="I200" s="25" t="s">
        <v>193</v>
      </c>
      <c r="J200" s="24" t="s">
        <v>71</v>
      </c>
      <c r="K200" s="24" t="s">
        <v>165</v>
      </c>
    </row>
    <row r="201" spans="1:11" hidden="1" x14ac:dyDescent="0.3">
      <c r="A201" t="s">
        <v>8</v>
      </c>
      <c r="B201" s="24" t="s">
        <v>109</v>
      </c>
      <c r="C201" s="23">
        <v>43263</v>
      </c>
      <c r="D201" s="24" t="s">
        <v>28</v>
      </c>
      <c r="E201" s="24" t="s">
        <v>18</v>
      </c>
      <c r="F201" s="24" t="s">
        <v>18</v>
      </c>
      <c r="G201" s="24" t="s">
        <v>19</v>
      </c>
      <c r="H201" s="24" t="s">
        <v>351</v>
      </c>
      <c r="I201" s="25" t="s">
        <v>195</v>
      </c>
      <c r="J201" s="24" t="s">
        <v>71</v>
      </c>
      <c r="K201" s="24" t="s">
        <v>165</v>
      </c>
    </row>
    <row r="202" spans="1:11" hidden="1" x14ac:dyDescent="0.3">
      <c r="A202" t="s">
        <v>8</v>
      </c>
      <c r="B202" s="24" t="s">
        <v>109</v>
      </c>
      <c r="C202" s="23">
        <v>43263</v>
      </c>
      <c r="D202" s="24" t="s">
        <v>28</v>
      </c>
      <c r="E202" s="24" t="s">
        <v>18</v>
      </c>
      <c r="F202" s="24" t="s">
        <v>18</v>
      </c>
      <c r="G202" s="24" t="s">
        <v>19</v>
      </c>
      <c r="H202" s="24" t="s">
        <v>352</v>
      </c>
      <c r="I202" s="25" t="s">
        <v>197</v>
      </c>
      <c r="J202" s="24" t="s">
        <v>71</v>
      </c>
      <c r="K202" s="24" t="s">
        <v>165</v>
      </c>
    </row>
    <row r="203" spans="1:11" hidden="1" x14ac:dyDescent="0.3">
      <c r="A203" t="s">
        <v>8</v>
      </c>
      <c r="B203" s="24" t="s">
        <v>109</v>
      </c>
      <c r="C203" s="23">
        <v>43263</v>
      </c>
      <c r="D203" s="24" t="s">
        <v>28</v>
      </c>
      <c r="E203" s="24" t="s">
        <v>18</v>
      </c>
      <c r="F203" s="24" t="s">
        <v>18</v>
      </c>
      <c r="G203" s="24" t="s">
        <v>19</v>
      </c>
      <c r="H203" s="24" t="s">
        <v>353</v>
      </c>
      <c r="I203" s="25" t="s">
        <v>201</v>
      </c>
      <c r="J203" s="24" t="s">
        <v>71</v>
      </c>
      <c r="K203" s="24" t="s">
        <v>165</v>
      </c>
    </row>
    <row r="204" spans="1:11" hidden="1" x14ac:dyDescent="0.3">
      <c r="A204" t="s">
        <v>8</v>
      </c>
      <c r="B204" s="24" t="s">
        <v>109</v>
      </c>
      <c r="C204" s="23">
        <v>43263</v>
      </c>
      <c r="D204" s="24" t="s">
        <v>28</v>
      </c>
      <c r="E204" s="24" t="s">
        <v>18</v>
      </c>
      <c r="F204" s="24" t="s">
        <v>18</v>
      </c>
      <c r="G204" s="24" t="s">
        <v>19</v>
      </c>
      <c r="H204" s="24" t="s">
        <v>354</v>
      </c>
      <c r="I204" s="25" t="s">
        <v>195</v>
      </c>
      <c r="J204" s="24" t="s">
        <v>71</v>
      </c>
      <c r="K204" s="24" t="s">
        <v>165</v>
      </c>
    </row>
    <row r="205" spans="1:11" hidden="1" x14ac:dyDescent="0.3">
      <c r="A205" t="s">
        <v>8</v>
      </c>
      <c r="B205" s="24" t="s">
        <v>109</v>
      </c>
      <c r="C205" s="23">
        <v>43263</v>
      </c>
      <c r="D205" s="24" t="s">
        <v>28</v>
      </c>
      <c r="E205" s="24" t="s">
        <v>18</v>
      </c>
      <c r="F205" s="24" t="s">
        <v>18</v>
      </c>
      <c r="G205" s="24" t="s">
        <v>19</v>
      </c>
      <c r="H205" s="24" t="s">
        <v>355</v>
      </c>
      <c r="I205" s="25" t="s">
        <v>197</v>
      </c>
      <c r="J205" s="24" t="s">
        <v>71</v>
      </c>
      <c r="K205" s="24" t="s">
        <v>165</v>
      </c>
    </row>
    <row r="206" spans="1:11" hidden="1" x14ac:dyDescent="0.3">
      <c r="A206" t="s">
        <v>8</v>
      </c>
      <c r="B206" s="24" t="s">
        <v>109</v>
      </c>
      <c r="C206" s="23">
        <v>43263</v>
      </c>
      <c r="D206" s="24" t="s">
        <v>28</v>
      </c>
      <c r="E206" s="24" t="s">
        <v>18</v>
      </c>
      <c r="F206" s="24" t="s">
        <v>18</v>
      </c>
      <c r="G206" s="24" t="s">
        <v>19</v>
      </c>
      <c r="H206" s="24" t="s">
        <v>356</v>
      </c>
      <c r="I206" s="25" t="s">
        <v>357</v>
      </c>
      <c r="J206" s="24" t="s">
        <v>71</v>
      </c>
      <c r="K206" s="24" t="s">
        <v>165</v>
      </c>
    </row>
    <row r="207" spans="1:11" hidden="1" x14ac:dyDescent="0.3">
      <c r="A207" t="s">
        <v>8</v>
      </c>
      <c r="B207" s="24" t="s">
        <v>109</v>
      </c>
      <c r="C207" s="23">
        <v>43263</v>
      </c>
      <c r="D207" s="24" t="s">
        <v>28</v>
      </c>
      <c r="E207" s="24" t="s">
        <v>18</v>
      </c>
      <c r="F207" s="24" t="s">
        <v>18</v>
      </c>
      <c r="G207" s="24" t="s">
        <v>19</v>
      </c>
      <c r="H207" s="24" t="s">
        <v>358</v>
      </c>
      <c r="I207" s="25" t="s">
        <v>359</v>
      </c>
      <c r="J207" s="24" t="s">
        <v>71</v>
      </c>
      <c r="K207" s="24" t="s">
        <v>165</v>
      </c>
    </row>
    <row r="208" spans="1:11" hidden="1" x14ac:dyDescent="0.3">
      <c r="A208" t="s">
        <v>8</v>
      </c>
      <c r="B208" s="24" t="s">
        <v>109</v>
      </c>
      <c r="C208" s="23">
        <v>43263</v>
      </c>
      <c r="D208" s="24" t="s">
        <v>28</v>
      </c>
      <c r="E208" s="24" t="s">
        <v>18</v>
      </c>
      <c r="F208" s="24" t="s">
        <v>18</v>
      </c>
      <c r="G208" s="24" t="s">
        <v>19</v>
      </c>
      <c r="H208" s="24" t="s">
        <v>360</v>
      </c>
      <c r="I208" s="25" t="s">
        <v>361</v>
      </c>
      <c r="J208" s="24" t="s">
        <v>71</v>
      </c>
      <c r="K208" s="24" t="s">
        <v>165</v>
      </c>
    </row>
    <row r="209" spans="1:11" hidden="1" x14ac:dyDescent="0.3">
      <c r="A209" t="s">
        <v>8</v>
      </c>
      <c r="B209" s="24" t="s">
        <v>109</v>
      </c>
      <c r="C209" s="23">
        <v>43263</v>
      </c>
      <c r="D209" s="24" t="s">
        <v>28</v>
      </c>
      <c r="E209" s="24" t="s">
        <v>18</v>
      </c>
      <c r="F209" s="24" t="s">
        <v>18</v>
      </c>
      <c r="G209" s="24" t="s">
        <v>19</v>
      </c>
      <c r="H209" s="24" t="s">
        <v>362</v>
      </c>
      <c r="I209" s="25" t="s">
        <v>363</v>
      </c>
      <c r="J209" s="24" t="s">
        <v>71</v>
      </c>
      <c r="K209" s="24" t="s">
        <v>165</v>
      </c>
    </row>
    <row r="210" spans="1:11" hidden="1" x14ac:dyDescent="0.3">
      <c r="A210" t="s">
        <v>8</v>
      </c>
      <c r="B210" s="24" t="s">
        <v>109</v>
      </c>
      <c r="C210" s="23">
        <v>43263</v>
      </c>
      <c r="D210" s="24" t="s">
        <v>28</v>
      </c>
      <c r="E210" s="24" t="s">
        <v>18</v>
      </c>
      <c r="F210" s="24" t="s">
        <v>18</v>
      </c>
      <c r="G210" s="24" t="s">
        <v>19</v>
      </c>
      <c r="H210" s="24" t="s">
        <v>364</v>
      </c>
      <c r="I210" s="25" t="s">
        <v>365</v>
      </c>
      <c r="J210" s="24" t="s">
        <v>71</v>
      </c>
      <c r="K210" s="24" t="s">
        <v>165</v>
      </c>
    </row>
    <row r="211" spans="1:11" hidden="1" x14ac:dyDescent="0.3">
      <c r="A211" t="s">
        <v>8</v>
      </c>
      <c r="B211" s="24" t="s">
        <v>109</v>
      </c>
      <c r="C211" s="23">
        <v>43263</v>
      </c>
      <c r="D211" s="24" t="s">
        <v>28</v>
      </c>
      <c r="E211" s="24" t="s">
        <v>18</v>
      </c>
      <c r="F211" s="24" t="s">
        <v>18</v>
      </c>
      <c r="G211" s="24" t="s">
        <v>19</v>
      </c>
      <c r="H211" s="24" t="s">
        <v>366</v>
      </c>
      <c r="I211" s="25" t="s">
        <v>367</v>
      </c>
      <c r="J211" s="24" t="s">
        <v>71</v>
      </c>
      <c r="K211" s="24" t="s">
        <v>165</v>
      </c>
    </row>
    <row r="212" spans="1:11" hidden="1" x14ac:dyDescent="0.3">
      <c r="A212" t="s">
        <v>8</v>
      </c>
      <c r="B212" s="24" t="s">
        <v>109</v>
      </c>
      <c r="C212" s="23">
        <v>43263</v>
      </c>
      <c r="D212" s="24" t="s">
        <v>28</v>
      </c>
      <c r="E212" s="24" t="s">
        <v>18</v>
      </c>
      <c r="F212" s="24" t="s">
        <v>18</v>
      </c>
      <c r="G212" s="24" t="s">
        <v>19</v>
      </c>
      <c r="H212" s="24" t="s">
        <v>368</v>
      </c>
      <c r="I212" s="25" t="s">
        <v>369</v>
      </c>
      <c r="J212" s="24" t="s">
        <v>71</v>
      </c>
      <c r="K212" s="24" t="s">
        <v>165</v>
      </c>
    </row>
    <row r="213" spans="1:11" hidden="1" x14ac:dyDescent="0.3">
      <c r="A213" t="s">
        <v>8</v>
      </c>
      <c r="B213" s="24" t="s">
        <v>109</v>
      </c>
      <c r="C213" s="23">
        <v>43263</v>
      </c>
      <c r="D213" s="24" t="s">
        <v>28</v>
      </c>
      <c r="E213" s="24" t="s">
        <v>18</v>
      </c>
      <c r="F213" s="24" t="s">
        <v>18</v>
      </c>
      <c r="G213" s="24" t="s">
        <v>19</v>
      </c>
      <c r="H213" s="24" t="s">
        <v>370</v>
      </c>
      <c r="I213" s="25" t="s">
        <v>371</v>
      </c>
      <c r="J213" s="24" t="s">
        <v>71</v>
      </c>
      <c r="K213" s="24" t="s">
        <v>165</v>
      </c>
    </row>
    <row r="214" spans="1:11" hidden="1" x14ac:dyDescent="0.3">
      <c r="A214" t="s">
        <v>8</v>
      </c>
      <c r="B214" s="24" t="s">
        <v>109</v>
      </c>
      <c r="C214" s="23">
        <v>43263</v>
      </c>
      <c r="D214" s="24" t="s">
        <v>28</v>
      </c>
      <c r="E214" s="24" t="s">
        <v>18</v>
      </c>
      <c r="F214" s="24" t="s">
        <v>18</v>
      </c>
      <c r="G214" s="24" t="s">
        <v>19</v>
      </c>
      <c r="H214" s="24" t="s">
        <v>372</v>
      </c>
      <c r="I214" s="25" t="s">
        <v>373</v>
      </c>
      <c r="J214" s="24" t="s">
        <v>71</v>
      </c>
      <c r="K214" s="24" t="s">
        <v>165</v>
      </c>
    </row>
    <row r="215" spans="1:11" hidden="1" x14ac:dyDescent="0.3">
      <c r="A215" t="s">
        <v>8</v>
      </c>
      <c r="B215" s="24" t="s">
        <v>109</v>
      </c>
      <c r="C215" s="23">
        <v>43263</v>
      </c>
      <c r="D215" s="24" t="s">
        <v>28</v>
      </c>
      <c r="E215" s="24" t="s">
        <v>18</v>
      </c>
      <c r="F215" s="24" t="s">
        <v>18</v>
      </c>
      <c r="G215" s="24" t="s">
        <v>19</v>
      </c>
      <c r="H215" s="24" t="s">
        <v>374</v>
      </c>
      <c r="I215" s="25" t="s">
        <v>375</v>
      </c>
      <c r="J215" s="24" t="s">
        <v>71</v>
      </c>
      <c r="K215" s="24" t="s">
        <v>165</v>
      </c>
    </row>
    <row r="216" spans="1:11" hidden="1" x14ac:dyDescent="0.3">
      <c r="A216" t="s">
        <v>8</v>
      </c>
      <c r="B216" s="24" t="s">
        <v>109</v>
      </c>
      <c r="C216" s="23">
        <v>43263</v>
      </c>
      <c r="D216" s="24" t="s">
        <v>28</v>
      </c>
      <c r="E216" s="24" t="s">
        <v>18</v>
      </c>
      <c r="F216" s="24" t="s">
        <v>18</v>
      </c>
      <c r="G216" s="24" t="s">
        <v>19</v>
      </c>
      <c r="H216" s="24" t="s">
        <v>376</v>
      </c>
      <c r="I216" s="25" t="s">
        <v>377</v>
      </c>
      <c r="J216" s="24" t="s">
        <v>71</v>
      </c>
      <c r="K216" s="24" t="s">
        <v>165</v>
      </c>
    </row>
    <row r="217" spans="1:11" hidden="1" x14ac:dyDescent="0.3">
      <c r="A217" t="s">
        <v>8</v>
      </c>
      <c r="B217" s="24" t="s">
        <v>109</v>
      </c>
      <c r="C217" s="23">
        <v>43263</v>
      </c>
      <c r="D217" s="24" t="s">
        <v>28</v>
      </c>
      <c r="E217" s="24" t="s">
        <v>18</v>
      </c>
      <c r="F217" s="24" t="s">
        <v>18</v>
      </c>
      <c r="G217" s="24" t="s">
        <v>19</v>
      </c>
      <c r="H217" s="24" t="s">
        <v>378</v>
      </c>
      <c r="I217" s="25" t="s">
        <v>379</v>
      </c>
      <c r="J217" s="24" t="s">
        <v>71</v>
      </c>
      <c r="K217" s="24" t="s">
        <v>165</v>
      </c>
    </row>
    <row r="218" spans="1:11" hidden="1" x14ac:dyDescent="0.3">
      <c r="A218" t="s">
        <v>8</v>
      </c>
      <c r="B218" s="24" t="s">
        <v>109</v>
      </c>
      <c r="C218" s="23">
        <v>43263</v>
      </c>
      <c r="D218" s="24" t="s">
        <v>28</v>
      </c>
      <c r="E218" s="24" t="s">
        <v>18</v>
      </c>
      <c r="F218" s="24" t="s">
        <v>18</v>
      </c>
      <c r="G218" s="24" t="s">
        <v>19</v>
      </c>
      <c r="H218" s="24" t="s">
        <v>380</v>
      </c>
      <c r="I218" s="25" t="s">
        <v>381</v>
      </c>
      <c r="J218" s="24" t="s">
        <v>71</v>
      </c>
      <c r="K218" s="24" t="s">
        <v>165</v>
      </c>
    </row>
    <row r="219" spans="1:11" hidden="1" x14ac:dyDescent="0.3">
      <c r="A219" t="s">
        <v>8</v>
      </c>
      <c r="B219" s="24" t="s">
        <v>109</v>
      </c>
      <c r="C219" s="23">
        <v>43263</v>
      </c>
      <c r="D219" s="24" t="s">
        <v>28</v>
      </c>
      <c r="E219" s="24" t="s">
        <v>18</v>
      </c>
      <c r="F219" s="24" t="s">
        <v>18</v>
      </c>
      <c r="G219" s="24" t="s">
        <v>19</v>
      </c>
      <c r="H219" s="24" t="s">
        <v>382</v>
      </c>
      <c r="I219" s="25" t="s">
        <v>383</v>
      </c>
      <c r="J219" s="24" t="s">
        <v>71</v>
      </c>
      <c r="K219" s="24" t="s">
        <v>165</v>
      </c>
    </row>
    <row r="220" spans="1:11" hidden="1" x14ac:dyDescent="0.3">
      <c r="A220" t="s">
        <v>8</v>
      </c>
      <c r="B220" s="24" t="s">
        <v>109</v>
      </c>
      <c r="C220" s="23">
        <v>43263</v>
      </c>
      <c r="D220" s="24" t="s">
        <v>28</v>
      </c>
      <c r="E220" s="24" t="s">
        <v>18</v>
      </c>
      <c r="F220" s="24" t="s">
        <v>18</v>
      </c>
      <c r="G220" s="24" t="s">
        <v>19</v>
      </c>
      <c r="H220" s="24" t="s">
        <v>384</v>
      </c>
      <c r="I220" s="25" t="s">
        <v>385</v>
      </c>
      <c r="J220" s="24" t="s">
        <v>71</v>
      </c>
      <c r="K220" s="24" t="s">
        <v>165</v>
      </c>
    </row>
    <row r="221" spans="1:11" hidden="1" x14ac:dyDescent="0.3">
      <c r="A221" t="s">
        <v>8</v>
      </c>
      <c r="B221" s="24" t="s">
        <v>109</v>
      </c>
      <c r="C221" s="23">
        <v>43263</v>
      </c>
      <c r="D221" s="24" t="s">
        <v>28</v>
      </c>
      <c r="E221" s="24" t="s">
        <v>18</v>
      </c>
      <c r="F221" s="24" t="s">
        <v>18</v>
      </c>
      <c r="G221" s="24" t="s">
        <v>19</v>
      </c>
      <c r="H221" s="24" t="s">
        <v>386</v>
      </c>
      <c r="I221" s="25" t="s">
        <v>387</v>
      </c>
      <c r="J221" s="24" t="s">
        <v>71</v>
      </c>
      <c r="K221" s="24" t="s">
        <v>165</v>
      </c>
    </row>
    <row r="222" spans="1:11" hidden="1" x14ac:dyDescent="0.3">
      <c r="A222" t="s">
        <v>8</v>
      </c>
      <c r="B222" s="24" t="s">
        <v>109</v>
      </c>
      <c r="C222" s="23">
        <v>43263</v>
      </c>
      <c r="D222" s="24" t="s">
        <v>28</v>
      </c>
      <c r="E222" s="24" t="s">
        <v>18</v>
      </c>
      <c r="F222" s="24" t="s">
        <v>18</v>
      </c>
      <c r="G222" s="24" t="s">
        <v>19</v>
      </c>
      <c r="H222" s="24" t="s">
        <v>388</v>
      </c>
      <c r="I222" s="25" t="s">
        <v>389</v>
      </c>
      <c r="J222" s="24" t="s">
        <v>71</v>
      </c>
      <c r="K222" s="24" t="s">
        <v>165</v>
      </c>
    </row>
    <row r="223" spans="1:11" hidden="1" x14ac:dyDescent="0.3">
      <c r="A223" t="s">
        <v>8</v>
      </c>
      <c r="B223" s="24" t="s">
        <v>109</v>
      </c>
      <c r="C223" s="23">
        <v>43263</v>
      </c>
      <c r="D223" s="24" t="s">
        <v>28</v>
      </c>
      <c r="E223" s="24" t="s">
        <v>18</v>
      </c>
      <c r="F223" s="24" t="s">
        <v>18</v>
      </c>
      <c r="G223" s="24" t="s">
        <v>19</v>
      </c>
      <c r="H223" s="24" t="s">
        <v>390</v>
      </c>
      <c r="I223" s="25" t="s">
        <v>391</v>
      </c>
      <c r="J223" s="24" t="s">
        <v>71</v>
      </c>
      <c r="K223" s="24" t="s">
        <v>165</v>
      </c>
    </row>
    <row r="224" spans="1:11" hidden="1" x14ac:dyDescent="0.3">
      <c r="A224" t="s">
        <v>8</v>
      </c>
      <c r="B224" s="24" t="s">
        <v>109</v>
      </c>
      <c r="C224" s="23">
        <v>43263</v>
      </c>
      <c r="D224" s="24" t="s">
        <v>28</v>
      </c>
      <c r="E224" s="24" t="s">
        <v>18</v>
      </c>
      <c r="F224" s="24" t="s">
        <v>18</v>
      </c>
      <c r="G224" s="24" t="s">
        <v>19</v>
      </c>
      <c r="H224" s="24" t="s">
        <v>392</v>
      </c>
      <c r="I224" s="25" t="s">
        <v>393</v>
      </c>
      <c r="J224" s="24" t="s">
        <v>71</v>
      </c>
      <c r="K224" s="24" t="s">
        <v>165</v>
      </c>
    </row>
    <row r="225" spans="1:11" hidden="1" x14ac:dyDescent="0.3">
      <c r="A225" t="s">
        <v>8</v>
      </c>
      <c r="B225" s="24" t="s">
        <v>109</v>
      </c>
      <c r="C225" s="23">
        <v>43263</v>
      </c>
      <c r="D225" s="24" t="s">
        <v>28</v>
      </c>
      <c r="E225" s="24" t="s">
        <v>18</v>
      </c>
      <c r="F225" s="24" t="s">
        <v>18</v>
      </c>
      <c r="G225" s="24" t="s">
        <v>19</v>
      </c>
      <c r="H225" s="24" t="s">
        <v>394</v>
      </c>
      <c r="I225" s="25" t="s">
        <v>395</v>
      </c>
      <c r="J225" s="24" t="s">
        <v>71</v>
      </c>
      <c r="K225" s="24" t="s">
        <v>165</v>
      </c>
    </row>
    <row r="226" spans="1:11" hidden="1" x14ac:dyDescent="0.3">
      <c r="A226" t="s">
        <v>8</v>
      </c>
      <c r="B226" s="24" t="s">
        <v>109</v>
      </c>
      <c r="C226" s="23">
        <v>43263</v>
      </c>
      <c r="D226" s="24" t="s">
        <v>28</v>
      </c>
      <c r="E226" s="24" t="s">
        <v>18</v>
      </c>
      <c r="F226" s="24" t="s">
        <v>18</v>
      </c>
      <c r="G226" s="24" t="s">
        <v>19</v>
      </c>
      <c r="H226" s="24" t="s">
        <v>396</v>
      </c>
      <c r="I226" s="25" t="s">
        <v>397</v>
      </c>
      <c r="J226" s="24" t="s">
        <v>71</v>
      </c>
      <c r="K226" s="24" t="s">
        <v>165</v>
      </c>
    </row>
    <row r="227" spans="1:11" hidden="1" x14ac:dyDescent="0.3">
      <c r="A227" t="s">
        <v>8</v>
      </c>
      <c r="B227" s="24" t="s">
        <v>109</v>
      </c>
      <c r="C227" s="23">
        <v>43263</v>
      </c>
      <c r="D227" s="24" t="s">
        <v>28</v>
      </c>
      <c r="E227" s="24" t="s">
        <v>18</v>
      </c>
      <c r="F227" s="24" t="s">
        <v>18</v>
      </c>
      <c r="G227" s="24" t="s">
        <v>19</v>
      </c>
      <c r="H227" s="24" t="s">
        <v>398</v>
      </c>
      <c r="I227" s="25" t="s">
        <v>399</v>
      </c>
      <c r="J227" s="24" t="s">
        <v>71</v>
      </c>
      <c r="K227" s="24" t="s">
        <v>165</v>
      </c>
    </row>
    <row r="228" spans="1:11" hidden="1" x14ac:dyDescent="0.3">
      <c r="A228" t="s">
        <v>8</v>
      </c>
      <c r="B228" s="24" t="s">
        <v>109</v>
      </c>
      <c r="C228" s="23">
        <v>43263</v>
      </c>
      <c r="D228" s="24" t="s">
        <v>28</v>
      </c>
      <c r="E228" s="24" t="s">
        <v>18</v>
      </c>
      <c r="F228" s="24" t="s">
        <v>18</v>
      </c>
      <c r="G228" s="24" t="s">
        <v>19</v>
      </c>
      <c r="H228" s="24" t="s">
        <v>400</v>
      </c>
      <c r="I228" s="25" t="s">
        <v>401</v>
      </c>
      <c r="J228" s="24" t="s">
        <v>71</v>
      </c>
      <c r="K228" s="24" t="s">
        <v>165</v>
      </c>
    </row>
    <row r="229" spans="1:11" hidden="1" x14ac:dyDescent="0.3">
      <c r="A229" t="s">
        <v>8</v>
      </c>
      <c r="B229" s="24" t="s">
        <v>109</v>
      </c>
      <c r="C229" s="23">
        <v>43263</v>
      </c>
      <c r="D229" s="24" t="s">
        <v>28</v>
      </c>
      <c r="E229" s="24" t="s">
        <v>18</v>
      </c>
      <c r="F229" s="24" t="s">
        <v>18</v>
      </c>
      <c r="G229" s="24" t="s">
        <v>19</v>
      </c>
      <c r="H229" s="24" t="s">
        <v>402</v>
      </c>
      <c r="I229" s="25" t="s">
        <v>403</v>
      </c>
      <c r="J229" s="24" t="s">
        <v>71</v>
      </c>
      <c r="K229" s="24" t="s">
        <v>165</v>
      </c>
    </row>
    <row r="230" spans="1:11" hidden="1" x14ac:dyDescent="0.3">
      <c r="A230" t="s">
        <v>8</v>
      </c>
      <c r="B230" s="24" t="s">
        <v>109</v>
      </c>
      <c r="C230" s="23">
        <v>43263</v>
      </c>
      <c r="D230" s="24" t="s">
        <v>28</v>
      </c>
      <c r="E230" s="24" t="s">
        <v>18</v>
      </c>
      <c r="F230" s="24" t="s">
        <v>18</v>
      </c>
      <c r="G230" s="24" t="s">
        <v>19</v>
      </c>
      <c r="H230" s="24" t="s">
        <v>404</v>
      </c>
      <c r="I230" s="25" t="s">
        <v>405</v>
      </c>
      <c r="J230" s="24" t="s">
        <v>71</v>
      </c>
      <c r="K230" s="24" t="s">
        <v>165</v>
      </c>
    </row>
    <row r="231" spans="1:11" hidden="1" x14ac:dyDescent="0.3">
      <c r="A231" t="s">
        <v>8</v>
      </c>
      <c r="B231" s="24" t="s">
        <v>109</v>
      </c>
      <c r="C231" s="23">
        <v>43263</v>
      </c>
      <c r="D231" s="24" t="s">
        <v>28</v>
      </c>
      <c r="E231" s="24" t="s">
        <v>18</v>
      </c>
      <c r="F231" s="24" t="s">
        <v>18</v>
      </c>
      <c r="G231" s="24" t="s">
        <v>19</v>
      </c>
      <c r="H231" s="24" t="s">
        <v>406</v>
      </c>
      <c r="I231" s="25" t="s">
        <v>407</v>
      </c>
      <c r="J231" s="24" t="s">
        <v>71</v>
      </c>
      <c r="K231" s="24" t="s">
        <v>165</v>
      </c>
    </row>
    <row r="232" spans="1:11" hidden="1" x14ac:dyDescent="0.3">
      <c r="A232" t="s">
        <v>8</v>
      </c>
      <c r="B232" s="24" t="s">
        <v>109</v>
      </c>
      <c r="C232" s="23">
        <v>43263</v>
      </c>
      <c r="D232" s="24" t="s">
        <v>28</v>
      </c>
      <c r="E232" s="24" t="s">
        <v>18</v>
      </c>
      <c r="F232" s="24" t="s">
        <v>18</v>
      </c>
      <c r="G232" s="24" t="s">
        <v>19</v>
      </c>
      <c r="H232" s="24" t="s">
        <v>408</v>
      </c>
      <c r="I232" s="25" t="s">
        <v>409</v>
      </c>
      <c r="J232" s="24" t="s">
        <v>71</v>
      </c>
      <c r="K232" s="24" t="s">
        <v>165</v>
      </c>
    </row>
    <row r="233" spans="1:11" hidden="1" x14ac:dyDescent="0.3">
      <c r="A233" t="s">
        <v>8</v>
      </c>
      <c r="B233" s="24" t="s">
        <v>109</v>
      </c>
      <c r="C233" s="23">
        <v>43263</v>
      </c>
      <c r="D233" s="24" t="s">
        <v>28</v>
      </c>
      <c r="E233" s="24" t="s">
        <v>18</v>
      </c>
      <c r="F233" s="24" t="s">
        <v>18</v>
      </c>
      <c r="G233" s="24" t="s">
        <v>19</v>
      </c>
      <c r="H233" s="24" t="s">
        <v>410</v>
      </c>
      <c r="I233" s="25" t="s">
        <v>411</v>
      </c>
      <c r="J233" s="24" t="s">
        <v>71</v>
      </c>
      <c r="K233" s="24" t="s">
        <v>165</v>
      </c>
    </row>
    <row r="234" spans="1:11" hidden="1" x14ac:dyDescent="0.3">
      <c r="A234" t="s">
        <v>8</v>
      </c>
      <c r="B234" s="24" t="s">
        <v>109</v>
      </c>
      <c r="C234" s="23">
        <v>43263</v>
      </c>
      <c r="D234" s="24" t="s">
        <v>28</v>
      </c>
      <c r="E234" s="24" t="s">
        <v>18</v>
      </c>
      <c r="F234" s="24" t="s">
        <v>18</v>
      </c>
      <c r="G234" s="24" t="s">
        <v>19</v>
      </c>
      <c r="H234" s="24" t="s">
        <v>412</v>
      </c>
      <c r="I234" s="25" t="s">
        <v>413</v>
      </c>
      <c r="J234" s="24" t="s">
        <v>71</v>
      </c>
      <c r="K234" s="24" t="s">
        <v>165</v>
      </c>
    </row>
    <row r="235" spans="1:11" hidden="1" x14ac:dyDescent="0.3">
      <c r="A235" t="s">
        <v>8</v>
      </c>
      <c r="B235" s="24" t="s">
        <v>109</v>
      </c>
      <c r="C235" s="23">
        <v>43263</v>
      </c>
      <c r="D235" s="24" t="s">
        <v>28</v>
      </c>
      <c r="E235" s="24" t="s">
        <v>18</v>
      </c>
      <c r="F235" s="24" t="s">
        <v>18</v>
      </c>
      <c r="G235" s="24" t="s">
        <v>19</v>
      </c>
      <c r="H235" s="24" t="s">
        <v>414</v>
      </c>
      <c r="I235" s="25" t="s">
        <v>415</v>
      </c>
      <c r="J235" s="24" t="s">
        <v>71</v>
      </c>
      <c r="K235" s="24" t="s">
        <v>165</v>
      </c>
    </row>
    <row r="236" spans="1:11" hidden="1" x14ac:dyDescent="0.3">
      <c r="A236" t="s">
        <v>8</v>
      </c>
      <c r="B236" s="24" t="s">
        <v>109</v>
      </c>
      <c r="C236" s="23">
        <v>43263</v>
      </c>
      <c r="D236" s="24" t="s">
        <v>28</v>
      </c>
      <c r="E236" s="24" t="s">
        <v>18</v>
      </c>
      <c r="F236" s="24" t="s">
        <v>18</v>
      </c>
      <c r="G236" s="24" t="s">
        <v>19</v>
      </c>
      <c r="H236" s="24" t="s">
        <v>416</v>
      </c>
      <c r="I236" s="25" t="s">
        <v>417</v>
      </c>
      <c r="J236" s="24" t="s">
        <v>71</v>
      </c>
      <c r="K236" s="24" t="s">
        <v>165</v>
      </c>
    </row>
    <row r="237" spans="1:11" hidden="1" x14ac:dyDescent="0.3">
      <c r="A237" t="s">
        <v>8</v>
      </c>
      <c r="B237" s="24" t="s">
        <v>109</v>
      </c>
      <c r="C237" s="23">
        <v>43263</v>
      </c>
      <c r="D237" s="24" t="s">
        <v>28</v>
      </c>
      <c r="E237" s="24" t="s">
        <v>18</v>
      </c>
      <c r="F237" s="24" t="s">
        <v>18</v>
      </c>
      <c r="G237" s="24" t="s">
        <v>19</v>
      </c>
      <c r="H237" s="24" t="s">
        <v>418</v>
      </c>
      <c r="I237" s="25" t="s">
        <v>419</v>
      </c>
      <c r="J237" s="24" t="s">
        <v>71</v>
      </c>
      <c r="K237" s="24" t="s">
        <v>165</v>
      </c>
    </row>
    <row r="238" spans="1:11" hidden="1" x14ac:dyDescent="0.3">
      <c r="A238" t="s">
        <v>8</v>
      </c>
      <c r="B238" s="24" t="s">
        <v>109</v>
      </c>
      <c r="C238" s="23">
        <v>43263</v>
      </c>
      <c r="D238" s="24" t="s">
        <v>28</v>
      </c>
      <c r="E238" s="24" t="s">
        <v>18</v>
      </c>
      <c r="F238" s="24" t="s">
        <v>18</v>
      </c>
      <c r="G238" s="24" t="s">
        <v>19</v>
      </c>
      <c r="H238" s="24" t="s">
        <v>420</v>
      </c>
      <c r="I238" s="25" t="s">
        <v>421</v>
      </c>
      <c r="J238" s="24" t="s">
        <v>71</v>
      </c>
      <c r="K238" s="24" t="s">
        <v>165</v>
      </c>
    </row>
    <row r="239" spans="1:11" hidden="1" x14ac:dyDescent="0.3">
      <c r="A239" t="s">
        <v>8</v>
      </c>
      <c r="B239" s="24" t="s">
        <v>109</v>
      </c>
      <c r="C239" s="23">
        <v>43263</v>
      </c>
      <c r="D239" s="24" t="s">
        <v>28</v>
      </c>
      <c r="E239" s="24" t="s">
        <v>18</v>
      </c>
      <c r="F239" s="24" t="s">
        <v>18</v>
      </c>
      <c r="G239" s="24" t="s">
        <v>19</v>
      </c>
      <c r="H239" s="24" t="s">
        <v>422</v>
      </c>
      <c r="I239" s="25" t="s">
        <v>423</v>
      </c>
      <c r="J239" s="24" t="s">
        <v>71</v>
      </c>
      <c r="K239" s="24" t="s">
        <v>165</v>
      </c>
    </row>
    <row r="240" spans="1:11" hidden="1" x14ac:dyDescent="0.3">
      <c r="A240" t="s">
        <v>8</v>
      </c>
      <c r="B240" s="24" t="s">
        <v>109</v>
      </c>
      <c r="C240" s="23">
        <v>43263</v>
      </c>
      <c r="D240" s="24" t="s">
        <v>28</v>
      </c>
      <c r="E240" s="24" t="s">
        <v>18</v>
      </c>
      <c r="F240" s="24" t="s">
        <v>18</v>
      </c>
      <c r="G240" s="24" t="s">
        <v>19</v>
      </c>
      <c r="H240" s="24" t="s">
        <v>424</v>
      </c>
      <c r="I240" s="25" t="s">
        <v>425</v>
      </c>
      <c r="J240" s="24" t="s">
        <v>71</v>
      </c>
      <c r="K240" s="24" t="s">
        <v>165</v>
      </c>
    </row>
    <row r="241" spans="1:11" hidden="1" x14ac:dyDescent="0.3">
      <c r="A241" t="s">
        <v>8</v>
      </c>
      <c r="B241" s="24" t="s">
        <v>109</v>
      </c>
      <c r="C241" s="23">
        <v>43263</v>
      </c>
      <c r="D241" s="24" t="s">
        <v>28</v>
      </c>
      <c r="E241" s="24" t="s">
        <v>18</v>
      </c>
      <c r="F241" s="24" t="s">
        <v>18</v>
      </c>
      <c r="G241" s="24" t="s">
        <v>19</v>
      </c>
      <c r="H241" s="24" t="s">
        <v>426</v>
      </c>
      <c r="I241" s="25" t="s">
        <v>427</v>
      </c>
      <c r="J241" s="24" t="s">
        <v>71</v>
      </c>
      <c r="K241" s="24" t="s">
        <v>165</v>
      </c>
    </row>
    <row r="242" spans="1:11" hidden="1" x14ac:dyDescent="0.3">
      <c r="A242" t="s">
        <v>8</v>
      </c>
      <c r="B242" s="24" t="s">
        <v>109</v>
      </c>
      <c r="C242" s="23">
        <v>43263</v>
      </c>
      <c r="D242" s="24" t="s">
        <v>28</v>
      </c>
      <c r="E242" s="24" t="s">
        <v>18</v>
      </c>
      <c r="F242" s="24" t="s">
        <v>18</v>
      </c>
      <c r="G242" s="24" t="s">
        <v>19</v>
      </c>
      <c r="H242" s="24" t="s">
        <v>428</v>
      </c>
      <c r="I242" s="25" t="s">
        <v>429</v>
      </c>
      <c r="J242" s="24" t="s">
        <v>71</v>
      </c>
      <c r="K242" s="24" t="s">
        <v>165</v>
      </c>
    </row>
    <row r="243" spans="1:11" hidden="1" x14ac:dyDescent="0.3">
      <c r="A243" t="s">
        <v>8</v>
      </c>
      <c r="B243" s="24" t="s">
        <v>109</v>
      </c>
      <c r="C243" s="23">
        <v>43263</v>
      </c>
      <c r="D243" s="24" t="s">
        <v>28</v>
      </c>
      <c r="E243" s="24" t="s">
        <v>18</v>
      </c>
      <c r="F243" s="24" t="s">
        <v>18</v>
      </c>
      <c r="G243" s="24" t="s">
        <v>19</v>
      </c>
      <c r="H243" s="24" t="s">
        <v>430</v>
      </c>
      <c r="I243" s="25" t="s">
        <v>431</v>
      </c>
      <c r="J243" s="24" t="s">
        <v>71</v>
      </c>
      <c r="K243" s="24" t="s">
        <v>165</v>
      </c>
    </row>
    <row r="244" spans="1:11" hidden="1" x14ac:dyDescent="0.3">
      <c r="A244" t="s">
        <v>8</v>
      </c>
      <c r="B244" s="24" t="s">
        <v>109</v>
      </c>
      <c r="C244" s="23">
        <v>43263</v>
      </c>
      <c r="D244" s="24" t="s">
        <v>28</v>
      </c>
      <c r="E244" s="24" t="s">
        <v>18</v>
      </c>
      <c r="F244" s="24" t="s">
        <v>18</v>
      </c>
      <c r="G244" s="24" t="s">
        <v>19</v>
      </c>
      <c r="H244" s="24" t="s">
        <v>432</v>
      </c>
      <c r="I244" s="25" t="s">
        <v>433</v>
      </c>
      <c r="J244" s="24" t="s">
        <v>71</v>
      </c>
      <c r="K244" s="24" t="s">
        <v>165</v>
      </c>
    </row>
    <row r="245" spans="1:11" hidden="1" x14ac:dyDescent="0.3">
      <c r="A245" t="s">
        <v>8</v>
      </c>
      <c r="B245" s="24" t="s">
        <v>109</v>
      </c>
      <c r="C245" s="23">
        <v>43263</v>
      </c>
      <c r="D245" s="24" t="s">
        <v>28</v>
      </c>
      <c r="E245" s="24" t="s">
        <v>18</v>
      </c>
      <c r="F245" s="24" t="s">
        <v>18</v>
      </c>
      <c r="G245" s="24" t="s">
        <v>19</v>
      </c>
      <c r="H245" s="24" t="s">
        <v>434</v>
      </c>
      <c r="I245" s="25" t="s">
        <v>435</v>
      </c>
      <c r="J245" s="24" t="s">
        <v>71</v>
      </c>
      <c r="K245" s="24" t="s">
        <v>165</v>
      </c>
    </row>
    <row r="246" spans="1:11" hidden="1" x14ac:dyDescent="0.3">
      <c r="A246" t="s">
        <v>8</v>
      </c>
      <c r="B246" s="24" t="s">
        <v>109</v>
      </c>
      <c r="C246" s="23">
        <v>43263</v>
      </c>
      <c r="D246" s="24" t="s">
        <v>28</v>
      </c>
      <c r="E246" s="24" t="s">
        <v>18</v>
      </c>
      <c r="F246" s="24" t="s">
        <v>18</v>
      </c>
      <c r="G246" s="24" t="s">
        <v>19</v>
      </c>
      <c r="H246" s="24" t="s">
        <v>436</v>
      </c>
      <c r="I246" s="25" t="s">
        <v>437</v>
      </c>
      <c r="J246" s="24" t="s">
        <v>71</v>
      </c>
      <c r="K246" s="24" t="s">
        <v>165</v>
      </c>
    </row>
    <row r="247" spans="1:11" hidden="1" x14ac:dyDescent="0.3">
      <c r="A247" t="s">
        <v>8</v>
      </c>
      <c r="B247" s="24" t="s">
        <v>109</v>
      </c>
      <c r="C247" s="23">
        <v>43263</v>
      </c>
      <c r="D247" s="24" t="s">
        <v>28</v>
      </c>
      <c r="E247" s="24" t="s">
        <v>18</v>
      </c>
      <c r="F247" s="24" t="s">
        <v>18</v>
      </c>
      <c r="G247" s="24" t="s">
        <v>19</v>
      </c>
      <c r="H247" s="24" t="s">
        <v>438</v>
      </c>
      <c r="I247" s="25" t="s">
        <v>439</v>
      </c>
      <c r="J247" s="24" t="s">
        <v>71</v>
      </c>
      <c r="K247" s="24" t="s">
        <v>165</v>
      </c>
    </row>
    <row r="248" spans="1:11" hidden="1" x14ac:dyDescent="0.3">
      <c r="A248" t="s">
        <v>8</v>
      </c>
      <c r="B248" s="24" t="s">
        <v>109</v>
      </c>
      <c r="C248" s="23">
        <v>43263</v>
      </c>
      <c r="D248" s="24" t="s">
        <v>28</v>
      </c>
      <c r="E248" s="24" t="s">
        <v>18</v>
      </c>
      <c r="F248" s="24" t="s">
        <v>18</v>
      </c>
      <c r="G248" s="24" t="s">
        <v>19</v>
      </c>
      <c r="H248" s="24" t="s">
        <v>440</v>
      </c>
      <c r="I248" s="25" t="s">
        <v>441</v>
      </c>
      <c r="J248" s="24" t="s">
        <v>71</v>
      </c>
      <c r="K248" s="24" t="s">
        <v>165</v>
      </c>
    </row>
    <row r="249" spans="1:11" hidden="1" x14ac:dyDescent="0.3">
      <c r="A249" t="s">
        <v>8</v>
      </c>
      <c r="B249" s="24" t="s">
        <v>109</v>
      </c>
      <c r="C249" s="23">
        <v>43263</v>
      </c>
      <c r="D249" s="24" t="s">
        <v>28</v>
      </c>
      <c r="E249" s="24" t="s">
        <v>18</v>
      </c>
      <c r="F249" s="24" t="s">
        <v>18</v>
      </c>
      <c r="G249" s="24" t="s">
        <v>19</v>
      </c>
      <c r="H249" s="24" t="s">
        <v>442</v>
      </c>
      <c r="I249" s="25" t="s">
        <v>340</v>
      </c>
      <c r="J249" s="24" t="s">
        <v>71</v>
      </c>
      <c r="K249" s="24" t="s">
        <v>165</v>
      </c>
    </row>
    <row r="250" spans="1:11" hidden="1" x14ac:dyDescent="0.3">
      <c r="A250" t="s">
        <v>8</v>
      </c>
      <c r="B250" s="24" t="s">
        <v>109</v>
      </c>
      <c r="C250" s="23">
        <v>43263</v>
      </c>
      <c r="D250" s="24" t="s">
        <v>28</v>
      </c>
      <c r="E250" s="24" t="s">
        <v>18</v>
      </c>
      <c r="F250" s="24" t="s">
        <v>18</v>
      </c>
      <c r="G250" s="24" t="s">
        <v>19</v>
      </c>
      <c r="H250" s="24" t="s">
        <v>443</v>
      </c>
      <c r="I250" s="25" t="s">
        <v>26</v>
      </c>
      <c r="J250" s="24" t="s">
        <v>71</v>
      </c>
      <c r="K250" s="24" t="s">
        <v>165</v>
      </c>
    </row>
    <row r="251" spans="1:11" hidden="1" x14ac:dyDescent="0.3">
      <c r="A251" t="s">
        <v>8</v>
      </c>
      <c r="B251" s="24" t="s">
        <v>109</v>
      </c>
      <c r="C251" s="23">
        <v>43263</v>
      </c>
      <c r="D251" s="24" t="s">
        <v>28</v>
      </c>
      <c r="E251" s="24" t="s">
        <v>18</v>
      </c>
      <c r="F251" s="24" t="s">
        <v>18</v>
      </c>
      <c r="G251" s="24" t="s">
        <v>19</v>
      </c>
      <c r="H251" s="24" t="s">
        <v>444</v>
      </c>
      <c r="I251" s="25" t="s">
        <v>445</v>
      </c>
      <c r="J251" s="24" t="s">
        <v>71</v>
      </c>
      <c r="K251" s="24" t="s">
        <v>165</v>
      </c>
    </row>
    <row r="252" spans="1:11" hidden="1" x14ac:dyDescent="0.3">
      <c r="A252" t="s">
        <v>8</v>
      </c>
      <c r="B252" s="24" t="s">
        <v>109</v>
      </c>
      <c r="C252" s="23">
        <v>43263</v>
      </c>
      <c r="D252" s="24" t="s">
        <v>28</v>
      </c>
      <c r="E252" s="24" t="s">
        <v>18</v>
      </c>
      <c r="F252" s="24" t="s">
        <v>18</v>
      </c>
      <c r="G252" s="24" t="s">
        <v>19</v>
      </c>
      <c r="H252" s="24" t="s">
        <v>446</v>
      </c>
      <c r="I252" s="25" t="s">
        <v>447</v>
      </c>
      <c r="J252" s="24" t="s">
        <v>71</v>
      </c>
      <c r="K252" s="24" t="s">
        <v>165</v>
      </c>
    </row>
    <row r="253" spans="1:11" hidden="1" x14ac:dyDescent="0.3">
      <c r="A253" t="s">
        <v>8</v>
      </c>
      <c r="B253" s="24" t="s">
        <v>109</v>
      </c>
      <c r="C253" s="23">
        <v>43263</v>
      </c>
      <c r="D253" s="24" t="s">
        <v>28</v>
      </c>
      <c r="E253" s="24" t="s">
        <v>18</v>
      </c>
      <c r="F253" s="24" t="s">
        <v>18</v>
      </c>
      <c r="G253" s="24" t="s">
        <v>19</v>
      </c>
      <c r="H253" s="24" t="s">
        <v>448</v>
      </c>
      <c r="I253" s="25" t="s">
        <v>449</v>
      </c>
      <c r="J253" s="24" t="s">
        <v>71</v>
      </c>
      <c r="K253" s="24" t="s">
        <v>165</v>
      </c>
    </row>
    <row r="254" spans="1:11" hidden="1" x14ac:dyDescent="0.3">
      <c r="A254" t="s">
        <v>8</v>
      </c>
      <c r="B254" s="24" t="s">
        <v>109</v>
      </c>
      <c r="C254" s="23">
        <v>43263</v>
      </c>
      <c r="D254" s="24" t="s">
        <v>28</v>
      </c>
      <c r="E254" s="24" t="s">
        <v>18</v>
      </c>
      <c r="F254" s="24" t="s">
        <v>18</v>
      </c>
      <c r="G254" s="24" t="s">
        <v>19</v>
      </c>
      <c r="H254" s="24" t="s">
        <v>450</v>
      </c>
      <c r="I254" s="25" t="s">
        <v>451</v>
      </c>
      <c r="J254" s="24" t="s">
        <v>71</v>
      </c>
      <c r="K254" s="24" t="s">
        <v>165</v>
      </c>
    </row>
    <row r="255" spans="1:11" hidden="1" x14ac:dyDescent="0.3">
      <c r="A255" t="s">
        <v>8</v>
      </c>
      <c r="B255" s="24" t="s">
        <v>109</v>
      </c>
      <c r="C255" s="23">
        <v>43277</v>
      </c>
      <c r="D255" s="24" t="s">
        <v>18</v>
      </c>
      <c r="E255" s="24" t="s">
        <v>28</v>
      </c>
      <c r="F255" s="24" t="s">
        <v>18</v>
      </c>
      <c r="G255" s="26" t="s">
        <v>19</v>
      </c>
      <c r="H255" s="26" t="s">
        <v>452</v>
      </c>
      <c r="I255" s="25" t="s">
        <v>453</v>
      </c>
      <c r="J255" s="24" t="s">
        <v>71</v>
      </c>
      <c r="K255" s="24" t="s">
        <v>165</v>
      </c>
    </row>
    <row r="256" spans="1:11" hidden="1" x14ac:dyDescent="0.3">
      <c r="A256" t="s">
        <v>8</v>
      </c>
      <c r="B256" s="26" t="s">
        <v>454</v>
      </c>
      <c r="C256" s="23">
        <v>43277</v>
      </c>
      <c r="D256" s="24" t="s">
        <v>18</v>
      </c>
      <c r="E256" s="24" t="s">
        <v>28</v>
      </c>
      <c r="F256" s="24" t="s">
        <v>18</v>
      </c>
      <c r="G256" s="26" t="s">
        <v>19</v>
      </c>
      <c r="H256" s="26" t="s">
        <v>455</v>
      </c>
      <c r="I256" s="26" t="s">
        <v>456</v>
      </c>
      <c r="J256" s="26" t="s">
        <v>71</v>
      </c>
      <c r="K256" s="139" t="s">
        <v>457</v>
      </c>
    </row>
    <row r="257" spans="1:11" hidden="1" x14ac:dyDescent="0.3">
      <c r="A257" t="s">
        <v>8</v>
      </c>
      <c r="B257" s="26" t="s">
        <v>454</v>
      </c>
      <c r="C257" s="23">
        <v>43277</v>
      </c>
      <c r="D257" s="24" t="s">
        <v>18</v>
      </c>
      <c r="E257" s="24" t="s">
        <v>28</v>
      </c>
      <c r="F257" s="24" t="s">
        <v>18</v>
      </c>
      <c r="G257" s="26" t="s">
        <v>19</v>
      </c>
      <c r="H257" s="26" t="s">
        <v>458</v>
      </c>
      <c r="I257" s="27">
        <v>1.5</v>
      </c>
      <c r="J257" s="26" t="s">
        <v>71</v>
      </c>
      <c r="K257" s="140"/>
    </row>
    <row r="258" spans="1:11" hidden="1" x14ac:dyDescent="0.3">
      <c r="A258" t="s">
        <v>8</v>
      </c>
      <c r="B258" s="26" t="s">
        <v>454</v>
      </c>
      <c r="C258" s="23">
        <v>43277</v>
      </c>
      <c r="D258" s="24" t="s">
        <v>18</v>
      </c>
      <c r="E258" s="24" t="s">
        <v>28</v>
      </c>
      <c r="F258" s="24" t="s">
        <v>18</v>
      </c>
      <c r="G258" s="26" t="s">
        <v>19</v>
      </c>
      <c r="H258" s="26" t="s">
        <v>459</v>
      </c>
      <c r="I258" s="27">
        <v>1.7</v>
      </c>
      <c r="J258" s="26" t="s">
        <v>71</v>
      </c>
      <c r="K258" s="140"/>
    </row>
    <row r="259" spans="1:11" hidden="1" x14ac:dyDescent="0.3">
      <c r="A259" t="s">
        <v>8</v>
      </c>
      <c r="B259" s="26" t="s">
        <v>454</v>
      </c>
      <c r="C259" s="23">
        <v>43277</v>
      </c>
      <c r="D259" s="24" t="s">
        <v>18</v>
      </c>
      <c r="E259" s="24" t="s">
        <v>28</v>
      </c>
      <c r="F259" s="24" t="s">
        <v>18</v>
      </c>
      <c r="G259" s="26" t="s">
        <v>19</v>
      </c>
      <c r="H259" s="26" t="s">
        <v>460</v>
      </c>
      <c r="I259" s="26">
        <v>1</v>
      </c>
      <c r="J259" s="26" t="s">
        <v>71</v>
      </c>
      <c r="K259" s="140"/>
    </row>
    <row r="260" spans="1:11" hidden="1" x14ac:dyDescent="0.3">
      <c r="A260" t="s">
        <v>8</v>
      </c>
      <c r="B260" s="26" t="s">
        <v>454</v>
      </c>
      <c r="C260" s="23">
        <v>43277</v>
      </c>
      <c r="D260" s="24" t="s">
        <v>18</v>
      </c>
      <c r="E260" s="24" t="s">
        <v>28</v>
      </c>
      <c r="F260" s="24" t="s">
        <v>18</v>
      </c>
      <c r="G260" s="26" t="s">
        <v>19</v>
      </c>
      <c r="H260" s="26" t="s">
        <v>461</v>
      </c>
      <c r="I260" s="26">
        <v>2</v>
      </c>
      <c r="J260" s="26" t="s">
        <v>71</v>
      </c>
      <c r="K260" s="140"/>
    </row>
    <row r="261" spans="1:11" hidden="1" x14ac:dyDescent="0.3">
      <c r="A261" t="s">
        <v>8</v>
      </c>
      <c r="B261" s="26" t="s">
        <v>454</v>
      </c>
      <c r="I261" s="28" t="s">
        <v>462</v>
      </c>
      <c r="J261" s="26" t="s">
        <v>71</v>
      </c>
      <c r="K261" s="141"/>
    </row>
    <row r="262" spans="1:11" hidden="1" x14ac:dyDescent="0.3">
      <c r="A262" t="s">
        <v>8</v>
      </c>
    </row>
  </sheetData>
  <sheetProtection algorithmName="SHA-512" hashValue="yx1eHpuTzcSy6L+hHFsvPhBsARK5By4Nl1q9qQKdPp9Vu9FVSuxidH6Wk+UGdnrG0B6KT3onhHPQ65tK3QEcTw==" saltValue="lG5fB3KUKt5aj3VusOOVCA==" spinCount="100000" sheet="1" objects="1" scenarios="1" selectLockedCells="1"/>
  <mergeCells count="7">
    <mergeCell ref="B12:H12"/>
    <mergeCell ref="D14:H14"/>
    <mergeCell ref="D15:H15"/>
    <mergeCell ref="D16:H16"/>
    <mergeCell ref="K256:K261"/>
    <mergeCell ref="D17:H17"/>
    <mergeCell ref="D18:H18"/>
  </mergeCells>
  <phoneticPr fontId="3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0F4D4-3676-4194-B88E-184A430167C0}">
  <dimension ref="B2:Y47"/>
  <sheetViews>
    <sheetView showGridLines="0" workbookViewId="0">
      <selection activeCell="F19" sqref="F19"/>
    </sheetView>
  </sheetViews>
  <sheetFormatPr defaultRowHeight="14.4" x14ac:dyDescent="0.3"/>
  <cols>
    <col min="1" max="1" width="3" customWidth="1"/>
    <col min="2" max="2" width="51.5546875" customWidth="1"/>
    <col min="3" max="3" width="10.21875" customWidth="1"/>
    <col min="4" max="8" width="11.77734375" customWidth="1"/>
    <col min="14" max="25" width="0" hidden="1" customWidth="1"/>
  </cols>
  <sheetData>
    <row r="2" spans="2:25" ht="18" customHeight="1" x14ac:dyDescent="0.3"/>
    <row r="8" spans="2:25" ht="17.399999999999999" x14ac:dyDescent="0.3">
      <c r="B8" s="118" t="s">
        <v>572</v>
      </c>
      <c r="C8" s="118"/>
      <c r="D8" s="119"/>
      <c r="E8" s="119"/>
      <c r="F8" s="119"/>
      <c r="G8" s="119"/>
      <c r="H8" s="119"/>
      <c r="I8" s="119"/>
    </row>
    <row r="9" spans="2:25" ht="17.399999999999999" x14ac:dyDescent="0.3">
      <c r="B9" s="129" t="s">
        <v>573</v>
      </c>
      <c r="C9" s="133"/>
      <c r="D9" s="123"/>
      <c r="E9" s="120" t="s">
        <v>574</v>
      </c>
      <c r="G9" s="132"/>
      <c r="H9" s="123"/>
      <c r="I9" s="123"/>
    </row>
    <row r="10" spans="2:25" ht="19.8" customHeight="1" x14ac:dyDescent="0.4">
      <c r="B10" s="120" t="s">
        <v>575</v>
      </c>
      <c r="C10" s="130"/>
      <c r="D10" s="131"/>
      <c r="N10" s="106" t="s">
        <v>576</v>
      </c>
      <c r="O10" s="107"/>
      <c r="P10" s="107"/>
      <c r="Q10" s="108"/>
      <c r="S10" s="106" t="s">
        <v>577</v>
      </c>
      <c r="T10" s="107"/>
      <c r="U10" s="107"/>
      <c r="V10" s="108"/>
      <c r="Y10" t="s">
        <v>579</v>
      </c>
    </row>
    <row r="11" spans="2:25" ht="19.8" customHeight="1" x14ac:dyDescent="0.4">
      <c r="B11" s="129" t="s">
        <v>578</v>
      </c>
      <c r="C11" s="132"/>
      <c r="D11" s="131"/>
      <c r="E11" s="120"/>
      <c r="N11" s="109"/>
      <c r="O11" s="110" t="s">
        <v>569</v>
      </c>
      <c r="P11" s="110" t="s">
        <v>570</v>
      </c>
      <c r="Q11" s="111" t="s">
        <v>571</v>
      </c>
      <c r="S11" s="109"/>
      <c r="T11" s="110" t="s">
        <v>569</v>
      </c>
      <c r="U11" s="110" t="s">
        <v>570</v>
      </c>
      <c r="V11" s="111" t="s">
        <v>571</v>
      </c>
      <c r="Y11" s="124" t="s">
        <v>580</v>
      </c>
    </row>
    <row r="12" spans="2:25" ht="19.8" customHeight="1" x14ac:dyDescent="0.4">
      <c r="B12" s="120" t="s">
        <v>581</v>
      </c>
      <c r="C12" s="128" t="str">
        <f>IF(OR(C9="",C10="",C11=""),"",IF(C11=Y10,VLOOKUP(C10,N11:Q17,MATCH(C9,N11:Q11,0),FALSE),IF(C11=Y11,VLOOKUP(C10,S11:V17,MATCH(C9,S11:V11,0),FALSE))))</f>
        <v/>
      </c>
      <c r="D12" s="121"/>
      <c r="N12" s="112">
        <v>2024</v>
      </c>
      <c r="O12" s="113">
        <v>0.1</v>
      </c>
      <c r="P12" s="113">
        <v>0.2</v>
      </c>
      <c r="Q12" s="114">
        <v>0.31</v>
      </c>
      <c r="S12" s="112">
        <v>2024</v>
      </c>
      <c r="T12" s="113">
        <v>0.1</v>
      </c>
      <c r="U12" s="113">
        <v>0.2</v>
      </c>
      <c r="V12" s="114">
        <v>0.26</v>
      </c>
    </row>
    <row r="13" spans="2:25" ht="19.8" customHeight="1" x14ac:dyDescent="0.4">
      <c r="B13" s="120"/>
      <c r="C13" s="122"/>
      <c r="D13" s="121"/>
      <c r="N13" s="112">
        <v>2025</v>
      </c>
      <c r="O13" s="113">
        <v>0.1</v>
      </c>
      <c r="P13" s="113">
        <v>0.2</v>
      </c>
      <c r="Q13" s="114">
        <v>0.31</v>
      </c>
      <c r="S13" s="112">
        <v>2025</v>
      </c>
      <c r="T13" s="113">
        <v>0.1</v>
      </c>
      <c r="U13" s="113">
        <v>0.2</v>
      </c>
      <c r="V13" s="114">
        <v>0.26</v>
      </c>
    </row>
    <row r="14" spans="2:25" ht="15.6" customHeight="1" x14ac:dyDescent="0.3">
      <c r="N14" s="112">
        <v>2026</v>
      </c>
      <c r="O14" s="113">
        <v>0.15</v>
      </c>
      <c r="P14" s="113">
        <v>0.31</v>
      </c>
      <c r="Q14" s="114">
        <v>0.45</v>
      </c>
      <c r="S14" s="112">
        <v>2026</v>
      </c>
      <c r="T14" s="113">
        <v>0.15</v>
      </c>
      <c r="U14" s="113">
        <v>0.26</v>
      </c>
      <c r="V14" s="114">
        <v>0.38</v>
      </c>
    </row>
    <row r="15" spans="2:25" s="88" customFormat="1" ht="18" customHeight="1" x14ac:dyDescent="0.3">
      <c r="B15" s="89"/>
      <c r="C15" s="90"/>
      <c r="D15" s="142" t="s">
        <v>463</v>
      </c>
      <c r="E15" s="143"/>
      <c r="F15" s="142" t="s">
        <v>464</v>
      </c>
      <c r="G15" s="143"/>
      <c r="H15" s="142" t="s">
        <v>465</v>
      </c>
      <c r="I15" s="143"/>
      <c r="N15" s="112">
        <v>2027</v>
      </c>
      <c r="O15" s="113">
        <v>0.15</v>
      </c>
      <c r="P15" s="113">
        <v>0.31</v>
      </c>
      <c r="Q15" s="114">
        <v>0.45</v>
      </c>
      <c r="S15" s="112">
        <v>2027</v>
      </c>
      <c r="T15" s="113">
        <v>0.15</v>
      </c>
      <c r="U15" s="113">
        <v>0.26</v>
      </c>
      <c r="V15" s="114">
        <v>0.38</v>
      </c>
    </row>
    <row r="16" spans="2:25" s="29" customFormat="1" ht="18" customHeight="1" x14ac:dyDescent="0.3">
      <c r="B16" s="91" t="s">
        <v>466</v>
      </c>
      <c r="C16" s="91" t="s">
        <v>135</v>
      </c>
      <c r="D16" s="92" t="s">
        <v>467</v>
      </c>
      <c r="E16" s="75" t="s">
        <v>468</v>
      </c>
      <c r="F16" s="92" t="s">
        <v>467</v>
      </c>
      <c r="G16" s="75" t="s">
        <v>468</v>
      </c>
      <c r="H16" s="92" t="s">
        <v>467</v>
      </c>
      <c r="I16" s="75" t="s">
        <v>468</v>
      </c>
      <c r="N16" s="112">
        <v>2028</v>
      </c>
      <c r="O16" s="113">
        <v>0.2</v>
      </c>
      <c r="P16" s="113">
        <v>0.38</v>
      </c>
      <c r="Q16" s="114">
        <v>0.53</v>
      </c>
      <c r="S16" s="112">
        <v>2028</v>
      </c>
      <c r="T16" s="113">
        <v>0.2</v>
      </c>
      <c r="U16" s="113">
        <v>0.31</v>
      </c>
      <c r="V16" s="114">
        <v>0.45</v>
      </c>
    </row>
    <row r="17" spans="2:22" ht="15.6" x14ac:dyDescent="0.35">
      <c r="B17" s="93" t="s">
        <v>469</v>
      </c>
      <c r="C17" s="95" t="s">
        <v>470</v>
      </c>
      <c r="D17" s="94"/>
      <c r="E17" s="94"/>
      <c r="F17" s="94"/>
      <c r="G17" s="94"/>
      <c r="H17" s="126">
        <f>IFERROR((D17-F17)/D17,0)</f>
        <v>0</v>
      </c>
      <c r="I17" s="126">
        <f>IFERROR((E17-G17)/E17,0)</f>
        <v>0</v>
      </c>
      <c r="N17" s="115">
        <v>2029</v>
      </c>
      <c r="O17" s="116">
        <v>0.2</v>
      </c>
      <c r="P17" s="116">
        <v>0.38</v>
      </c>
      <c r="Q17" s="117">
        <v>0.53</v>
      </c>
      <c r="S17" s="115">
        <v>2029</v>
      </c>
      <c r="T17" s="116">
        <v>0.2</v>
      </c>
      <c r="U17" s="116">
        <v>0.31</v>
      </c>
      <c r="V17" s="117">
        <v>0.45</v>
      </c>
    </row>
    <row r="18" spans="2:22" ht="15.6" x14ac:dyDescent="0.35">
      <c r="B18" s="93" t="s">
        <v>471</v>
      </c>
      <c r="C18" s="95" t="s">
        <v>470</v>
      </c>
      <c r="D18" s="94"/>
      <c r="E18" s="94"/>
      <c r="F18" s="94"/>
      <c r="G18" s="94"/>
      <c r="H18" s="126">
        <f t="shared" ref="H18:I25" si="0">IFERROR((D18-F18)/D18,0)</f>
        <v>0</v>
      </c>
      <c r="I18" s="126">
        <f t="shared" si="0"/>
        <v>0</v>
      </c>
    </row>
    <row r="19" spans="2:22" ht="15.6" x14ac:dyDescent="0.35">
      <c r="B19" s="93" t="s">
        <v>472</v>
      </c>
      <c r="C19" s="95" t="s">
        <v>470</v>
      </c>
      <c r="D19" s="94"/>
      <c r="E19" s="94"/>
      <c r="F19" s="94"/>
      <c r="G19" s="94"/>
      <c r="H19" s="126"/>
      <c r="I19" s="126"/>
    </row>
    <row r="20" spans="2:22" ht="15.6" x14ac:dyDescent="0.35">
      <c r="B20" s="93" t="s">
        <v>473</v>
      </c>
      <c r="C20" s="95" t="s">
        <v>470</v>
      </c>
      <c r="D20" s="94"/>
      <c r="E20" s="94"/>
      <c r="F20" s="94"/>
      <c r="G20" s="94"/>
      <c r="H20" s="126"/>
      <c r="I20" s="126"/>
    </row>
    <row r="21" spans="2:22" x14ac:dyDescent="0.3">
      <c r="B21" s="93"/>
      <c r="C21" s="95"/>
      <c r="D21" s="94"/>
      <c r="E21" s="94"/>
      <c r="F21" s="94"/>
      <c r="G21" s="94"/>
      <c r="H21" s="127"/>
      <c r="I21" s="127"/>
    </row>
    <row r="22" spans="2:22" ht="15.6" x14ac:dyDescent="0.35">
      <c r="B22" s="93" t="s">
        <v>474</v>
      </c>
      <c r="C22" s="95" t="s">
        <v>470</v>
      </c>
      <c r="D22" s="94"/>
      <c r="E22" s="94"/>
      <c r="F22" s="94"/>
      <c r="G22" s="94"/>
      <c r="H22" s="126">
        <f t="shared" si="0"/>
        <v>0</v>
      </c>
      <c r="I22" s="126">
        <f t="shared" si="0"/>
        <v>0</v>
      </c>
    </row>
    <row r="23" spans="2:22" ht="15.6" x14ac:dyDescent="0.35">
      <c r="B23" s="93" t="s">
        <v>475</v>
      </c>
      <c r="C23" s="95" t="s">
        <v>470</v>
      </c>
      <c r="D23" s="94"/>
      <c r="E23" s="94"/>
      <c r="F23" s="94"/>
      <c r="G23" s="94"/>
      <c r="H23" s="126">
        <f t="shared" si="0"/>
        <v>0</v>
      </c>
      <c r="I23" s="126">
        <f t="shared" si="0"/>
        <v>0</v>
      </c>
    </row>
    <row r="24" spans="2:22" ht="15.6" x14ac:dyDescent="0.35">
      <c r="B24" s="93" t="s">
        <v>476</v>
      </c>
      <c r="C24" s="95" t="s">
        <v>470</v>
      </c>
      <c r="D24" s="94"/>
      <c r="E24" s="94"/>
      <c r="F24" s="94"/>
      <c r="G24" s="94"/>
      <c r="H24" s="126">
        <f t="shared" si="0"/>
        <v>0</v>
      </c>
      <c r="I24" s="126">
        <f t="shared" si="0"/>
        <v>0</v>
      </c>
    </row>
    <row r="25" spans="2:22" ht="15.6" x14ac:dyDescent="0.35">
      <c r="B25" s="93" t="s">
        <v>477</v>
      </c>
      <c r="C25" s="95" t="s">
        <v>470</v>
      </c>
      <c r="D25" s="94"/>
      <c r="E25" s="94"/>
      <c r="F25" s="94"/>
      <c r="G25" s="94"/>
      <c r="H25" s="126">
        <f t="shared" si="0"/>
        <v>0</v>
      </c>
      <c r="I25" s="126">
        <f t="shared" si="0"/>
        <v>0</v>
      </c>
    </row>
    <row r="28" spans="2:22" ht="26.4" x14ac:dyDescent="0.3">
      <c r="B28" s="54" t="s">
        <v>478</v>
      </c>
      <c r="C28" s="72" t="s">
        <v>26</v>
      </c>
    </row>
    <row r="29" spans="2:22" x14ac:dyDescent="0.3">
      <c r="B29" s="73" t="s">
        <v>582</v>
      </c>
      <c r="C29" s="125" t="str">
        <f>IF(I17&gt;=C12,"YES","NO")</f>
        <v>NO</v>
      </c>
    </row>
    <row r="30" spans="2:22" x14ac:dyDescent="0.3">
      <c r="B30" s="73" t="s">
        <v>565</v>
      </c>
      <c r="C30" s="134">
        <f>IF(I17&lt;=0,0,INDEX(C35:C43,MATCH(MROUND(I17,1%),B35:B43,1)))</f>
        <v>0</v>
      </c>
    </row>
    <row r="33" spans="2:3" x14ac:dyDescent="0.3">
      <c r="B33" s="69" t="s">
        <v>566</v>
      </c>
      <c r="C33" s="31"/>
    </row>
    <row r="34" spans="2:3" ht="26.4" x14ac:dyDescent="0.3">
      <c r="B34" s="70" t="s">
        <v>197</v>
      </c>
      <c r="C34" s="70" t="s">
        <v>26</v>
      </c>
    </row>
    <row r="35" spans="2:3" x14ac:dyDescent="0.3">
      <c r="B35" s="58">
        <v>0.1</v>
      </c>
      <c r="C35" s="71">
        <v>0</v>
      </c>
    </row>
    <row r="36" spans="2:3" x14ac:dyDescent="0.3">
      <c r="B36" s="58">
        <v>0.15</v>
      </c>
      <c r="C36" s="71">
        <v>1</v>
      </c>
    </row>
    <row r="37" spans="2:3" x14ac:dyDescent="0.3">
      <c r="B37" s="58">
        <v>0.2</v>
      </c>
      <c r="C37" s="71">
        <v>2</v>
      </c>
    </row>
    <row r="38" spans="2:3" x14ac:dyDescent="0.3">
      <c r="B38" s="58">
        <v>0.26</v>
      </c>
      <c r="C38" s="71">
        <v>3</v>
      </c>
    </row>
    <row r="39" spans="2:3" x14ac:dyDescent="0.3">
      <c r="B39" s="58">
        <v>0.31</v>
      </c>
      <c r="C39" s="71">
        <v>4</v>
      </c>
    </row>
    <row r="40" spans="2:3" x14ac:dyDescent="0.3">
      <c r="B40" s="58">
        <v>0.38</v>
      </c>
      <c r="C40" s="71">
        <v>5</v>
      </c>
    </row>
    <row r="41" spans="2:3" x14ac:dyDescent="0.3">
      <c r="B41" s="58">
        <v>0.45</v>
      </c>
      <c r="C41" s="71">
        <v>6</v>
      </c>
    </row>
    <row r="42" spans="2:3" x14ac:dyDescent="0.3">
      <c r="B42" s="58">
        <v>0.5</v>
      </c>
      <c r="C42" s="71">
        <v>7</v>
      </c>
    </row>
    <row r="43" spans="2:3" x14ac:dyDescent="0.3">
      <c r="B43" s="58">
        <v>0.53</v>
      </c>
      <c r="C43" s="71">
        <v>8</v>
      </c>
    </row>
    <row r="46" spans="2:3" x14ac:dyDescent="0.3">
      <c r="B46" s="69" t="s">
        <v>568</v>
      </c>
    </row>
    <row r="47" spans="2:3" x14ac:dyDescent="0.3">
      <c r="B47" s="105" t="s">
        <v>567</v>
      </c>
      <c r="C47" s="71">
        <f>F19</f>
        <v>0</v>
      </c>
    </row>
  </sheetData>
  <sheetProtection algorithmName="SHA-512" hashValue="P1AnbwJGdVzaLyKVjnQY4fZpaVb/M3vG0TPVlFSrrru3LpHezQtg1GEjyf+ZwUxgq9VabEBp3SJW6mpELlTMUA==" saltValue="BLX8nKGdnc8i2rgnmVoySw==" spinCount="100000" sheet="1" objects="1" scenarios="1" selectLockedCells="1"/>
  <mergeCells count="3">
    <mergeCell ref="D15:E15"/>
    <mergeCell ref="F15:G15"/>
    <mergeCell ref="H15:I15"/>
  </mergeCells>
  <conditionalFormatting sqref="C29">
    <cfRule type="containsText" dxfId="62" priority="1" operator="containsText" text="NO">
      <formula>NOT(ISERROR(SEARCH("NO",C29)))</formula>
    </cfRule>
    <cfRule type="containsText" dxfId="61" priority="2" operator="containsText" text="YES">
      <formula>NOT(ISERROR(SEARCH("YES",C29)))</formula>
    </cfRule>
  </conditionalFormatting>
  <conditionalFormatting sqref="H17:I18 H22:I25">
    <cfRule type="cellIs" dxfId="60" priority="3" operator="lessThan">
      <formula>0</formula>
    </cfRule>
  </conditionalFormatting>
  <dataValidations count="3">
    <dataValidation type="list" allowBlank="1" showInputMessage="1" showErrorMessage="1" sqref="C10" xr:uid="{F2216DBA-C455-4C39-BA05-80F08BCB886A}">
      <formula1>$N$12:$N$17</formula1>
    </dataValidation>
    <dataValidation type="list" allowBlank="1" showInputMessage="1" showErrorMessage="1" sqref="C9" xr:uid="{FF1B3B54-3091-404A-AFFE-D39574CB7F48}">
      <formula1>$O$11:$Q$11</formula1>
    </dataValidation>
    <dataValidation type="list" allowBlank="1" showInputMessage="1" showErrorMessage="1" sqref="C11" xr:uid="{3961AF64-C1C0-4396-8733-98F88E274E15}">
      <formula1>$Y$10:$Y$11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119DF-056B-463D-BE5C-728C48799D85}">
  <dimension ref="B1:AB58"/>
  <sheetViews>
    <sheetView showGridLines="0" workbookViewId="0">
      <selection activeCell="H36" sqref="H36"/>
    </sheetView>
  </sheetViews>
  <sheetFormatPr defaultColWidth="9" defaultRowHeight="12" customHeight="1" x14ac:dyDescent="0.3"/>
  <cols>
    <col min="1" max="1" width="3" style="29" customWidth="1"/>
    <col min="2" max="2" width="4.5546875" style="29" customWidth="1"/>
    <col min="3" max="3" width="35" style="30" customWidth="1"/>
    <col min="4" max="4" width="25.5546875" style="31" customWidth="1"/>
    <col min="5" max="6" width="15" style="32" customWidth="1"/>
    <col min="7" max="7" width="15" style="29" customWidth="1"/>
    <col min="8" max="8" width="13.5546875" style="29" customWidth="1"/>
    <col min="9" max="9" width="14.5546875" style="29" customWidth="1"/>
    <col min="10" max="10" width="15" style="32" customWidth="1"/>
    <col min="11" max="11" width="15" style="29" customWidth="1"/>
    <col min="12" max="12" width="16.5546875" style="29" customWidth="1"/>
    <col min="13" max="13" width="18.5546875" style="29" customWidth="1"/>
    <col min="14" max="14" width="13.5546875" style="29" customWidth="1"/>
    <col min="15" max="15" width="17" style="29" customWidth="1"/>
    <col min="16" max="19" width="13.5546875" style="29" customWidth="1"/>
    <col min="20" max="20" width="10.44140625" style="29" hidden="1" customWidth="1"/>
    <col min="21" max="24" width="13.5546875" style="29" hidden="1" customWidth="1"/>
    <col min="25" max="25" width="16" style="29" customWidth="1"/>
    <col min="26" max="27" width="16.77734375" style="29" hidden="1" customWidth="1"/>
    <col min="28" max="28" width="16.77734375" style="29" customWidth="1"/>
    <col min="29" max="16384" width="9" style="29"/>
  </cols>
  <sheetData>
    <row r="1" spans="2:28" customFormat="1" ht="14.4" x14ac:dyDescent="0.3"/>
    <row r="2" spans="2:28" customFormat="1" ht="18" customHeight="1" x14ac:dyDescent="0.3"/>
    <row r="3" spans="2:28" customFormat="1" ht="14.4" x14ac:dyDescent="0.3"/>
    <row r="4" spans="2:28" customFormat="1" ht="14.4" x14ac:dyDescent="0.3"/>
    <row r="5" spans="2:28" customFormat="1" ht="14.4" x14ac:dyDescent="0.3"/>
    <row r="6" spans="2:28" customFormat="1" ht="14.4" x14ac:dyDescent="0.3"/>
    <row r="7" spans="2:28" customFormat="1" ht="14.4" x14ac:dyDescent="0.3"/>
    <row r="8" spans="2:28" customFormat="1" ht="14.4" x14ac:dyDescent="0.3"/>
    <row r="9" spans="2:28" customFormat="1" ht="14.4" x14ac:dyDescent="0.3"/>
    <row r="10" spans="2:28" customFormat="1" ht="14.4" x14ac:dyDescent="0.3"/>
    <row r="11" spans="2:28" customFormat="1" ht="11.25" customHeight="1" x14ac:dyDescent="0.3"/>
    <row r="12" spans="2:28" ht="37.5" customHeight="1" x14ac:dyDescent="0.3">
      <c r="C12" s="33" t="s">
        <v>479</v>
      </c>
      <c r="E12" s="144" t="s">
        <v>480</v>
      </c>
      <c r="F12" s="148"/>
      <c r="G12" s="148"/>
      <c r="H12" s="144" t="s">
        <v>481</v>
      </c>
      <c r="I12" s="148"/>
      <c r="J12" s="148"/>
      <c r="K12" s="148"/>
      <c r="L12" s="148"/>
      <c r="M12" s="148"/>
      <c r="N12" s="148"/>
      <c r="O12" s="144" t="s">
        <v>482</v>
      </c>
      <c r="P12" s="144"/>
      <c r="Q12" s="144"/>
      <c r="R12" s="144"/>
      <c r="S12" s="34" t="s">
        <v>483</v>
      </c>
    </row>
    <row r="13" spans="2:28" ht="35.25" customHeight="1" x14ac:dyDescent="0.3">
      <c r="C13" s="35"/>
      <c r="E13" s="36" t="s">
        <v>484</v>
      </c>
      <c r="F13" s="36" t="s">
        <v>485</v>
      </c>
      <c r="G13" s="36" t="s">
        <v>486</v>
      </c>
      <c r="H13" s="36" t="s">
        <v>487</v>
      </c>
      <c r="I13" s="36" t="s">
        <v>488</v>
      </c>
      <c r="J13" s="36" t="s">
        <v>489</v>
      </c>
      <c r="K13" s="36" t="s">
        <v>490</v>
      </c>
      <c r="L13" s="36" t="s">
        <v>491</v>
      </c>
      <c r="M13" s="36" t="s">
        <v>492</v>
      </c>
      <c r="N13" s="36" t="s">
        <v>493</v>
      </c>
      <c r="O13" s="36" t="s">
        <v>494</v>
      </c>
      <c r="P13" s="36" t="s">
        <v>485</v>
      </c>
      <c r="Q13" s="36" t="s">
        <v>495</v>
      </c>
      <c r="R13" s="36" t="s">
        <v>496</v>
      </c>
      <c r="S13" s="36" t="s">
        <v>497</v>
      </c>
      <c r="T13" s="144" t="s">
        <v>498</v>
      </c>
      <c r="U13" s="144" t="s">
        <v>499</v>
      </c>
      <c r="V13" s="144" t="s">
        <v>500</v>
      </c>
      <c r="W13" s="144" t="s">
        <v>501</v>
      </c>
      <c r="X13" s="144" t="s">
        <v>502</v>
      </c>
      <c r="Z13" s="144" t="s">
        <v>503</v>
      </c>
      <c r="AA13" s="144" t="s">
        <v>504</v>
      </c>
      <c r="AB13" s="144" t="s">
        <v>505</v>
      </c>
    </row>
    <row r="14" spans="2:28" ht="18" customHeight="1" x14ac:dyDescent="0.3">
      <c r="C14" s="37" t="s">
        <v>132</v>
      </c>
      <c r="D14" s="37" t="s">
        <v>135</v>
      </c>
      <c r="E14" s="38" t="s">
        <v>506</v>
      </c>
      <c r="F14" s="34" t="s">
        <v>507</v>
      </c>
      <c r="G14" s="34" t="s">
        <v>508</v>
      </c>
      <c r="H14" s="34" t="s">
        <v>509</v>
      </c>
      <c r="I14" s="34" t="s">
        <v>510</v>
      </c>
      <c r="J14" s="34" t="s">
        <v>511</v>
      </c>
      <c r="K14" s="34" t="s">
        <v>512</v>
      </c>
      <c r="L14" s="34" t="s">
        <v>513</v>
      </c>
      <c r="M14" s="34" t="s">
        <v>514</v>
      </c>
      <c r="N14" s="34" t="s">
        <v>515</v>
      </c>
      <c r="O14" s="34" t="s">
        <v>516</v>
      </c>
      <c r="P14" s="34" t="s">
        <v>517</v>
      </c>
      <c r="Q14" s="34" t="s">
        <v>518</v>
      </c>
      <c r="R14" s="34" t="s">
        <v>519</v>
      </c>
      <c r="S14" s="34" t="s">
        <v>520</v>
      </c>
      <c r="T14" s="144"/>
      <c r="U14" s="144"/>
      <c r="V14" s="144"/>
      <c r="W14" s="144"/>
      <c r="X14" s="144"/>
      <c r="Z14" s="144"/>
      <c r="AA14" s="144"/>
      <c r="AB14" s="144"/>
    </row>
    <row r="15" spans="2:28" ht="18" customHeight="1" x14ac:dyDescent="0.3">
      <c r="B15" s="145" t="s">
        <v>463</v>
      </c>
      <c r="C15" s="39" t="s">
        <v>137</v>
      </c>
      <c r="D15" s="40" t="s">
        <v>521</v>
      </c>
      <c r="E15" s="41"/>
      <c r="F15" s="41"/>
      <c r="G15" s="41"/>
      <c r="H15" s="41"/>
      <c r="I15" s="41"/>
      <c r="J15" s="41"/>
      <c r="K15" s="41"/>
      <c r="L15" s="41"/>
      <c r="M15" s="41"/>
      <c r="N15" s="41"/>
      <c r="O15" s="41"/>
      <c r="P15" s="41"/>
      <c r="Q15" s="41"/>
      <c r="R15" s="41"/>
      <c r="S15" s="41"/>
      <c r="T15" s="42" t="str">
        <f>IF(COUNTBLANK(E15:S15)&gt;=15,"",SUM(E15:S15))</f>
        <v/>
      </c>
      <c r="U15" s="42">
        <f t="shared" ref="U15:U21" si="0">IFERROR(T15/Z15,0)</f>
        <v>0</v>
      </c>
      <c r="V15" s="42">
        <f t="shared" ref="V15:V21" si="1">U15*AB15</f>
        <v>0</v>
      </c>
      <c r="W15" s="42">
        <f t="shared" ref="W15:W21" si="2">IFERROR(M15/Z15,0)</f>
        <v>0</v>
      </c>
      <c r="X15" s="42">
        <f t="shared" ref="X15:X21" si="3">W15*AB15</f>
        <v>0</v>
      </c>
      <c r="Z15" s="42">
        <f>AA15/6148898975</f>
        <v>6804.5352786105905</v>
      </c>
      <c r="AA15" s="42">
        <v>41840400000000</v>
      </c>
      <c r="AB15" s="74">
        <v>0.25</v>
      </c>
    </row>
    <row r="16" spans="2:28" ht="18" customHeight="1" x14ac:dyDescent="0.3">
      <c r="B16" s="146"/>
      <c r="C16" s="43" t="s">
        <v>141</v>
      </c>
      <c r="D16" s="44" t="s">
        <v>143</v>
      </c>
      <c r="E16" s="45"/>
      <c r="F16" s="45"/>
      <c r="G16" s="45"/>
      <c r="H16" s="45"/>
      <c r="I16" s="45"/>
      <c r="J16" s="45"/>
      <c r="K16" s="45"/>
      <c r="L16" s="45"/>
      <c r="M16" s="45"/>
      <c r="N16" s="45"/>
      <c r="O16" s="45"/>
      <c r="P16" s="45"/>
      <c r="Q16" s="45"/>
      <c r="R16" s="45"/>
      <c r="S16" s="45"/>
      <c r="T16" s="42" t="str">
        <f t="shared" ref="T16:T21" si="4">IF(COUNTBLANK(E16:S16)&gt;=15,"",SUM(E16:S16))</f>
        <v/>
      </c>
      <c r="U16" s="42">
        <f t="shared" si="0"/>
        <v>0</v>
      </c>
      <c r="V16" s="42">
        <f t="shared" si="1"/>
        <v>0</v>
      </c>
      <c r="W16" s="42">
        <f t="shared" si="2"/>
        <v>0</v>
      </c>
      <c r="X16" s="42">
        <f t="shared" si="3"/>
        <v>0</v>
      </c>
      <c r="Z16" s="42">
        <f t="shared" ref="Z16:Z21" si="5">AA16/6148898975</f>
        <v>3.6849787843522018E-2</v>
      </c>
      <c r="AA16" s="42">
        <v>226585622.69999999</v>
      </c>
      <c r="AB16" s="74">
        <v>0</v>
      </c>
    </row>
    <row r="17" spans="2:28" ht="18" customHeight="1" x14ac:dyDescent="0.3">
      <c r="B17" s="146"/>
      <c r="C17" s="43" t="s">
        <v>145</v>
      </c>
      <c r="D17" s="44" t="s">
        <v>522</v>
      </c>
      <c r="E17" s="45"/>
      <c r="F17" s="45"/>
      <c r="G17" s="45"/>
      <c r="H17" s="45"/>
      <c r="I17" s="45"/>
      <c r="J17" s="45"/>
      <c r="K17" s="45"/>
      <c r="L17" s="45"/>
      <c r="M17" s="45"/>
      <c r="N17" s="45"/>
      <c r="O17" s="45"/>
      <c r="P17" s="45"/>
      <c r="Q17" s="45"/>
      <c r="R17" s="45"/>
      <c r="S17" s="45"/>
      <c r="T17" s="42" t="str">
        <f t="shared" si="4"/>
        <v/>
      </c>
      <c r="U17" s="42">
        <f t="shared" si="0"/>
        <v>0</v>
      </c>
      <c r="V17" s="42">
        <f t="shared" si="1"/>
        <v>0</v>
      </c>
      <c r="W17" s="42">
        <f t="shared" si="2"/>
        <v>0</v>
      </c>
      <c r="X17" s="42">
        <f t="shared" si="3"/>
        <v>0</v>
      </c>
      <c r="Z17" s="42">
        <f t="shared" si="5"/>
        <v>38.868747229661551</v>
      </c>
      <c r="AA17" s="42">
        <v>239000000000</v>
      </c>
      <c r="AB17" s="74">
        <f>(100%-SUM(AB$15:AB$16))/ROWS(AB$17:AB$21)</f>
        <v>0.15</v>
      </c>
    </row>
    <row r="18" spans="2:28" ht="18" customHeight="1" x14ac:dyDescent="0.3">
      <c r="B18" s="146"/>
      <c r="C18" s="43" t="s">
        <v>149</v>
      </c>
      <c r="D18" s="44" t="s">
        <v>523</v>
      </c>
      <c r="E18" s="45"/>
      <c r="F18" s="45"/>
      <c r="G18" s="45"/>
      <c r="H18" s="45"/>
      <c r="I18" s="45"/>
      <c r="J18" s="45"/>
      <c r="K18" s="45"/>
      <c r="L18" s="45"/>
      <c r="M18" s="45"/>
      <c r="N18" s="45"/>
      <c r="O18" s="45"/>
      <c r="P18" s="45"/>
      <c r="Q18" s="45"/>
      <c r="R18" s="45"/>
      <c r="S18" s="45"/>
      <c r="T18" s="42" t="str">
        <f t="shared" si="4"/>
        <v/>
      </c>
      <c r="U18" s="42">
        <f t="shared" si="0"/>
        <v>0</v>
      </c>
      <c r="V18" s="42">
        <f t="shared" si="1"/>
        <v>0</v>
      </c>
      <c r="W18" s="42">
        <f t="shared" si="2"/>
        <v>0</v>
      </c>
      <c r="X18" s="42">
        <f t="shared" si="3"/>
        <v>0</v>
      </c>
      <c r="Z18" s="42">
        <f t="shared" si="5"/>
        <v>25.750626355021552</v>
      </c>
      <c r="AA18" s="42">
        <v>158338000000</v>
      </c>
      <c r="AB18" s="74">
        <f t="shared" ref="AB18:AB21" si="6">(100%-SUM(AB$15:AB$16))/ROWS(AB$17:AB$21)</f>
        <v>0.15</v>
      </c>
    </row>
    <row r="19" spans="2:28" ht="18" customHeight="1" x14ac:dyDescent="0.3">
      <c r="B19" s="146"/>
      <c r="C19" s="43" t="s">
        <v>153</v>
      </c>
      <c r="D19" s="44" t="s">
        <v>524</v>
      </c>
      <c r="E19" s="45"/>
      <c r="F19" s="45"/>
      <c r="G19" s="45"/>
      <c r="H19" s="45"/>
      <c r="I19" s="45"/>
      <c r="J19" s="45"/>
      <c r="K19" s="45"/>
      <c r="L19" s="45"/>
      <c r="M19" s="45"/>
      <c r="N19" s="45"/>
      <c r="O19" s="45"/>
      <c r="P19" s="45"/>
      <c r="Q19" s="45"/>
      <c r="R19" s="45"/>
      <c r="S19" s="45"/>
      <c r="T19" s="42" t="str">
        <f t="shared" si="4"/>
        <v/>
      </c>
      <c r="U19" s="42">
        <f t="shared" si="0"/>
        <v>0</v>
      </c>
      <c r="V19" s="42">
        <f t="shared" si="1"/>
        <v>0</v>
      </c>
      <c r="W19" s="42">
        <f t="shared" si="2"/>
        <v>0</v>
      </c>
      <c r="X19" s="42">
        <f t="shared" si="3"/>
        <v>0</v>
      </c>
      <c r="Z19" s="42">
        <f t="shared" si="5"/>
        <v>5.9892801566491007</v>
      </c>
      <c r="AA19" s="42">
        <v>36827478616.207497</v>
      </c>
      <c r="AB19" s="74">
        <f t="shared" si="6"/>
        <v>0.15</v>
      </c>
    </row>
    <row r="20" spans="2:28" ht="18" customHeight="1" x14ac:dyDescent="0.3">
      <c r="B20" s="146"/>
      <c r="C20" s="43" t="s">
        <v>157</v>
      </c>
      <c r="D20" s="44" t="s">
        <v>159</v>
      </c>
      <c r="E20" s="45"/>
      <c r="F20" s="45"/>
      <c r="G20" s="45"/>
      <c r="H20" s="45"/>
      <c r="I20" s="45"/>
      <c r="J20" s="45"/>
      <c r="K20" s="45"/>
      <c r="L20" s="45"/>
      <c r="M20" s="45"/>
      <c r="N20" s="45"/>
      <c r="O20" s="45"/>
      <c r="P20" s="45"/>
      <c r="Q20" s="45"/>
      <c r="R20" s="45"/>
      <c r="S20" s="45"/>
      <c r="T20" s="42" t="str">
        <f t="shared" si="4"/>
        <v/>
      </c>
      <c r="U20" s="42">
        <f t="shared" si="0"/>
        <v>0</v>
      </c>
      <c r="V20" s="42">
        <f t="shared" si="1"/>
        <v>0</v>
      </c>
      <c r="W20" s="42">
        <f t="shared" si="2"/>
        <v>0</v>
      </c>
      <c r="X20" s="42">
        <f t="shared" si="3"/>
        <v>0</v>
      </c>
      <c r="Z20" s="42">
        <f t="shared" si="5"/>
        <v>3.3992454592246736E-2</v>
      </c>
      <c r="AA20" s="42">
        <v>209016169.19999999</v>
      </c>
      <c r="AB20" s="74">
        <f t="shared" si="6"/>
        <v>0.15</v>
      </c>
    </row>
    <row r="21" spans="2:28" ht="18" customHeight="1" x14ac:dyDescent="0.3">
      <c r="B21" s="147"/>
      <c r="C21" s="43" t="s">
        <v>161</v>
      </c>
      <c r="D21" s="44" t="s">
        <v>163</v>
      </c>
      <c r="E21" s="45"/>
      <c r="F21" s="45"/>
      <c r="G21" s="45"/>
      <c r="H21" s="45"/>
      <c r="I21" s="45"/>
      <c r="J21" s="45"/>
      <c r="K21" s="45"/>
      <c r="L21" s="45"/>
      <c r="M21" s="45"/>
      <c r="N21" s="45"/>
      <c r="O21" s="45"/>
      <c r="P21" s="45"/>
      <c r="Q21" s="45"/>
      <c r="R21" s="45"/>
      <c r="S21" s="45"/>
      <c r="T21" s="42" t="str">
        <f t="shared" si="4"/>
        <v/>
      </c>
      <c r="U21" s="42">
        <f t="shared" si="0"/>
        <v>0</v>
      </c>
      <c r="V21" s="42">
        <f t="shared" si="1"/>
        <v>0</v>
      </c>
      <c r="W21" s="42">
        <f t="shared" si="2"/>
        <v>0</v>
      </c>
      <c r="X21" s="42">
        <f t="shared" si="3"/>
        <v>0</v>
      </c>
      <c r="Z21" s="42">
        <f t="shared" si="5"/>
        <v>61787.972374355035</v>
      </c>
      <c r="AA21" s="42">
        <v>379928000000000</v>
      </c>
      <c r="AB21" s="74">
        <f t="shared" si="6"/>
        <v>0.15</v>
      </c>
    </row>
    <row r="22" spans="2:28" ht="18" customHeight="1" x14ac:dyDescent="0.3">
      <c r="C22" s="51"/>
      <c r="I22" s="32"/>
      <c r="N22" s="32"/>
      <c r="U22" s="83">
        <f>SUM(U15:U21)</f>
        <v>0</v>
      </c>
      <c r="V22" s="84">
        <f>SUM(V15:V21)</f>
        <v>0</v>
      </c>
      <c r="W22" s="83">
        <f>SUM(W15:W21)</f>
        <v>0</v>
      </c>
      <c r="X22" s="84">
        <f>SUM(X15:X21)</f>
        <v>0</v>
      </c>
      <c r="Z22" s="31"/>
      <c r="AA22" s="31"/>
    </row>
    <row r="23" spans="2:28" ht="18" customHeight="1" x14ac:dyDescent="0.3">
      <c r="C23" s="51"/>
      <c r="I23" s="32"/>
      <c r="N23" s="32"/>
      <c r="Z23" s="31"/>
      <c r="AA23" s="31"/>
    </row>
    <row r="24" spans="2:28" ht="18" customHeight="1" x14ac:dyDescent="0.3">
      <c r="B24" s="145" t="s">
        <v>464</v>
      </c>
      <c r="C24" s="43" t="s">
        <v>137</v>
      </c>
      <c r="D24" s="43" t="s">
        <v>521</v>
      </c>
      <c r="E24" s="45"/>
      <c r="F24" s="46"/>
      <c r="G24" s="46"/>
      <c r="H24" s="46"/>
      <c r="I24" s="46"/>
      <c r="J24" s="46"/>
      <c r="K24" s="46"/>
      <c r="L24" s="46"/>
      <c r="M24" s="46"/>
      <c r="N24" s="46"/>
      <c r="O24" s="46"/>
      <c r="P24" s="46"/>
      <c r="Q24" s="46"/>
      <c r="R24" s="46"/>
      <c r="S24" s="45"/>
      <c r="T24" s="47" t="str">
        <f>IF(COUNTBLANK(E24:S24)&gt;=15,"",SUM(E24:S24))</f>
        <v/>
      </c>
      <c r="U24" s="47">
        <f t="shared" ref="U24:U30" si="7">IFERROR(T24/Z15,0)</f>
        <v>0</v>
      </c>
      <c r="V24" s="47">
        <f t="shared" ref="V24:V30" si="8">U24*AB15</f>
        <v>0</v>
      </c>
      <c r="W24" s="47">
        <f t="shared" ref="W24:W30" si="9">IFERROR(M24/Z15,0)</f>
        <v>0</v>
      </c>
      <c r="X24" s="47">
        <f t="shared" ref="X24:X30" si="10">W24*AB15</f>
        <v>0</v>
      </c>
      <c r="Y24" s="48"/>
      <c r="Z24" s="48"/>
      <c r="AA24" s="48"/>
      <c r="AB24" s="49"/>
    </row>
    <row r="25" spans="2:28" ht="18" customHeight="1" x14ac:dyDescent="0.3">
      <c r="B25" s="146"/>
      <c r="C25" s="43" t="s">
        <v>141</v>
      </c>
      <c r="D25" s="44" t="s">
        <v>143</v>
      </c>
      <c r="E25" s="45"/>
      <c r="F25" s="46"/>
      <c r="G25" s="46"/>
      <c r="H25" s="46"/>
      <c r="I25" s="46"/>
      <c r="J25" s="46"/>
      <c r="K25" s="46"/>
      <c r="L25" s="46"/>
      <c r="M25" s="46"/>
      <c r="N25" s="46"/>
      <c r="O25" s="46"/>
      <c r="P25" s="46"/>
      <c r="Q25" s="46"/>
      <c r="R25" s="46"/>
      <c r="S25" s="45"/>
      <c r="T25" s="47" t="str">
        <f t="shared" ref="T25:T30" si="11">IF(COUNTBLANK(E25:S25)&gt;=15,"",SUM(E25:S25))</f>
        <v/>
      </c>
      <c r="U25" s="47">
        <f t="shared" si="7"/>
        <v>0</v>
      </c>
      <c r="V25" s="47">
        <f t="shared" si="8"/>
        <v>0</v>
      </c>
      <c r="W25" s="47">
        <f t="shared" si="9"/>
        <v>0</v>
      </c>
      <c r="X25" s="47">
        <f t="shared" si="10"/>
        <v>0</v>
      </c>
      <c r="Y25" s="48"/>
      <c r="Z25" s="48"/>
      <c r="AA25" s="48"/>
      <c r="AB25" s="49"/>
    </row>
    <row r="26" spans="2:28" ht="18" customHeight="1" x14ac:dyDescent="0.3">
      <c r="B26" s="146"/>
      <c r="C26" s="43" t="s">
        <v>145</v>
      </c>
      <c r="D26" s="44" t="s">
        <v>522</v>
      </c>
      <c r="E26" s="45"/>
      <c r="F26" s="46"/>
      <c r="G26" s="46"/>
      <c r="H26" s="46"/>
      <c r="I26" s="46"/>
      <c r="J26" s="46"/>
      <c r="K26" s="46"/>
      <c r="L26" s="46"/>
      <c r="M26" s="46"/>
      <c r="N26" s="46"/>
      <c r="O26" s="46"/>
      <c r="P26" s="46"/>
      <c r="Q26" s="46"/>
      <c r="R26" s="46"/>
      <c r="S26" s="45"/>
      <c r="T26" s="47" t="str">
        <f t="shared" si="11"/>
        <v/>
      </c>
      <c r="U26" s="47">
        <f t="shared" si="7"/>
        <v>0</v>
      </c>
      <c r="V26" s="47">
        <f t="shared" si="8"/>
        <v>0</v>
      </c>
      <c r="W26" s="47">
        <f t="shared" si="9"/>
        <v>0</v>
      </c>
      <c r="X26" s="47">
        <f t="shared" si="10"/>
        <v>0</v>
      </c>
      <c r="Y26" s="31"/>
    </row>
    <row r="27" spans="2:28" ht="18" customHeight="1" x14ac:dyDescent="0.3">
      <c r="B27" s="146"/>
      <c r="C27" s="43" t="s">
        <v>149</v>
      </c>
      <c r="D27" s="44" t="s">
        <v>523</v>
      </c>
      <c r="E27" s="45"/>
      <c r="F27" s="46"/>
      <c r="G27" s="46"/>
      <c r="H27" s="46"/>
      <c r="I27" s="46"/>
      <c r="J27" s="46"/>
      <c r="K27" s="46"/>
      <c r="L27" s="46"/>
      <c r="M27" s="46"/>
      <c r="N27" s="46"/>
      <c r="O27" s="46"/>
      <c r="P27" s="46"/>
      <c r="Q27" s="46"/>
      <c r="R27" s="46"/>
      <c r="S27" s="45"/>
      <c r="T27" s="47" t="str">
        <f t="shared" si="11"/>
        <v/>
      </c>
      <c r="U27" s="47">
        <f t="shared" si="7"/>
        <v>0</v>
      </c>
      <c r="V27" s="47">
        <f t="shared" si="8"/>
        <v>0</v>
      </c>
      <c r="W27" s="47">
        <f t="shared" si="9"/>
        <v>0</v>
      </c>
      <c r="X27" s="47">
        <f t="shared" si="10"/>
        <v>0</v>
      </c>
      <c r="Y27" s="31"/>
    </row>
    <row r="28" spans="2:28" ht="18" customHeight="1" x14ac:dyDescent="0.3">
      <c r="B28" s="146"/>
      <c r="C28" s="43" t="s">
        <v>153</v>
      </c>
      <c r="D28" s="44" t="s">
        <v>524</v>
      </c>
      <c r="E28" s="45"/>
      <c r="F28" s="46"/>
      <c r="G28" s="46"/>
      <c r="H28" s="46"/>
      <c r="I28" s="46"/>
      <c r="J28" s="46"/>
      <c r="K28" s="46"/>
      <c r="L28" s="46"/>
      <c r="M28" s="46"/>
      <c r="N28" s="46"/>
      <c r="O28" s="46"/>
      <c r="P28" s="46"/>
      <c r="Q28" s="46"/>
      <c r="R28" s="46"/>
      <c r="S28" s="45"/>
      <c r="T28" s="47" t="str">
        <f t="shared" si="11"/>
        <v/>
      </c>
      <c r="U28" s="47">
        <f t="shared" si="7"/>
        <v>0</v>
      </c>
      <c r="V28" s="47">
        <f t="shared" si="8"/>
        <v>0</v>
      </c>
      <c r="W28" s="47">
        <f t="shared" si="9"/>
        <v>0</v>
      </c>
      <c r="X28" s="47">
        <f t="shared" si="10"/>
        <v>0</v>
      </c>
      <c r="Y28" s="31"/>
    </row>
    <row r="29" spans="2:28" ht="18" customHeight="1" x14ac:dyDescent="0.3">
      <c r="B29" s="146"/>
      <c r="C29" s="43" t="s">
        <v>157</v>
      </c>
      <c r="D29" s="44" t="s">
        <v>159</v>
      </c>
      <c r="E29" s="45"/>
      <c r="F29" s="46"/>
      <c r="G29" s="46"/>
      <c r="H29" s="46"/>
      <c r="I29" s="46"/>
      <c r="J29" s="46"/>
      <c r="K29" s="46"/>
      <c r="L29" s="46"/>
      <c r="M29" s="46"/>
      <c r="N29" s="46"/>
      <c r="O29" s="46"/>
      <c r="P29" s="46"/>
      <c r="Q29" s="46"/>
      <c r="R29" s="46"/>
      <c r="S29" s="45"/>
      <c r="T29" s="47" t="str">
        <f t="shared" si="11"/>
        <v/>
      </c>
      <c r="U29" s="47">
        <f t="shared" si="7"/>
        <v>0</v>
      </c>
      <c r="V29" s="47">
        <f t="shared" si="8"/>
        <v>0</v>
      </c>
      <c r="W29" s="47">
        <f t="shared" si="9"/>
        <v>0</v>
      </c>
      <c r="X29" s="47">
        <f t="shared" si="10"/>
        <v>0</v>
      </c>
    </row>
    <row r="30" spans="2:28" ht="18" customHeight="1" x14ac:dyDescent="0.3">
      <c r="B30" s="147"/>
      <c r="C30" s="43" t="s">
        <v>161</v>
      </c>
      <c r="D30" s="44" t="s">
        <v>163</v>
      </c>
      <c r="E30" s="45"/>
      <c r="F30" s="46"/>
      <c r="G30" s="46"/>
      <c r="H30" s="46"/>
      <c r="I30" s="46"/>
      <c r="J30" s="46"/>
      <c r="K30" s="46"/>
      <c r="L30" s="46"/>
      <c r="M30" s="46"/>
      <c r="N30" s="46"/>
      <c r="O30" s="46"/>
      <c r="P30" s="46"/>
      <c r="Q30" s="46"/>
      <c r="R30" s="46"/>
      <c r="S30" s="45"/>
      <c r="T30" s="47" t="str">
        <f t="shared" si="11"/>
        <v/>
      </c>
      <c r="U30" s="47">
        <f t="shared" si="7"/>
        <v>0</v>
      </c>
      <c r="V30" s="47">
        <f t="shared" si="8"/>
        <v>0</v>
      </c>
      <c r="W30" s="47">
        <f t="shared" si="9"/>
        <v>0</v>
      </c>
      <c r="X30" s="47">
        <f t="shared" si="10"/>
        <v>0</v>
      </c>
    </row>
    <row r="31" spans="2:28" ht="18" customHeight="1" x14ac:dyDescent="0.3">
      <c r="U31" s="83">
        <f>SUM(U24:U30)</f>
        <v>0</v>
      </c>
      <c r="V31" s="84">
        <f>SUM(V24:V30)</f>
        <v>0</v>
      </c>
      <c r="W31" s="83">
        <f>SUM(W24:W30)</f>
        <v>0</v>
      </c>
      <c r="X31" s="84">
        <f>SUM(X24:X30)</f>
        <v>0</v>
      </c>
      <c r="Z31" s="31"/>
    </row>
    <row r="32" spans="2:28" ht="18" customHeight="1" x14ac:dyDescent="0.3">
      <c r="C32" s="51"/>
      <c r="I32" s="32"/>
      <c r="N32" s="32"/>
      <c r="Z32" s="31"/>
      <c r="AA32" s="31"/>
    </row>
    <row r="33" spans="3:28" ht="17.399999999999999" x14ac:dyDescent="0.3">
      <c r="C33" s="53"/>
      <c r="D33" s="53"/>
      <c r="E33" s="154" t="s">
        <v>564</v>
      </c>
      <c r="F33" s="155"/>
      <c r="G33" s="155"/>
      <c r="H33" s="155"/>
      <c r="I33" s="155"/>
      <c r="J33" s="155"/>
      <c r="K33" s="155"/>
      <c r="L33" s="155"/>
      <c r="M33" s="155"/>
      <c r="N33" s="155"/>
      <c r="O33" s="156"/>
      <c r="W33"/>
      <c r="X33" s="64"/>
      <c r="AA33" s="31"/>
      <c r="AB33" s="31"/>
    </row>
    <row r="34" spans="3:28" ht="14.25" customHeight="1" x14ac:dyDescent="0.3">
      <c r="C34" s="35"/>
      <c r="E34" s="151" t="s">
        <v>188</v>
      </c>
      <c r="F34" s="152"/>
      <c r="G34" s="152"/>
      <c r="H34" s="152"/>
      <c r="I34" s="153"/>
      <c r="J34" s="157" t="s">
        <v>189</v>
      </c>
      <c r="K34" s="152"/>
      <c r="L34" s="153"/>
      <c r="M34" s="157" t="s">
        <v>191</v>
      </c>
      <c r="N34" s="152"/>
      <c r="O34" s="158"/>
      <c r="W34"/>
      <c r="X34" s="64"/>
      <c r="AA34" s="31"/>
      <c r="AB34" s="31"/>
    </row>
    <row r="35" spans="3:28" ht="18" customHeight="1" x14ac:dyDescent="0.3">
      <c r="C35" s="54" t="s">
        <v>132</v>
      </c>
      <c r="D35" s="55" t="s">
        <v>135</v>
      </c>
      <c r="E35" s="56" t="s">
        <v>193</v>
      </c>
      <c r="F35" s="56" t="s">
        <v>195</v>
      </c>
      <c r="G35" s="56" t="s">
        <v>197</v>
      </c>
      <c r="H35" s="56" t="s">
        <v>526</v>
      </c>
      <c r="I35" s="56" t="s">
        <v>199</v>
      </c>
      <c r="J35" s="56" t="s">
        <v>201</v>
      </c>
      <c r="K35" s="56" t="s">
        <v>195</v>
      </c>
      <c r="L35" s="56" t="s">
        <v>197</v>
      </c>
      <c r="M35" s="56" t="s">
        <v>201</v>
      </c>
      <c r="N35" s="56" t="s">
        <v>195</v>
      </c>
      <c r="O35" s="57" t="s">
        <v>197</v>
      </c>
      <c r="W35"/>
      <c r="X35" s="64"/>
      <c r="AA35" s="31"/>
      <c r="AB35" s="31"/>
    </row>
    <row r="36" spans="3:28" ht="18" customHeight="1" x14ac:dyDescent="0.3">
      <c r="C36" s="40" t="s">
        <v>137</v>
      </c>
      <c r="D36" s="40" t="s">
        <v>521</v>
      </c>
      <c r="E36" s="85">
        <f>IF($H36="YES",0,V15)</f>
        <v>0</v>
      </c>
      <c r="F36" s="85">
        <f>IF($H36="YES",0,V24)</f>
        <v>0</v>
      </c>
      <c r="G36" s="52">
        <f>IFERROR((E36-F36)/E36,0)</f>
        <v>0</v>
      </c>
      <c r="H36" s="96" t="s">
        <v>527</v>
      </c>
      <c r="I36" s="52" t="str">
        <f>IF(G36="","",IF(G36&lt;-0.1,IF(H36="YES","YES","NO"),"YES"))</f>
        <v>YES</v>
      </c>
      <c r="J36" s="85">
        <f>IF($H36="YES",0,IFERROR(V15-X15,""))</f>
        <v>0</v>
      </c>
      <c r="K36" s="85">
        <f>IF($H36="YES",0,IFERROR(V24-X24,""))</f>
        <v>0</v>
      </c>
      <c r="L36" s="52">
        <f>IFERROR((J36-K36)/J36,0)</f>
        <v>0</v>
      </c>
      <c r="M36" s="86">
        <f>IF($H36="YES",0,X15)</f>
        <v>0</v>
      </c>
      <c r="N36" s="86">
        <f>IF($H36="YES",0,X24)</f>
        <v>0</v>
      </c>
      <c r="O36" s="52">
        <f t="shared" ref="O36:O42" si="12">IFERROR((M36-N36)/E36,0)</f>
        <v>0</v>
      </c>
      <c r="W36"/>
      <c r="X36" s="64"/>
      <c r="AA36" s="31"/>
      <c r="AB36" s="31"/>
    </row>
    <row r="37" spans="3:28" ht="18" customHeight="1" x14ac:dyDescent="0.3">
      <c r="C37" s="44" t="s">
        <v>141</v>
      </c>
      <c r="D37" s="44" t="s">
        <v>143</v>
      </c>
      <c r="E37" s="85">
        <f t="shared" ref="E37:E42" si="13">IF($H37="YES",0,V16)</f>
        <v>0</v>
      </c>
      <c r="F37" s="85">
        <f t="shared" ref="F37:F42" si="14">IF($H37="YES",0,V25)</f>
        <v>0</v>
      </c>
      <c r="G37" s="52">
        <f t="shared" ref="G37:G42" si="15">IFERROR((E37-F37)/E37,0)</f>
        <v>0</v>
      </c>
      <c r="H37" s="96" t="s">
        <v>527</v>
      </c>
      <c r="I37" s="52" t="str">
        <f t="shared" ref="I37:I42" si="16">IF(G37="","",IF(G37&lt;-0.1,IF(H37="YES","YES","NO"),"YES"))</f>
        <v>YES</v>
      </c>
      <c r="J37" s="85">
        <f t="shared" ref="J37:J42" si="17">IF($H37="YES",0,IFERROR(V16-X16,""))</f>
        <v>0</v>
      </c>
      <c r="K37" s="85">
        <f t="shared" ref="K37:K42" si="18">IF($H37="YES",0,IFERROR(V25-X25,""))</f>
        <v>0</v>
      </c>
      <c r="L37" s="52">
        <f t="shared" ref="L37:L42" si="19">IFERROR((J37-K37)/J37,0)</f>
        <v>0</v>
      </c>
      <c r="M37" s="86">
        <f t="shared" ref="M37:M42" si="20">IF($H37="YES",0,X16)</f>
        <v>0</v>
      </c>
      <c r="N37" s="86">
        <f t="shared" ref="N37:N42" si="21">IF($H37="YES",0,X25)</f>
        <v>0</v>
      </c>
      <c r="O37" s="52">
        <f t="shared" si="12"/>
        <v>0</v>
      </c>
      <c r="W37"/>
      <c r="X37" s="64"/>
      <c r="AA37" s="31"/>
      <c r="AB37" s="31"/>
    </row>
    <row r="38" spans="3:28" ht="18" customHeight="1" x14ac:dyDescent="0.3">
      <c r="C38" s="44" t="s">
        <v>145</v>
      </c>
      <c r="D38" s="44" t="s">
        <v>522</v>
      </c>
      <c r="E38" s="85">
        <f t="shared" si="13"/>
        <v>0</v>
      </c>
      <c r="F38" s="85">
        <f t="shared" si="14"/>
        <v>0</v>
      </c>
      <c r="G38" s="52">
        <f t="shared" si="15"/>
        <v>0</v>
      </c>
      <c r="H38" s="96" t="s">
        <v>527</v>
      </c>
      <c r="I38" s="52" t="str">
        <f t="shared" si="16"/>
        <v>YES</v>
      </c>
      <c r="J38" s="85">
        <f t="shared" si="17"/>
        <v>0</v>
      </c>
      <c r="K38" s="85">
        <f t="shared" si="18"/>
        <v>0</v>
      </c>
      <c r="L38" s="52">
        <f t="shared" si="19"/>
        <v>0</v>
      </c>
      <c r="M38" s="86">
        <f t="shared" si="20"/>
        <v>0</v>
      </c>
      <c r="N38" s="86">
        <f t="shared" si="21"/>
        <v>0</v>
      </c>
      <c r="O38" s="52">
        <f t="shared" si="12"/>
        <v>0</v>
      </c>
      <c r="W38"/>
      <c r="X38" s="64"/>
      <c r="AA38" s="31"/>
      <c r="AB38" s="31"/>
    </row>
    <row r="39" spans="3:28" ht="18" customHeight="1" x14ac:dyDescent="0.3">
      <c r="C39" s="44" t="s">
        <v>149</v>
      </c>
      <c r="D39" s="44" t="s">
        <v>523</v>
      </c>
      <c r="E39" s="85">
        <f t="shared" si="13"/>
        <v>0</v>
      </c>
      <c r="F39" s="85">
        <f t="shared" si="14"/>
        <v>0</v>
      </c>
      <c r="G39" s="52">
        <f t="shared" si="15"/>
        <v>0</v>
      </c>
      <c r="H39" s="96" t="s">
        <v>527</v>
      </c>
      <c r="I39" s="52" t="str">
        <f t="shared" si="16"/>
        <v>YES</v>
      </c>
      <c r="J39" s="85">
        <f t="shared" si="17"/>
        <v>0</v>
      </c>
      <c r="K39" s="85">
        <f t="shared" si="18"/>
        <v>0</v>
      </c>
      <c r="L39" s="52">
        <f t="shared" si="19"/>
        <v>0</v>
      </c>
      <c r="M39" s="86">
        <f t="shared" si="20"/>
        <v>0</v>
      </c>
      <c r="N39" s="86">
        <f t="shared" si="21"/>
        <v>0</v>
      </c>
      <c r="O39" s="52">
        <f t="shared" si="12"/>
        <v>0</v>
      </c>
      <c r="W39"/>
      <c r="X39" s="64"/>
      <c r="AA39" s="31"/>
      <c r="AB39" s="31"/>
    </row>
    <row r="40" spans="3:28" ht="18" customHeight="1" x14ac:dyDescent="0.3">
      <c r="C40" s="44" t="s">
        <v>153</v>
      </c>
      <c r="D40" s="44" t="s">
        <v>524</v>
      </c>
      <c r="E40" s="85">
        <f t="shared" si="13"/>
        <v>0</v>
      </c>
      <c r="F40" s="85">
        <f t="shared" si="14"/>
        <v>0</v>
      </c>
      <c r="G40" s="52">
        <f t="shared" si="15"/>
        <v>0</v>
      </c>
      <c r="H40" s="96" t="s">
        <v>527</v>
      </c>
      <c r="I40" s="52" t="str">
        <f t="shared" si="16"/>
        <v>YES</v>
      </c>
      <c r="J40" s="85">
        <f t="shared" si="17"/>
        <v>0</v>
      </c>
      <c r="K40" s="85">
        <f t="shared" si="18"/>
        <v>0</v>
      </c>
      <c r="L40" s="52">
        <f t="shared" si="19"/>
        <v>0</v>
      </c>
      <c r="M40" s="86">
        <f t="shared" si="20"/>
        <v>0</v>
      </c>
      <c r="N40" s="86">
        <f t="shared" si="21"/>
        <v>0</v>
      </c>
      <c r="O40" s="52">
        <f t="shared" si="12"/>
        <v>0</v>
      </c>
      <c r="W40"/>
      <c r="X40" s="64"/>
      <c r="AA40" s="31"/>
      <c r="AB40" s="31"/>
    </row>
    <row r="41" spans="3:28" ht="18" customHeight="1" x14ac:dyDescent="0.3">
      <c r="C41" s="44" t="s">
        <v>157</v>
      </c>
      <c r="D41" s="44" t="s">
        <v>159</v>
      </c>
      <c r="E41" s="85">
        <f t="shared" si="13"/>
        <v>0</v>
      </c>
      <c r="F41" s="85">
        <f t="shared" si="14"/>
        <v>0</v>
      </c>
      <c r="G41" s="52">
        <f t="shared" si="15"/>
        <v>0</v>
      </c>
      <c r="H41" s="96" t="s">
        <v>527</v>
      </c>
      <c r="I41" s="52" t="str">
        <f t="shared" si="16"/>
        <v>YES</v>
      </c>
      <c r="J41" s="85">
        <f t="shared" si="17"/>
        <v>0</v>
      </c>
      <c r="K41" s="85">
        <f t="shared" si="18"/>
        <v>0</v>
      </c>
      <c r="L41" s="52">
        <f t="shared" si="19"/>
        <v>0</v>
      </c>
      <c r="M41" s="86">
        <f t="shared" si="20"/>
        <v>0</v>
      </c>
      <c r="N41" s="86">
        <f t="shared" si="21"/>
        <v>0</v>
      </c>
      <c r="O41" s="52">
        <f t="shared" si="12"/>
        <v>0</v>
      </c>
      <c r="W41"/>
      <c r="X41" s="64"/>
      <c r="AA41" s="31"/>
      <c r="AB41" s="31"/>
    </row>
    <row r="42" spans="3:28" ht="18" customHeight="1" x14ac:dyDescent="0.3">
      <c r="C42" s="44" t="s">
        <v>161</v>
      </c>
      <c r="D42" s="44" t="s">
        <v>163</v>
      </c>
      <c r="E42" s="85">
        <f t="shared" si="13"/>
        <v>0</v>
      </c>
      <c r="F42" s="85">
        <f t="shared" si="14"/>
        <v>0</v>
      </c>
      <c r="G42" s="52">
        <f t="shared" si="15"/>
        <v>0</v>
      </c>
      <c r="H42" s="96" t="s">
        <v>527</v>
      </c>
      <c r="I42" s="52" t="str">
        <f t="shared" si="16"/>
        <v>YES</v>
      </c>
      <c r="J42" s="85">
        <f t="shared" si="17"/>
        <v>0</v>
      </c>
      <c r="K42" s="85">
        <f t="shared" si="18"/>
        <v>0</v>
      </c>
      <c r="L42" s="52">
        <f t="shared" si="19"/>
        <v>0</v>
      </c>
      <c r="M42" s="86">
        <f t="shared" si="20"/>
        <v>0</v>
      </c>
      <c r="N42" s="86">
        <f t="shared" si="21"/>
        <v>0</v>
      </c>
      <c r="O42" s="52">
        <f t="shared" si="12"/>
        <v>0</v>
      </c>
      <c r="W42"/>
      <c r="X42" s="64"/>
      <c r="AA42" s="31"/>
      <c r="AB42" s="31"/>
    </row>
    <row r="43" spans="3:28" ht="14.4" x14ac:dyDescent="0.3">
      <c r="E43" s="161" t="s">
        <v>528</v>
      </c>
      <c r="F43" s="162"/>
      <c r="G43" s="59">
        <f>SUMPRODUCT(G36:G42,$AB15:$AB21)</f>
        <v>0</v>
      </c>
      <c r="H43" s="59"/>
      <c r="I43" s="60"/>
      <c r="J43" s="60"/>
      <c r="K43" s="60"/>
      <c r="L43" s="61">
        <f>SUMPRODUCT(L36:L42,AB15:AB21)</f>
        <v>0</v>
      </c>
      <c r="M43" s="62"/>
      <c r="N43" s="62"/>
      <c r="O43" s="59">
        <f>IFERROR((SUM(M36:M42)-SUM(N36:N42))/SUM(M36:M42),0)</f>
        <v>0</v>
      </c>
      <c r="W43"/>
      <c r="X43" s="64"/>
      <c r="AA43" s="31"/>
      <c r="AB43" s="31"/>
    </row>
    <row r="44" spans="3:28" ht="18" customHeight="1" x14ac:dyDescent="0.3">
      <c r="E44" s="159" t="s">
        <v>529</v>
      </c>
      <c r="F44" s="160"/>
      <c r="G44" s="160"/>
      <c r="H44" s="160"/>
      <c r="I44" s="160"/>
      <c r="J44" s="160"/>
      <c r="K44" s="150"/>
      <c r="L44" s="65">
        <f>IF(O44=1,G43-15%,G43)/15%</f>
        <v>0</v>
      </c>
      <c r="M44" s="149" t="s">
        <v>30</v>
      </c>
      <c r="N44" s="150"/>
      <c r="O44" s="66">
        <f>IF(O43&gt;10%,1,0)</f>
        <v>0</v>
      </c>
      <c r="AA44" s="31"/>
      <c r="AB44" s="31"/>
    </row>
    <row r="45" spans="3:28" ht="18" customHeight="1" x14ac:dyDescent="0.3">
      <c r="C45" s="51"/>
      <c r="I45" s="32"/>
      <c r="N45" s="32"/>
      <c r="Z45" s="31"/>
      <c r="AA45" s="31"/>
    </row>
    <row r="46" spans="3:28" ht="18" customHeight="1" x14ac:dyDescent="0.3">
      <c r="C46" s="51"/>
      <c r="I46" s="32"/>
      <c r="N46" s="32"/>
      <c r="Z46" s="31"/>
      <c r="AA46" s="31"/>
    </row>
    <row r="47" spans="3:28" ht="18" customHeight="1" x14ac:dyDescent="0.3">
      <c r="C47" s="54" t="s">
        <v>478</v>
      </c>
      <c r="D47" s="72" t="s">
        <v>26</v>
      </c>
      <c r="I47" s="32"/>
      <c r="N47" s="32"/>
      <c r="Z47" s="31"/>
      <c r="AA47" s="31"/>
    </row>
    <row r="48" spans="3:28" ht="18" customHeight="1" x14ac:dyDescent="0.3">
      <c r="C48" s="73" t="s">
        <v>530</v>
      </c>
      <c r="D48" s="87">
        <f>IF(COUNTIF(I36:I42,"NO")&gt;=1,0,O44)</f>
        <v>0</v>
      </c>
      <c r="I48" s="32"/>
      <c r="N48" s="32"/>
      <c r="Z48" s="31"/>
      <c r="AA48" s="31"/>
    </row>
    <row r="49" spans="3:27" ht="18" customHeight="1" x14ac:dyDescent="0.3">
      <c r="C49" s="73" t="s">
        <v>531</v>
      </c>
      <c r="D49" s="87">
        <f xml:space="preserve">
IF(COUNTIF(I36:I42,"NO")&gt;=1,
    0,
    IF((L44+O43)&gt;2,2-O44,IF(L44&gt;1,FLOOR(L44,1),0))
)</f>
        <v>0</v>
      </c>
      <c r="I49" s="32"/>
      <c r="N49" s="32"/>
      <c r="Z49" s="31"/>
      <c r="AA49" s="31"/>
    </row>
    <row r="50" spans="3:27" ht="18" customHeight="1" x14ac:dyDescent="0.3">
      <c r="C50" s="73" t="s">
        <v>532</v>
      </c>
      <c r="D50" s="87">
        <f>SUM(D48:D49)</f>
        <v>0</v>
      </c>
      <c r="I50" s="32"/>
      <c r="N50" s="32"/>
      <c r="Z50" s="31"/>
      <c r="AA50" s="31"/>
    </row>
    <row r="51" spans="3:27" ht="18" customHeight="1" x14ac:dyDescent="0.3">
      <c r="C51" s="50"/>
      <c r="I51" s="32"/>
      <c r="N51" s="32"/>
      <c r="Z51" s="31"/>
      <c r="AA51" s="31"/>
    </row>
    <row r="52" spans="3:27" ht="18" customHeight="1" x14ac:dyDescent="0.3">
      <c r="C52" s="50"/>
      <c r="I52" s="32"/>
      <c r="N52" s="32"/>
      <c r="Z52" s="31"/>
      <c r="AA52" s="31"/>
    </row>
    <row r="53" spans="3:27" ht="18.75" customHeight="1" x14ac:dyDescent="0.3">
      <c r="C53" s="68" t="s">
        <v>533</v>
      </c>
      <c r="D53" s="29"/>
      <c r="K53" s="67"/>
      <c r="L53" s="67"/>
      <c r="M53" s="67"/>
      <c r="N53" s="67"/>
    </row>
    <row r="54" spans="3:27" ht="18.75" customHeight="1" x14ac:dyDescent="0.3">
      <c r="C54" s="69" t="s">
        <v>534</v>
      </c>
    </row>
    <row r="55" spans="3:27" ht="18.75" customHeight="1" x14ac:dyDescent="0.3">
      <c r="C55" s="70" t="s">
        <v>197</v>
      </c>
      <c r="D55" s="70" t="s">
        <v>26</v>
      </c>
    </row>
    <row r="56" spans="3:27" ht="13.2" x14ac:dyDescent="0.3">
      <c r="C56" s="58">
        <v>0.15</v>
      </c>
      <c r="D56" s="71">
        <v>1</v>
      </c>
    </row>
    <row r="57" spans="3:27" ht="12" customHeight="1" x14ac:dyDescent="0.3">
      <c r="C57" s="58">
        <v>0.3</v>
      </c>
      <c r="D57" s="71">
        <v>2</v>
      </c>
    </row>
    <row r="58" spans="3:27" ht="12" customHeight="1" x14ac:dyDescent="0.3">
      <c r="C58" s="31"/>
    </row>
  </sheetData>
  <sheetProtection algorithmName="SHA-512" hashValue="gVkt6aqxieJ2nPzCPDj3eHELAWpDek/P/soaeS+4CQhwyEkjBEZIxtMCQk52J8BXoMZizAdX7Xs0/4h/4t68SA==" saltValue="xk8Tw94ERoJj5YZlH5L5JA==" spinCount="100000" sheet="1" objects="1" scenarios="1" selectLockedCells="1"/>
  <mergeCells count="20">
    <mergeCell ref="M44:N44"/>
    <mergeCell ref="E34:I34"/>
    <mergeCell ref="E33:O33"/>
    <mergeCell ref="J34:L34"/>
    <mergeCell ref="M34:O34"/>
    <mergeCell ref="E44:K44"/>
    <mergeCell ref="E43:F43"/>
    <mergeCell ref="E12:G12"/>
    <mergeCell ref="H12:N12"/>
    <mergeCell ref="O12:R12"/>
    <mergeCell ref="T13:T14"/>
    <mergeCell ref="B15:B21"/>
    <mergeCell ref="Z13:Z14"/>
    <mergeCell ref="AA13:AA14"/>
    <mergeCell ref="AB13:AB14"/>
    <mergeCell ref="B24:B30"/>
    <mergeCell ref="U13:U14"/>
    <mergeCell ref="V13:V14"/>
    <mergeCell ref="W13:W14"/>
    <mergeCell ref="X13:X14"/>
  </mergeCells>
  <conditionalFormatting sqref="C12">
    <cfRule type="expression" dxfId="59" priority="53">
      <formula>C12=0</formula>
    </cfRule>
    <cfRule type="expression" dxfId="58" priority="54">
      <formula>C12&lt;0.01</formula>
    </cfRule>
  </conditionalFormatting>
  <conditionalFormatting sqref="E36:F42">
    <cfRule type="expression" dxfId="57" priority="7">
      <formula>E36&gt;100000</formula>
    </cfRule>
    <cfRule type="expression" dxfId="56" priority="8">
      <formula>E36=0</formula>
    </cfRule>
    <cfRule type="expression" dxfId="55" priority="9">
      <formula>E36&lt;0.01</formula>
    </cfRule>
  </conditionalFormatting>
  <conditionalFormatting sqref="E15:T21">
    <cfRule type="expression" dxfId="54" priority="1">
      <formula>E15&gt;100000</formula>
    </cfRule>
    <cfRule type="expression" dxfId="53" priority="2">
      <formula>E15=0</formula>
    </cfRule>
    <cfRule type="expression" dxfId="52" priority="3">
      <formula>E15&lt;0.01</formula>
    </cfRule>
  </conditionalFormatting>
  <conditionalFormatting sqref="E24:T30">
    <cfRule type="expression" dxfId="51" priority="4">
      <formula>E24&gt;100000</formula>
    </cfRule>
    <cfRule type="expression" dxfId="50" priority="5">
      <formula>E24=0</formula>
    </cfRule>
    <cfRule type="expression" dxfId="49" priority="6">
      <formula>E24&lt;0.01</formula>
    </cfRule>
  </conditionalFormatting>
  <conditionalFormatting sqref="G36:G42 I36:I42">
    <cfRule type="expression" dxfId="48" priority="51">
      <formula>G36&lt;-0.1</formula>
    </cfRule>
  </conditionalFormatting>
  <conditionalFormatting sqref="H36:H42">
    <cfRule type="expression" dxfId="47" priority="10">
      <formula>H36&gt;100000</formula>
    </cfRule>
    <cfRule type="expression" dxfId="46" priority="11">
      <formula>H36=0</formula>
    </cfRule>
    <cfRule type="expression" dxfId="45" priority="12">
      <formula>H36&lt;0.01</formula>
    </cfRule>
  </conditionalFormatting>
  <conditionalFormatting sqref="I36:I42">
    <cfRule type="expression" dxfId="44" priority="50">
      <formula>G36&lt;-0.1</formula>
    </cfRule>
  </conditionalFormatting>
  <conditionalFormatting sqref="J36:K42">
    <cfRule type="expression" dxfId="43" priority="42">
      <formula>J36=0</formula>
    </cfRule>
    <cfRule type="expression" dxfId="42" priority="43">
      <formula>J36&lt;0.01</formula>
    </cfRule>
  </conditionalFormatting>
  <conditionalFormatting sqref="L36:L42 O36:O42">
    <cfRule type="expression" dxfId="41" priority="37">
      <formula>L36&lt;-0.1</formula>
    </cfRule>
  </conditionalFormatting>
  <conditionalFormatting sqref="M36:N42">
    <cfRule type="expression" dxfId="40" priority="44">
      <formula>M36=0</formula>
    </cfRule>
    <cfRule type="expression" dxfId="39" priority="45">
      <formula>M36&lt;0.01</formula>
    </cfRule>
  </conditionalFormatting>
  <conditionalFormatting sqref="U15:X22">
    <cfRule type="expression" dxfId="38" priority="19">
      <formula>U15&gt;100000</formula>
    </cfRule>
    <cfRule type="expression" dxfId="37" priority="20">
      <formula>U15=0</formula>
    </cfRule>
    <cfRule type="expression" dxfId="36" priority="21">
      <formula>U15&lt;0.01</formula>
    </cfRule>
  </conditionalFormatting>
  <conditionalFormatting sqref="U24:X30 J36:K42 M36:N42">
    <cfRule type="expression" dxfId="35" priority="39">
      <formula>J24&gt;100000</formula>
    </cfRule>
  </conditionalFormatting>
  <conditionalFormatting sqref="U24:X31">
    <cfRule type="expression" dxfId="34" priority="14">
      <formula>U24=0</formula>
    </cfRule>
    <cfRule type="expression" dxfId="33" priority="15">
      <formula>U24&lt;0.01</formula>
    </cfRule>
  </conditionalFormatting>
  <conditionalFormatting sqref="U31:X31">
    <cfRule type="expression" dxfId="32" priority="13">
      <formula>U31&gt;100000</formula>
    </cfRule>
  </conditionalFormatting>
  <conditionalFormatting sqref="Z15:AB21">
    <cfRule type="expression" dxfId="31" priority="25">
      <formula>Z15&gt;100000</formula>
    </cfRule>
    <cfRule type="expression" dxfId="30" priority="26">
      <formula>Z15=0</formula>
    </cfRule>
    <cfRule type="expression" dxfId="29" priority="27">
      <formula>Z15&lt;0.01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FB9CE-14B1-45FD-89E3-E04E1D462BEE}">
  <dimension ref="A1:AA85"/>
  <sheetViews>
    <sheetView showGridLines="0" tabSelected="1" topLeftCell="A36" zoomScale="85" zoomScaleNormal="85" workbookViewId="0">
      <selection activeCell="H55" sqref="H55"/>
    </sheetView>
  </sheetViews>
  <sheetFormatPr defaultColWidth="9" defaultRowHeight="12" customHeight="1" x14ac:dyDescent="0.3"/>
  <cols>
    <col min="1" max="1" width="3" style="29" customWidth="1"/>
    <col min="2" max="2" width="4.5546875" style="29" customWidth="1"/>
    <col min="3" max="3" width="43.5546875" style="30" customWidth="1"/>
    <col min="4" max="4" width="25.5546875" style="31" customWidth="1"/>
    <col min="5" max="6" width="15" style="32" customWidth="1"/>
    <col min="7" max="7" width="15" style="29" customWidth="1"/>
    <col min="8" max="8" width="13.5546875" style="29" customWidth="1"/>
    <col min="9" max="9" width="14.5546875" style="29" customWidth="1"/>
    <col min="10" max="10" width="15" style="32" customWidth="1"/>
    <col min="11" max="11" width="15" style="29" customWidth="1"/>
    <col min="12" max="12" width="16.5546875" style="29" customWidth="1"/>
    <col min="13" max="13" width="18.5546875" style="29" customWidth="1"/>
    <col min="14" max="14" width="13.5546875" style="29" customWidth="1"/>
    <col min="15" max="15" width="17" style="29" customWidth="1"/>
    <col min="16" max="19" width="13.5546875" style="29" customWidth="1"/>
    <col min="20" max="20" width="10.44140625" style="29" customWidth="1"/>
    <col min="21" max="24" width="13.5546875" style="29" customWidth="1"/>
    <col min="25" max="25" width="16" style="29" customWidth="1"/>
    <col min="26" max="27" width="16.77734375" style="29" customWidth="1"/>
    <col min="28" max="16384" width="9" style="29"/>
  </cols>
  <sheetData>
    <row r="1" spans="2:27" customFormat="1" ht="14.4" x14ac:dyDescent="0.3"/>
    <row r="2" spans="2:27" customFormat="1" ht="18" customHeight="1" x14ac:dyDescent="0.3"/>
    <row r="3" spans="2:27" customFormat="1" ht="14.4" x14ac:dyDescent="0.3"/>
    <row r="4" spans="2:27" customFormat="1" ht="14.4" x14ac:dyDescent="0.3"/>
    <row r="5" spans="2:27" customFormat="1" ht="14.4" x14ac:dyDescent="0.3"/>
    <row r="6" spans="2:27" customFormat="1" ht="14.4" x14ac:dyDescent="0.3"/>
    <row r="7" spans="2:27" customFormat="1" ht="14.4" x14ac:dyDescent="0.3"/>
    <row r="8" spans="2:27" customFormat="1" ht="14.4" x14ac:dyDescent="0.3"/>
    <row r="9" spans="2:27" customFormat="1" ht="14.4" x14ac:dyDescent="0.3"/>
    <row r="10" spans="2:27" customFormat="1" ht="14.4" x14ac:dyDescent="0.3"/>
    <row r="11" spans="2:27" customFormat="1" ht="11.25" customHeight="1" x14ac:dyDescent="0.3"/>
    <row r="12" spans="2:27" ht="37.5" customHeight="1" x14ac:dyDescent="0.3">
      <c r="C12" s="33" t="s">
        <v>479</v>
      </c>
      <c r="E12" s="144" t="s">
        <v>480</v>
      </c>
      <c r="F12" s="148"/>
      <c r="G12" s="148"/>
      <c r="H12" s="144" t="s">
        <v>481</v>
      </c>
      <c r="I12" s="148"/>
      <c r="J12" s="148"/>
      <c r="K12" s="148"/>
      <c r="L12" s="148"/>
      <c r="M12" s="148"/>
      <c r="N12" s="148"/>
      <c r="O12" s="144" t="s">
        <v>482</v>
      </c>
      <c r="P12" s="144"/>
      <c r="Q12" s="144"/>
      <c r="R12" s="144"/>
      <c r="S12" s="34" t="s">
        <v>483</v>
      </c>
    </row>
    <row r="13" spans="2:27" ht="35.25" customHeight="1" x14ac:dyDescent="0.3">
      <c r="C13" s="35"/>
      <c r="E13" s="36" t="s">
        <v>484</v>
      </c>
      <c r="F13" s="36" t="s">
        <v>485</v>
      </c>
      <c r="G13" s="36" t="s">
        <v>486</v>
      </c>
      <c r="H13" s="36" t="s">
        <v>487</v>
      </c>
      <c r="I13" s="36" t="s">
        <v>488</v>
      </c>
      <c r="J13" s="36" t="s">
        <v>489</v>
      </c>
      <c r="K13" s="36" t="s">
        <v>490</v>
      </c>
      <c r="L13" s="36" t="s">
        <v>491</v>
      </c>
      <c r="M13" s="36" t="s">
        <v>492</v>
      </c>
      <c r="N13" s="36" t="s">
        <v>493</v>
      </c>
      <c r="O13" s="36" t="s">
        <v>494</v>
      </c>
      <c r="P13" s="36" t="s">
        <v>485</v>
      </c>
      <c r="Q13" s="36" t="s">
        <v>495</v>
      </c>
      <c r="R13" s="36" t="s">
        <v>496</v>
      </c>
      <c r="S13" s="36" t="s">
        <v>497</v>
      </c>
      <c r="T13" s="144" t="s">
        <v>498</v>
      </c>
      <c r="U13" s="144" t="s">
        <v>499</v>
      </c>
      <c r="V13" s="144" t="s">
        <v>500</v>
      </c>
      <c r="W13" s="144" t="s">
        <v>501</v>
      </c>
      <c r="X13" s="144" t="s">
        <v>502</v>
      </c>
      <c r="Z13" s="144" t="s">
        <v>503</v>
      </c>
      <c r="AA13" s="144" t="s">
        <v>505</v>
      </c>
    </row>
    <row r="14" spans="2:27" ht="18" customHeight="1" x14ac:dyDescent="0.3">
      <c r="C14" s="37" t="s">
        <v>132</v>
      </c>
      <c r="D14" s="37" t="s">
        <v>135</v>
      </c>
      <c r="E14" s="38" t="s">
        <v>506</v>
      </c>
      <c r="F14" s="34" t="s">
        <v>507</v>
      </c>
      <c r="G14" s="34" t="s">
        <v>508</v>
      </c>
      <c r="H14" s="34" t="s">
        <v>509</v>
      </c>
      <c r="I14" s="34" t="s">
        <v>510</v>
      </c>
      <c r="J14" s="34" t="s">
        <v>511</v>
      </c>
      <c r="K14" s="34" t="s">
        <v>512</v>
      </c>
      <c r="L14" s="34" t="s">
        <v>513</v>
      </c>
      <c r="M14" s="34" t="s">
        <v>514</v>
      </c>
      <c r="N14" s="34" t="s">
        <v>515</v>
      </c>
      <c r="O14" s="34" t="s">
        <v>516</v>
      </c>
      <c r="P14" s="34" t="s">
        <v>517</v>
      </c>
      <c r="Q14" s="34" t="s">
        <v>518</v>
      </c>
      <c r="R14" s="34" t="s">
        <v>519</v>
      </c>
      <c r="S14" s="34" t="s">
        <v>520</v>
      </c>
      <c r="T14" s="144"/>
      <c r="U14" s="144"/>
      <c r="V14" s="144"/>
      <c r="W14" s="144"/>
      <c r="X14" s="144"/>
      <c r="Z14" s="144"/>
      <c r="AA14" s="144"/>
    </row>
    <row r="15" spans="2:27" ht="18" customHeight="1" x14ac:dyDescent="0.3">
      <c r="B15" s="145" t="s">
        <v>463</v>
      </c>
      <c r="C15" s="39" t="s">
        <v>535</v>
      </c>
      <c r="D15" s="40" t="s">
        <v>521</v>
      </c>
      <c r="E15" s="41"/>
      <c r="F15" s="41"/>
      <c r="G15" s="41"/>
      <c r="H15" s="41"/>
      <c r="I15" s="41"/>
      <c r="J15" s="41"/>
      <c r="K15" s="41"/>
      <c r="L15" s="41"/>
      <c r="M15" s="41"/>
      <c r="N15" s="41"/>
      <c r="O15" s="41"/>
      <c r="P15" s="41"/>
      <c r="Q15" s="41"/>
      <c r="R15" s="41"/>
      <c r="S15" s="41"/>
      <c r="T15" s="42" t="str">
        <f>IF(COUNTBLANK(E15:S15)&gt;=15,"",SUM(E15:S15))</f>
        <v/>
      </c>
      <c r="U15" s="42">
        <f>IFERROR(T15/Z15,0)</f>
        <v>0</v>
      </c>
      <c r="V15" s="42">
        <f>U15*AA15</f>
        <v>0</v>
      </c>
      <c r="W15" s="42">
        <f>IFERROR(M15/Z15,0)</f>
        <v>0</v>
      </c>
      <c r="X15" s="42">
        <f>W15*AA15</f>
        <v>0</v>
      </c>
      <c r="Z15" s="42">
        <v>8095.5250639440574</v>
      </c>
      <c r="AA15" s="76">
        <v>0.21059999999999998</v>
      </c>
    </row>
    <row r="16" spans="2:27" ht="18" customHeight="1" x14ac:dyDescent="0.3">
      <c r="B16" s="146"/>
      <c r="C16" s="43" t="s">
        <v>536</v>
      </c>
      <c r="D16" s="44" t="s">
        <v>143</v>
      </c>
      <c r="E16" s="45"/>
      <c r="F16" s="45"/>
      <c r="G16" s="45"/>
      <c r="H16" s="45"/>
      <c r="I16" s="45"/>
      <c r="J16" s="45"/>
      <c r="K16" s="45"/>
      <c r="L16" s="45"/>
      <c r="M16" s="45"/>
      <c r="N16" s="45"/>
      <c r="O16" s="45"/>
      <c r="P16" s="45"/>
      <c r="Q16" s="45"/>
      <c r="R16" s="45"/>
      <c r="S16" s="45"/>
      <c r="T16" s="42" t="str">
        <f t="shared" ref="T16" si="0">IF(COUNTBLANK(E16:S16)&gt;=15,"",SUM(E16:S16))</f>
        <v/>
      </c>
      <c r="U16" s="42">
        <f>IFERROR(T16/Z16,0)</f>
        <v>0</v>
      </c>
      <c r="V16" s="42">
        <f>U16*AA16</f>
        <v>0</v>
      </c>
      <c r="W16" s="42">
        <f>IFERROR(M16/Z16,0)</f>
        <v>0</v>
      </c>
      <c r="X16" s="42">
        <f>W16*AA16</f>
        <v>0</v>
      </c>
      <c r="Z16" s="42">
        <v>5.3647990567263361E-2</v>
      </c>
      <c r="AA16" s="76">
        <v>6.3099999999999989E-2</v>
      </c>
    </row>
    <row r="17" spans="2:27" ht="18" customHeight="1" x14ac:dyDescent="0.3">
      <c r="B17" s="146"/>
      <c r="C17" s="43" t="s">
        <v>537</v>
      </c>
      <c r="D17" s="44" t="s">
        <v>538</v>
      </c>
      <c r="E17" s="45"/>
      <c r="F17" s="45"/>
      <c r="G17" s="45"/>
      <c r="H17" s="45"/>
      <c r="I17" s="45"/>
      <c r="J17" s="45"/>
      <c r="K17" s="45"/>
      <c r="L17" s="45"/>
      <c r="M17" s="45"/>
      <c r="N17" s="45"/>
      <c r="O17" s="45"/>
      <c r="P17" s="45"/>
      <c r="Q17" s="45"/>
      <c r="R17" s="45"/>
      <c r="S17" s="45"/>
      <c r="T17" s="42" t="str">
        <f t="shared" ref="T17:T30" si="1">IF(COUNTBLANK(E17:S17)&gt;=15,"",SUM(E17:S17))</f>
        <v/>
      </c>
      <c r="U17" s="42">
        <f t="shared" ref="U17:U30" si="2">IFERROR(T17/Z17,0)</f>
        <v>0</v>
      </c>
      <c r="V17" s="42">
        <f t="shared" ref="V17:V30" si="3">U17*AA17</f>
        <v>0</v>
      </c>
      <c r="W17" s="42">
        <f t="shared" ref="W17:W30" si="4">IFERROR(M17/Z17,0)</f>
        <v>0</v>
      </c>
      <c r="X17" s="42">
        <f t="shared" ref="X17:X30" si="5">W17*AA17</f>
        <v>0</v>
      </c>
      <c r="Z17" s="42">
        <v>55.569541230602006</v>
      </c>
      <c r="AA17" s="76">
        <v>6.2E-2</v>
      </c>
    </row>
    <row r="18" spans="2:27" ht="18" customHeight="1" x14ac:dyDescent="0.3">
      <c r="B18" s="146"/>
      <c r="C18" s="43" t="s">
        <v>539</v>
      </c>
      <c r="D18" s="44" t="s">
        <v>540</v>
      </c>
      <c r="E18" s="45"/>
      <c r="F18" s="45"/>
      <c r="G18" s="45"/>
      <c r="H18" s="45"/>
      <c r="I18" s="45"/>
      <c r="J18" s="45"/>
      <c r="K18" s="45"/>
      <c r="L18" s="45"/>
      <c r="M18" s="45"/>
      <c r="N18" s="45"/>
      <c r="O18" s="45"/>
      <c r="P18" s="45"/>
      <c r="Q18" s="45"/>
      <c r="R18" s="45"/>
      <c r="S18" s="45"/>
      <c r="T18" s="42" t="str">
        <f t="shared" si="1"/>
        <v/>
      </c>
      <c r="U18" s="42">
        <f t="shared" si="2"/>
        <v>0</v>
      </c>
      <c r="V18" s="42">
        <f t="shared" si="3"/>
        <v>0</v>
      </c>
      <c r="W18" s="42">
        <f t="shared" si="4"/>
        <v>0</v>
      </c>
      <c r="X18" s="42">
        <f t="shared" si="5"/>
        <v>0</v>
      </c>
      <c r="Z18" s="42">
        <v>1.6068521282881312</v>
      </c>
      <c r="AA18" s="76">
        <v>2.7999999999999997E-2</v>
      </c>
    </row>
    <row r="19" spans="2:27" ht="18" customHeight="1" x14ac:dyDescent="0.3">
      <c r="B19" s="146"/>
      <c r="C19" s="43" t="s">
        <v>541</v>
      </c>
      <c r="D19" s="44" t="s">
        <v>542</v>
      </c>
      <c r="E19" s="45"/>
      <c r="F19" s="45"/>
      <c r="G19" s="45"/>
      <c r="H19" s="45"/>
      <c r="I19" s="45"/>
      <c r="J19" s="45"/>
      <c r="K19" s="45"/>
      <c r="L19" s="45"/>
      <c r="M19" s="45"/>
      <c r="N19" s="45"/>
      <c r="O19" s="45"/>
      <c r="P19" s="45"/>
      <c r="Q19" s="45"/>
      <c r="R19" s="45"/>
      <c r="S19" s="45"/>
      <c r="T19" s="42" t="str">
        <f t="shared" si="1"/>
        <v/>
      </c>
      <c r="U19" s="42">
        <f t="shared" si="2"/>
        <v>0</v>
      </c>
      <c r="V19" s="42">
        <f t="shared" si="3"/>
        <v>0</v>
      </c>
      <c r="W19" s="42">
        <f t="shared" si="4"/>
        <v>0</v>
      </c>
      <c r="X19" s="42">
        <f t="shared" si="5"/>
        <v>0</v>
      </c>
      <c r="Z19" s="42">
        <v>19.545181551919129</v>
      </c>
      <c r="AA19" s="76">
        <v>2.9600000000000001E-2</v>
      </c>
    </row>
    <row r="20" spans="2:27" ht="18" customHeight="1" x14ac:dyDescent="0.3">
      <c r="B20" s="146"/>
      <c r="C20" s="43" t="s">
        <v>543</v>
      </c>
      <c r="D20" s="44" t="s">
        <v>544</v>
      </c>
      <c r="E20" s="45"/>
      <c r="F20" s="45"/>
      <c r="G20" s="45"/>
      <c r="H20" s="45"/>
      <c r="I20" s="45"/>
      <c r="J20" s="45"/>
      <c r="K20" s="45"/>
      <c r="L20" s="45"/>
      <c r="M20" s="45"/>
      <c r="N20" s="45"/>
      <c r="O20" s="45"/>
      <c r="P20" s="45"/>
      <c r="Q20" s="45"/>
      <c r="R20" s="45"/>
      <c r="S20" s="45"/>
      <c r="T20" s="42" t="str">
        <f t="shared" si="1"/>
        <v/>
      </c>
      <c r="U20" s="42">
        <f t="shared" si="2"/>
        <v>0</v>
      </c>
      <c r="V20" s="42">
        <f t="shared" si="3"/>
        <v>0</v>
      </c>
      <c r="W20" s="42">
        <f t="shared" si="4"/>
        <v>0</v>
      </c>
      <c r="X20" s="42">
        <f t="shared" si="5"/>
        <v>0</v>
      </c>
      <c r="Z20" s="42">
        <v>176.754999788942</v>
      </c>
      <c r="AA20" s="76">
        <v>3.7100000000000001E-2</v>
      </c>
    </row>
    <row r="21" spans="2:27" ht="18" customHeight="1" x14ac:dyDescent="0.3">
      <c r="B21" s="146"/>
      <c r="C21" s="43" t="s">
        <v>545</v>
      </c>
      <c r="D21" s="44" t="s">
        <v>546</v>
      </c>
      <c r="E21" s="45"/>
      <c r="F21" s="45"/>
      <c r="G21" s="45"/>
      <c r="H21" s="45"/>
      <c r="I21" s="45"/>
      <c r="J21" s="45"/>
      <c r="K21" s="45"/>
      <c r="L21" s="45"/>
      <c r="M21" s="45"/>
      <c r="N21" s="45"/>
      <c r="O21" s="45"/>
      <c r="P21" s="45"/>
      <c r="Q21" s="45"/>
      <c r="R21" s="45"/>
      <c r="S21" s="45"/>
      <c r="T21" s="42" t="str">
        <f t="shared" si="1"/>
        <v/>
      </c>
      <c r="U21" s="42">
        <f t="shared" si="2"/>
        <v>0</v>
      </c>
      <c r="V21" s="42">
        <f t="shared" si="3"/>
        <v>0</v>
      </c>
      <c r="W21" s="42">
        <f t="shared" si="4"/>
        <v>0</v>
      </c>
      <c r="X21" s="42">
        <f t="shared" si="5"/>
        <v>0</v>
      </c>
      <c r="Z21" s="42">
        <v>40.601397461454425</v>
      </c>
      <c r="AA21" s="76">
        <v>4.7800000000000002E-2</v>
      </c>
    </row>
    <row r="22" spans="2:27" ht="18" customHeight="1" x14ac:dyDescent="0.3">
      <c r="B22" s="146"/>
      <c r="C22" s="99" t="s">
        <v>547</v>
      </c>
      <c r="D22" s="100" t="s">
        <v>159</v>
      </c>
      <c r="E22" s="45"/>
      <c r="F22" s="45"/>
      <c r="G22" s="45"/>
      <c r="H22" s="45"/>
      <c r="I22" s="45"/>
      <c r="J22" s="45"/>
      <c r="K22" s="45"/>
      <c r="L22" s="45"/>
      <c r="M22" s="45"/>
      <c r="N22" s="45"/>
      <c r="O22" s="45"/>
      <c r="P22" s="45"/>
      <c r="Q22" s="45"/>
      <c r="R22" s="45"/>
      <c r="S22" s="45"/>
      <c r="T22" s="42" t="str">
        <f t="shared" si="1"/>
        <v/>
      </c>
      <c r="U22" s="42">
        <f t="shared" si="2"/>
        <v>0</v>
      </c>
      <c r="V22" s="42">
        <f t="shared" si="3"/>
        <v>0</v>
      </c>
      <c r="W22" s="42">
        <f t="shared" si="4"/>
        <v>0</v>
      </c>
      <c r="X22" s="42">
        <f t="shared" si="5"/>
        <v>0</v>
      </c>
      <c r="Z22" s="42">
        <v>6.3640278225955582E-2</v>
      </c>
      <c r="AA22" s="76">
        <v>7.5499999999999998E-2</v>
      </c>
    </row>
    <row r="23" spans="2:27" ht="18" customHeight="1" x14ac:dyDescent="0.3">
      <c r="B23" s="146"/>
      <c r="C23" s="101" t="s">
        <v>548</v>
      </c>
      <c r="D23" s="102" t="s">
        <v>549</v>
      </c>
      <c r="E23" s="45"/>
      <c r="F23" s="45"/>
      <c r="G23" s="45"/>
      <c r="H23" s="45"/>
      <c r="I23" s="45"/>
      <c r="J23" s="45"/>
      <c r="K23" s="45"/>
      <c r="L23" s="45"/>
      <c r="M23" s="45"/>
      <c r="N23" s="45"/>
      <c r="O23" s="45"/>
      <c r="P23" s="45"/>
      <c r="Q23" s="45"/>
      <c r="R23" s="45"/>
      <c r="S23" s="45"/>
      <c r="T23" s="42" t="str">
        <f t="shared" si="1"/>
        <v/>
      </c>
      <c r="U23" s="42">
        <f t="shared" si="2"/>
        <v>0</v>
      </c>
      <c r="V23" s="42">
        <f t="shared" si="3"/>
        <v>0</v>
      </c>
      <c r="W23" s="42">
        <f t="shared" si="4"/>
        <v>0</v>
      </c>
      <c r="X23" s="42">
        <f t="shared" si="5"/>
        <v>0</v>
      </c>
      <c r="Z23" s="42">
        <v>65004.259664016674</v>
      </c>
      <c r="AA23" s="76">
        <v>8.3199999999999996E-2</v>
      </c>
    </row>
    <row r="24" spans="2:27" ht="18" customHeight="1" x14ac:dyDescent="0.3">
      <c r="B24" s="146"/>
      <c r="C24" s="101" t="s">
        <v>550</v>
      </c>
      <c r="D24" s="102" t="s">
        <v>551</v>
      </c>
      <c r="E24" s="45"/>
      <c r="F24" s="45"/>
      <c r="G24" s="45"/>
      <c r="H24" s="45"/>
      <c r="I24" s="45"/>
      <c r="J24" s="45"/>
      <c r="K24" s="45"/>
      <c r="L24" s="45"/>
      <c r="M24" s="45"/>
      <c r="N24" s="45"/>
      <c r="O24" s="45"/>
      <c r="P24" s="45"/>
      <c r="Q24" s="45"/>
      <c r="R24" s="45"/>
      <c r="S24" s="45"/>
      <c r="T24" s="42" t="str">
        <f t="shared" si="1"/>
        <v/>
      </c>
      <c r="U24" s="42">
        <f t="shared" si="2"/>
        <v>0</v>
      </c>
      <c r="V24" s="42">
        <f t="shared" si="3"/>
        <v>0</v>
      </c>
      <c r="W24" s="42">
        <f t="shared" si="4"/>
        <v>0</v>
      </c>
      <c r="X24" s="42">
        <f t="shared" si="5"/>
        <v>0</v>
      </c>
      <c r="Z24" s="42">
        <v>11468.708640759718</v>
      </c>
      <c r="AA24" s="76">
        <v>8.5099999999999995E-2</v>
      </c>
    </row>
    <row r="25" spans="2:27" ht="18" customHeight="1" x14ac:dyDescent="0.3">
      <c r="B25" s="146"/>
      <c r="C25" s="101" t="s">
        <v>552</v>
      </c>
      <c r="D25" s="102" t="s">
        <v>553</v>
      </c>
      <c r="E25" s="45"/>
      <c r="F25" s="45"/>
      <c r="G25" s="45"/>
      <c r="H25" s="45"/>
      <c r="I25" s="45"/>
      <c r="J25" s="45"/>
      <c r="K25" s="45"/>
      <c r="L25" s="45"/>
      <c r="M25" s="45"/>
      <c r="N25" s="45"/>
      <c r="O25" s="45"/>
      <c r="P25" s="45"/>
      <c r="Q25" s="45"/>
      <c r="R25" s="45"/>
      <c r="S25" s="45"/>
      <c r="T25" s="42" t="str">
        <f t="shared" si="1"/>
        <v/>
      </c>
      <c r="U25" s="42">
        <f t="shared" si="2"/>
        <v>0</v>
      </c>
      <c r="V25" s="42">
        <f t="shared" si="3"/>
        <v>0</v>
      </c>
      <c r="W25" s="42">
        <f t="shared" si="4"/>
        <v>0</v>
      </c>
      <c r="X25" s="42">
        <f t="shared" si="5"/>
        <v>0</v>
      </c>
      <c r="Z25" s="42">
        <v>5.9538693713598605E-4</v>
      </c>
      <c r="AA25" s="76">
        <v>8.9600000000000013E-2</v>
      </c>
    </row>
    <row r="26" spans="2:27" ht="18" customHeight="1" x14ac:dyDescent="0.3">
      <c r="B26" s="146"/>
      <c r="C26" s="101" t="s">
        <v>554</v>
      </c>
      <c r="D26" s="102" t="s">
        <v>555</v>
      </c>
      <c r="E26" s="45"/>
      <c r="F26" s="45"/>
      <c r="G26" s="45"/>
      <c r="H26" s="45"/>
      <c r="I26" s="45"/>
      <c r="J26" s="45"/>
      <c r="K26" s="45"/>
      <c r="L26" s="45"/>
      <c r="M26" s="45"/>
      <c r="N26" s="45"/>
      <c r="O26" s="45"/>
      <c r="P26" s="45"/>
      <c r="Q26" s="45"/>
      <c r="R26" s="45"/>
      <c r="S26" s="45"/>
      <c r="T26" s="42" t="str">
        <f t="shared" si="1"/>
        <v/>
      </c>
      <c r="U26" s="42">
        <f t="shared" si="2"/>
        <v>0</v>
      </c>
      <c r="V26" s="42">
        <f t="shared" si="3"/>
        <v>0</v>
      </c>
      <c r="W26" s="42">
        <f t="shared" si="4"/>
        <v>0</v>
      </c>
      <c r="X26" s="42">
        <f t="shared" si="5"/>
        <v>0</v>
      </c>
      <c r="Z26" s="42">
        <v>4220.1598125338496</v>
      </c>
      <c r="AA26" s="76">
        <v>5.0099999999999999E-2</v>
      </c>
    </row>
    <row r="27" spans="2:27" ht="18" customHeight="1" x14ac:dyDescent="0.3">
      <c r="B27" s="146"/>
      <c r="C27" s="101" t="s">
        <v>556</v>
      </c>
      <c r="D27" s="102" t="s">
        <v>557</v>
      </c>
      <c r="E27" s="45"/>
      <c r="F27" s="45"/>
      <c r="G27" s="45"/>
      <c r="H27" s="45"/>
      <c r="I27" s="45"/>
      <c r="J27" s="45"/>
      <c r="K27" s="45"/>
      <c r="L27" s="45"/>
      <c r="M27" s="45"/>
      <c r="N27" s="45"/>
      <c r="O27" s="45"/>
      <c r="P27" s="45"/>
      <c r="Q27" s="45"/>
      <c r="R27" s="45"/>
      <c r="S27" s="45"/>
      <c r="T27" s="42" t="str">
        <f t="shared" si="1"/>
        <v/>
      </c>
      <c r="U27" s="42">
        <f t="shared" si="2"/>
        <v>0</v>
      </c>
      <c r="V27" s="42">
        <f t="shared" si="3"/>
        <v>0</v>
      </c>
      <c r="W27" s="42">
        <f t="shared" si="4"/>
        <v>0</v>
      </c>
      <c r="X27" s="42">
        <f t="shared" si="5"/>
        <v>0</v>
      </c>
      <c r="Z27" s="42">
        <v>42683.16186559794</v>
      </c>
      <c r="AA27" s="76">
        <v>1.9199999999999998E-2</v>
      </c>
    </row>
    <row r="28" spans="2:27" ht="18" customHeight="1" x14ac:dyDescent="0.3">
      <c r="B28" s="146"/>
      <c r="C28" s="101" t="s">
        <v>558</v>
      </c>
      <c r="D28" s="102" t="s">
        <v>78</v>
      </c>
      <c r="E28" s="45"/>
      <c r="F28" s="45"/>
      <c r="G28" s="45"/>
      <c r="H28" s="45"/>
      <c r="I28" s="45"/>
      <c r="J28" s="45"/>
      <c r="K28" s="45"/>
      <c r="L28" s="45"/>
      <c r="M28" s="45"/>
      <c r="N28" s="45"/>
      <c r="O28" s="45"/>
      <c r="P28" s="45"/>
      <c r="Q28" s="45"/>
      <c r="R28" s="45"/>
      <c r="S28" s="45"/>
      <c r="T28" s="42" t="str">
        <f t="shared" si="1"/>
        <v/>
      </c>
      <c r="U28" s="42">
        <f t="shared" si="2"/>
        <v>0</v>
      </c>
      <c r="V28" s="42">
        <f t="shared" si="3"/>
        <v>0</v>
      </c>
      <c r="W28" s="42">
        <f t="shared" si="4"/>
        <v>0</v>
      </c>
      <c r="X28" s="42">
        <f t="shared" si="5"/>
        <v>0</v>
      </c>
      <c r="Z28" s="42">
        <v>1.6899507395756032E-5</v>
      </c>
      <c r="AA28" s="76">
        <v>2.1299999999999999E-2</v>
      </c>
    </row>
    <row r="29" spans="2:27" ht="18" customHeight="1" x14ac:dyDescent="0.3">
      <c r="B29" s="146"/>
      <c r="C29" s="101" t="s">
        <v>559</v>
      </c>
      <c r="D29" s="102" t="s">
        <v>78</v>
      </c>
      <c r="E29" s="45"/>
      <c r="F29" s="45"/>
      <c r="G29" s="45"/>
      <c r="H29" s="45"/>
      <c r="I29" s="45"/>
      <c r="J29" s="45"/>
      <c r="K29" s="45"/>
      <c r="L29" s="45"/>
      <c r="M29" s="45"/>
      <c r="N29" s="45"/>
      <c r="O29" s="45"/>
      <c r="P29" s="45"/>
      <c r="Q29" s="45"/>
      <c r="R29" s="45"/>
      <c r="S29" s="45"/>
      <c r="T29" s="42" t="str">
        <f t="shared" si="1"/>
        <v/>
      </c>
      <c r="U29" s="42">
        <f t="shared" si="2"/>
        <v>0</v>
      </c>
      <c r="V29" s="42">
        <f t="shared" si="3"/>
        <v>0</v>
      </c>
      <c r="W29" s="42">
        <f t="shared" si="4"/>
        <v>0</v>
      </c>
      <c r="X29" s="42">
        <f t="shared" si="5"/>
        <v>0</v>
      </c>
      <c r="Z29" s="42">
        <v>2.296592158999324E-4</v>
      </c>
      <c r="AA29" s="76">
        <v>1.84E-2</v>
      </c>
    </row>
    <row r="30" spans="2:27" ht="18" customHeight="1" x14ac:dyDescent="0.3">
      <c r="B30" s="146"/>
      <c r="C30" s="103" t="s">
        <v>560</v>
      </c>
      <c r="D30" s="104" t="s">
        <v>561</v>
      </c>
      <c r="E30" s="77"/>
      <c r="F30" s="77"/>
      <c r="G30" s="77"/>
      <c r="H30" s="77"/>
      <c r="I30" s="77"/>
      <c r="J30" s="77"/>
      <c r="K30" s="77"/>
      <c r="L30" s="77"/>
      <c r="M30" s="77"/>
      <c r="N30" s="77"/>
      <c r="O30" s="77"/>
      <c r="P30" s="77"/>
      <c r="Q30" s="77"/>
      <c r="R30" s="77"/>
      <c r="S30" s="77"/>
      <c r="T30" s="78" t="str">
        <f t="shared" si="1"/>
        <v/>
      </c>
      <c r="U30" s="78">
        <f t="shared" si="2"/>
        <v>0</v>
      </c>
      <c r="V30" s="78">
        <f t="shared" si="3"/>
        <v>0</v>
      </c>
      <c r="W30" s="78">
        <f t="shared" si="4"/>
        <v>0</v>
      </c>
      <c r="X30" s="78">
        <f t="shared" si="5"/>
        <v>0</v>
      </c>
      <c r="Z30" s="42">
        <v>819498.18292303057</v>
      </c>
      <c r="AA30" s="76">
        <v>7.9399999999999998E-2</v>
      </c>
    </row>
    <row r="31" spans="2:27" ht="18" customHeight="1" x14ac:dyDescent="0.3">
      <c r="C31" s="51"/>
      <c r="I31" s="32"/>
      <c r="N31" s="32"/>
      <c r="U31" s="83">
        <f>SUM(U15:U30)</f>
        <v>0</v>
      </c>
      <c r="V31" s="84">
        <f>SUM(V15:V30)</f>
        <v>0</v>
      </c>
      <c r="W31" s="83">
        <f>SUM(W15:W30)</f>
        <v>0</v>
      </c>
      <c r="X31" s="84">
        <f>SUM(X15:X30)</f>
        <v>0</v>
      </c>
      <c r="Z31" s="31"/>
      <c r="AA31" s="31"/>
    </row>
    <row r="32" spans="2:27" ht="18" customHeight="1" x14ac:dyDescent="0.3">
      <c r="C32" s="51"/>
      <c r="I32" s="32"/>
      <c r="N32" s="32"/>
      <c r="Z32" s="31"/>
    </row>
    <row r="33" spans="2:27" ht="18" customHeight="1" x14ac:dyDescent="0.3">
      <c r="B33" s="145" t="s">
        <v>464</v>
      </c>
      <c r="C33" s="79" t="s">
        <v>535</v>
      </c>
      <c r="D33" s="80" t="s">
        <v>521</v>
      </c>
      <c r="E33" s="81"/>
      <c r="F33" s="81"/>
      <c r="G33" s="81"/>
      <c r="H33" s="81"/>
      <c r="I33" s="81"/>
      <c r="J33" s="81"/>
      <c r="K33" s="81"/>
      <c r="L33" s="81"/>
      <c r="M33" s="81"/>
      <c r="N33" s="81"/>
      <c r="O33" s="81"/>
      <c r="P33" s="81"/>
      <c r="Q33" s="81"/>
      <c r="R33" s="81"/>
      <c r="S33" s="81"/>
      <c r="T33" s="82" t="str">
        <f>IF(COUNTBLANK(E33:S33)&gt;=15,"",SUM(E33:S33))</f>
        <v/>
      </c>
      <c r="U33" s="82">
        <f t="shared" ref="U33:U48" si="6">IFERROR(T33/Z15,0)</f>
        <v>0</v>
      </c>
      <c r="V33" s="82">
        <f t="shared" ref="V33:V48" si="7">U33*AA15</f>
        <v>0</v>
      </c>
      <c r="W33" s="82">
        <f t="shared" ref="W33:W48" si="8">IFERROR(M33/Z15,0)</f>
        <v>0</v>
      </c>
      <c r="X33" s="82">
        <f t="shared" ref="X33:X48" si="9">W33*AA15</f>
        <v>0</v>
      </c>
      <c r="Y33" s="48"/>
      <c r="Z33" s="48"/>
      <c r="AA33" s="49"/>
    </row>
    <row r="34" spans="2:27" ht="18" customHeight="1" x14ac:dyDescent="0.3">
      <c r="B34" s="146"/>
      <c r="C34" s="50" t="s">
        <v>536</v>
      </c>
      <c r="D34" s="50" t="s">
        <v>143</v>
      </c>
      <c r="E34" s="45"/>
      <c r="F34" s="45"/>
      <c r="G34" s="45"/>
      <c r="H34" s="45"/>
      <c r="I34" s="45"/>
      <c r="J34" s="45"/>
      <c r="K34" s="45"/>
      <c r="L34" s="45"/>
      <c r="M34" s="45"/>
      <c r="N34" s="45"/>
      <c r="O34" s="45"/>
      <c r="P34" s="45"/>
      <c r="Q34" s="45"/>
      <c r="R34" s="45"/>
      <c r="S34" s="45"/>
      <c r="T34" s="42" t="str">
        <f t="shared" ref="T34:T39" si="10">IF(COUNTBLANK(E34:S34)&gt;=15,"",SUM(E34:S34))</f>
        <v/>
      </c>
      <c r="U34" s="42">
        <f t="shared" si="6"/>
        <v>0</v>
      </c>
      <c r="V34" s="42">
        <f t="shared" si="7"/>
        <v>0</v>
      </c>
      <c r="W34" s="42">
        <f t="shared" si="8"/>
        <v>0</v>
      </c>
      <c r="X34" s="42">
        <f t="shared" si="9"/>
        <v>0</v>
      </c>
      <c r="Y34" s="48"/>
      <c r="Z34" s="48"/>
      <c r="AA34" s="49"/>
    </row>
    <row r="35" spans="2:27" ht="18" customHeight="1" x14ac:dyDescent="0.3">
      <c r="B35" s="146"/>
      <c r="C35" s="50" t="s">
        <v>537</v>
      </c>
      <c r="D35" s="50" t="s">
        <v>538</v>
      </c>
      <c r="E35" s="45"/>
      <c r="F35" s="45"/>
      <c r="G35" s="45"/>
      <c r="H35" s="45"/>
      <c r="I35" s="45"/>
      <c r="J35" s="45"/>
      <c r="K35" s="45"/>
      <c r="L35" s="45"/>
      <c r="M35" s="45"/>
      <c r="N35" s="45"/>
      <c r="O35" s="45"/>
      <c r="P35" s="45"/>
      <c r="Q35" s="45"/>
      <c r="R35" s="45"/>
      <c r="S35" s="45"/>
      <c r="T35" s="42" t="str">
        <f t="shared" si="10"/>
        <v/>
      </c>
      <c r="U35" s="42">
        <f t="shared" si="6"/>
        <v>0</v>
      </c>
      <c r="V35" s="42">
        <f t="shared" si="7"/>
        <v>0</v>
      </c>
      <c r="W35" s="42">
        <f t="shared" si="8"/>
        <v>0</v>
      </c>
      <c r="X35" s="42">
        <f t="shared" si="9"/>
        <v>0</v>
      </c>
      <c r="Y35" s="31"/>
    </row>
    <row r="36" spans="2:27" ht="18" customHeight="1" x14ac:dyDescent="0.3">
      <c r="B36" s="146"/>
      <c r="C36" s="50" t="s">
        <v>539</v>
      </c>
      <c r="D36" s="50" t="s">
        <v>540</v>
      </c>
      <c r="E36" s="45"/>
      <c r="F36" s="45"/>
      <c r="G36" s="45"/>
      <c r="H36" s="45"/>
      <c r="I36" s="45"/>
      <c r="J36" s="45"/>
      <c r="K36" s="45"/>
      <c r="L36" s="45"/>
      <c r="M36" s="45"/>
      <c r="N36" s="45"/>
      <c r="O36" s="45"/>
      <c r="P36" s="45"/>
      <c r="Q36" s="45"/>
      <c r="R36" s="45"/>
      <c r="S36" s="45"/>
      <c r="T36" s="42" t="str">
        <f t="shared" si="10"/>
        <v/>
      </c>
      <c r="U36" s="42">
        <f t="shared" si="6"/>
        <v>0</v>
      </c>
      <c r="V36" s="42">
        <f t="shared" si="7"/>
        <v>0</v>
      </c>
      <c r="W36" s="42">
        <f t="shared" si="8"/>
        <v>0</v>
      </c>
      <c r="X36" s="42">
        <f t="shared" si="9"/>
        <v>0</v>
      </c>
      <c r="Y36" s="31"/>
    </row>
    <row r="37" spans="2:27" ht="18" customHeight="1" x14ac:dyDescent="0.3">
      <c r="B37" s="146"/>
      <c r="C37" s="50" t="s">
        <v>541</v>
      </c>
      <c r="D37" s="50" t="s">
        <v>542</v>
      </c>
      <c r="E37" s="45"/>
      <c r="F37" s="45"/>
      <c r="G37" s="45"/>
      <c r="H37" s="45"/>
      <c r="I37" s="45"/>
      <c r="J37" s="45"/>
      <c r="K37" s="45"/>
      <c r="L37" s="45"/>
      <c r="M37" s="45"/>
      <c r="N37" s="45"/>
      <c r="O37" s="45"/>
      <c r="P37" s="45"/>
      <c r="Q37" s="45"/>
      <c r="R37" s="45"/>
      <c r="S37" s="45"/>
      <c r="T37" s="42" t="str">
        <f t="shared" si="10"/>
        <v/>
      </c>
      <c r="U37" s="42">
        <f t="shared" si="6"/>
        <v>0</v>
      </c>
      <c r="V37" s="42">
        <f t="shared" si="7"/>
        <v>0</v>
      </c>
      <c r="W37" s="42">
        <f t="shared" si="8"/>
        <v>0</v>
      </c>
      <c r="X37" s="42">
        <f t="shared" si="9"/>
        <v>0</v>
      </c>
      <c r="Y37" s="31"/>
    </row>
    <row r="38" spans="2:27" ht="18" customHeight="1" x14ac:dyDescent="0.3">
      <c r="B38" s="146"/>
      <c r="C38" s="50" t="s">
        <v>543</v>
      </c>
      <c r="D38" s="50" t="s">
        <v>544</v>
      </c>
      <c r="E38" s="45"/>
      <c r="F38" s="45"/>
      <c r="G38" s="45"/>
      <c r="H38" s="45"/>
      <c r="I38" s="45"/>
      <c r="J38" s="45"/>
      <c r="K38" s="45"/>
      <c r="L38" s="45"/>
      <c r="M38" s="45"/>
      <c r="N38" s="45"/>
      <c r="O38" s="45"/>
      <c r="P38" s="45"/>
      <c r="Q38" s="45"/>
      <c r="R38" s="45"/>
      <c r="S38" s="45"/>
      <c r="T38" s="42" t="str">
        <f t="shared" si="10"/>
        <v/>
      </c>
      <c r="U38" s="42">
        <f t="shared" si="6"/>
        <v>0</v>
      </c>
      <c r="V38" s="42">
        <f t="shared" si="7"/>
        <v>0</v>
      </c>
      <c r="W38" s="42">
        <f t="shared" si="8"/>
        <v>0</v>
      </c>
      <c r="X38" s="42">
        <f t="shared" si="9"/>
        <v>0</v>
      </c>
    </row>
    <row r="39" spans="2:27" ht="18" customHeight="1" x14ac:dyDescent="0.3">
      <c r="B39" s="146"/>
      <c r="C39" s="50" t="s">
        <v>545</v>
      </c>
      <c r="D39" s="50" t="s">
        <v>546</v>
      </c>
      <c r="E39" s="45"/>
      <c r="F39" s="45"/>
      <c r="G39" s="45"/>
      <c r="H39" s="45"/>
      <c r="I39" s="45"/>
      <c r="J39" s="45"/>
      <c r="K39" s="45"/>
      <c r="L39" s="45"/>
      <c r="M39" s="45"/>
      <c r="N39" s="45"/>
      <c r="O39" s="45"/>
      <c r="P39" s="45"/>
      <c r="Q39" s="45"/>
      <c r="R39" s="45"/>
      <c r="S39" s="45"/>
      <c r="T39" s="42" t="str">
        <f t="shared" si="10"/>
        <v/>
      </c>
      <c r="U39" s="42">
        <f t="shared" si="6"/>
        <v>0</v>
      </c>
      <c r="V39" s="42">
        <f t="shared" si="7"/>
        <v>0</v>
      </c>
      <c r="W39" s="42">
        <f t="shared" si="8"/>
        <v>0</v>
      </c>
      <c r="X39" s="42">
        <f t="shared" si="9"/>
        <v>0</v>
      </c>
    </row>
    <row r="40" spans="2:27" ht="18" customHeight="1" x14ac:dyDescent="0.3">
      <c r="B40" s="146"/>
      <c r="C40" s="50" t="s">
        <v>547</v>
      </c>
      <c r="D40" s="50" t="s">
        <v>159</v>
      </c>
      <c r="E40" s="45"/>
      <c r="F40" s="45"/>
      <c r="G40" s="45"/>
      <c r="H40" s="45"/>
      <c r="I40" s="45"/>
      <c r="J40" s="45"/>
      <c r="K40" s="45"/>
      <c r="L40" s="45"/>
      <c r="M40" s="45"/>
      <c r="N40" s="45"/>
      <c r="O40" s="45"/>
      <c r="P40" s="45"/>
      <c r="Q40" s="45"/>
      <c r="R40" s="45"/>
      <c r="S40" s="45"/>
      <c r="T40" s="42" t="str">
        <f t="shared" ref="T40:T48" si="11">IF(COUNTBLANK(E40:S40)&gt;=15,"",SUM(E40:S40))</f>
        <v/>
      </c>
      <c r="U40" s="42">
        <f t="shared" si="6"/>
        <v>0</v>
      </c>
      <c r="V40" s="42">
        <f t="shared" si="7"/>
        <v>0</v>
      </c>
      <c r="W40" s="42">
        <f t="shared" si="8"/>
        <v>0</v>
      </c>
      <c r="X40" s="42">
        <f t="shared" si="9"/>
        <v>0</v>
      </c>
    </row>
    <row r="41" spans="2:27" ht="18" customHeight="1" x14ac:dyDescent="0.3">
      <c r="B41" s="146"/>
      <c r="C41" s="50" t="s">
        <v>548</v>
      </c>
      <c r="D41" s="50" t="s">
        <v>549</v>
      </c>
      <c r="E41" s="45"/>
      <c r="F41" s="45"/>
      <c r="G41" s="45"/>
      <c r="H41" s="45"/>
      <c r="I41" s="45"/>
      <c r="J41" s="45"/>
      <c r="K41" s="45"/>
      <c r="L41" s="45"/>
      <c r="M41" s="45"/>
      <c r="N41" s="45"/>
      <c r="O41" s="45"/>
      <c r="P41" s="45"/>
      <c r="Q41" s="45"/>
      <c r="R41" s="45"/>
      <c r="S41" s="45"/>
      <c r="T41" s="42" t="str">
        <f t="shared" si="11"/>
        <v/>
      </c>
      <c r="U41" s="42">
        <f t="shared" si="6"/>
        <v>0</v>
      </c>
      <c r="V41" s="42">
        <f t="shared" si="7"/>
        <v>0</v>
      </c>
      <c r="W41" s="42">
        <f t="shared" si="8"/>
        <v>0</v>
      </c>
      <c r="X41" s="42">
        <f t="shared" si="9"/>
        <v>0</v>
      </c>
    </row>
    <row r="42" spans="2:27" ht="18" customHeight="1" x14ac:dyDescent="0.3">
      <c r="B42" s="146"/>
      <c r="C42" s="50" t="s">
        <v>550</v>
      </c>
      <c r="D42" s="50" t="s">
        <v>551</v>
      </c>
      <c r="E42" s="45"/>
      <c r="F42" s="45"/>
      <c r="G42" s="45"/>
      <c r="H42" s="45"/>
      <c r="I42" s="45"/>
      <c r="J42" s="45"/>
      <c r="K42" s="45"/>
      <c r="L42" s="45"/>
      <c r="M42" s="45"/>
      <c r="N42" s="45"/>
      <c r="O42" s="45"/>
      <c r="P42" s="45"/>
      <c r="Q42" s="45"/>
      <c r="R42" s="45"/>
      <c r="S42" s="45"/>
      <c r="T42" s="42" t="str">
        <f t="shared" si="11"/>
        <v/>
      </c>
      <c r="U42" s="42">
        <f t="shared" si="6"/>
        <v>0</v>
      </c>
      <c r="V42" s="42">
        <f t="shared" si="7"/>
        <v>0</v>
      </c>
      <c r="W42" s="42">
        <f t="shared" si="8"/>
        <v>0</v>
      </c>
      <c r="X42" s="42">
        <f t="shared" si="9"/>
        <v>0</v>
      </c>
    </row>
    <row r="43" spans="2:27" ht="18" customHeight="1" x14ac:dyDescent="0.3">
      <c r="B43" s="146"/>
      <c r="C43" s="50" t="s">
        <v>552</v>
      </c>
      <c r="D43" s="50" t="s">
        <v>553</v>
      </c>
      <c r="E43" s="45"/>
      <c r="F43" s="45"/>
      <c r="G43" s="45"/>
      <c r="H43" s="45"/>
      <c r="I43" s="45"/>
      <c r="J43" s="45"/>
      <c r="K43" s="45"/>
      <c r="L43" s="45"/>
      <c r="M43" s="45"/>
      <c r="N43" s="45"/>
      <c r="O43" s="45"/>
      <c r="P43" s="45"/>
      <c r="Q43" s="45"/>
      <c r="R43" s="45"/>
      <c r="S43" s="45"/>
      <c r="T43" s="42" t="str">
        <f t="shared" si="11"/>
        <v/>
      </c>
      <c r="U43" s="42">
        <f t="shared" si="6"/>
        <v>0</v>
      </c>
      <c r="V43" s="42">
        <f t="shared" si="7"/>
        <v>0</v>
      </c>
      <c r="W43" s="42">
        <f t="shared" si="8"/>
        <v>0</v>
      </c>
      <c r="X43" s="42">
        <f t="shared" si="9"/>
        <v>0</v>
      </c>
    </row>
    <row r="44" spans="2:27" ht="18" customHeight="1" x14ac:dyDescent="0.3">
      <c r="B44" s="146"/>
      <c r="C44" s="50" t="s">
        <v>554</v>
      </c>
      <c r="D44" s="50" t="s">
        <v>555</v>
      </c>
      <c r="E44" s="45"/>
      <c r="F44" s="45"/>
      <c r="G44" s="45"/>
      <c r="H44" s="45"/>
      <c r="I44" s="45"/>
      <c r="J44" s="45"/>
      <c r="K44" s="45"/>
      <c r="L44" s="45"/>
      <c r="M44" s="45"/>
      <c r="N44" s="45"/>
      <c r="O44" s="45"/>
      <c r="P44" s="45"/>
      <c r="Q44" s="45"/>
      <c r="R44" s="45"/>
      <c r="S44" s="45"/>
      <c r="T44" s="42" t="str">
        <f t="shared" si="11"/>
        <v/>
      </c>
      <c r="U44" s="42">
        <f t="shared" si="6"/>
        <v>0</v>
      </c>
      <c r="V44" s="42">
        <f t="shared" si="7"/>
        <v>0</v>
      </c>
      <c r="W44" s="42">
        <f t="shared" si="8"/>
        <v>0</v>
      </c>
      <c r="X44" s="42">
        <f t="shared" si="9"/>
        <v>0</v>
      </c>
    </row>
    <row r="45" spans="2:27" ht="18" customHeight="1" x14ac:dyDescent="0.3">
      <c r="B45" s="146"/>
      <c r="C45" s="50" t="s">
        <v>556</v>
      </c>
      <c r="D45" s="50" t="s">
        <v>557</v>
      </c>
      <c r="E45" s="45"/>
      <c r="F45" s="45"/>
      <c r="G45" s="45"/>
      <c r="H45" s="45"/>
      <c r="I45" s="45"/>
      <c r="J45" s="45"/>
      <c r="K45" s="45"/>
      <c r="L45" s="45"/>
      <c r="M45" s="45"/>
      <c r="N45" s="45"/>
      <c r="O45" s="45"/>
      <c r="P45" s="45"/>
      <c r="Q45" s="45"/>
      <c r="R45" s="45"/>
      <c r="S45" s="45"/>
      <c r="T45" s="42" t="str">
        <f t="shared" si="11"/>
        <v/>
      </c>
      <c r="U45" s="42">
        <f t="shared" si="6"/>
        <v>0</v>
      </c>
      <c r="V45" s="42">
        <f t="shared" si="7"/>
        <v>0</v>
      </c>
      <c r="W45" s="42">
        <f t="shared" si="8"/>
        <v>0</v>
      </c>
      <c r="X45" s="42">
        <f t="shared" si="9"/>
        <v>0</v>
      </c>
    </row>
    <row r="46" spans="2:27" ht="18" customHeight="1" x14ac:dyDescent="0.3">
      <c r="B46" s="146"/>
      <c r="C46" s="50" t="s">
        <v>558</v>
      </c>
      <c r="D46" s="50" t="s">
        <v>78</v>
      </c>
      <c r="E46" s="45"/>
      <c r="F46" s="45"/>
      <c r="G46" s="45"/>
      <c r="H46" s="45"/>
      <c r="I46" s="45"/>
      <c r="J46" s="45"/>
      <c r="K46" s="45"/>
      <c r="L46" s="45"/>
      <c r="M46" s="45"/>
      <c r="N46" s="45"/>
      <c r="O46" s="45"/>
      <c r="P46" s="45"/>
      <c r="Q46" s="45"/>
      <c r="R46" s="45"/>
      <c r="S46" s="45"/>
      <c r="T46" s="42" t="str">
        <f t="shared" si="11"/>
        <v/>
      </c>
      <c r="U46" s="42">
        <f t="shared" si="6"/>
        <v>0</v>
      </c>
      <c r="V46" s="42">
        <f t="shared" si="7"/>
        <v>0</v>
      </c>
      <c r="W46" s="42">
        <f t="shared" si="8"/>
        <v>0</v>
      </c>
      <c r="X46" s="42">
        <f t="shared" si="9"/>
        <v>0</v>
      </c>
    </row>
    <row r="47" spans="2:27" ht="18" customHeight="1" x14ac:dyDescent="0.3">
      <c r="B47" s="146"/>
      <c r="C47" s="50" t="s">
        <v>559</v>
      </c>
      <c r="D47" s="50" t="s">
        <v>78</v>
      </c>
      <c r="E47" s="45"/>
      <c r="F47" s="45"/>
      <c r="G47" s="45"/>
      <c r="H47" s="45"/>
      <c r="I47" s="45"/>
      <c r="J47" s="45"/>
      <c r="K47" s="45"/>
      <c r="L47" s="45"/>
      <c r="M47" s="45"/>
      <c r="N47" s="45"/>
      <c r="O47" s="45"/>
      <c r="P47" s="45"/>
      <c r="Q47" s="45"/>
      <c r="R47" s="45"/>
      <c r="S47" s="45"/>
      <c r="T47" s="42" t="str">
        <f t="shared" si="11"/>
        <v/>
      </c>
      <c r="U47" s="42">
        <f t="shared" si="6"/>
        <v>0</v>
      </c>
      <c r="V47" s="42">
        <f t="shared" si="7"/>
        <v>0</v>
      </c>
      <c r="W47" s="42">
        <f t="shared" si="8"/>
        <v>0</v>
      </c>
      <c r="X47" s="42">
        <f t="shared" si="9"/>
        <v>0</v>
      </c>
    </row>
    <row r="48" spans="2:27" ht="18" customHeight="1" x14ac:dyDescent="0.3">
      <c r="B48" s="146"/>
      <c r="C48" s="50" t="s">
        <v>560</v>
      </c>
      <c r="D48" s="50" t="s">
        <v>561</v>
      </c>
      <c r="E48" s="45"/>
      <c r="F48" s="45"/>
      <c r="G48" s="45"/>
      <c r="H48" s="45"/>
      <c r="I48" s="45"/>
      <c r="J48" s="45"/>
      <c r="K48" s="45"/>
      <c r="L48" s="45"/>
      <c r="M48" s="45"/>
      <c r="N48" s="45"/>
      <c r="O48" s="45"/>
      <c r="P48" s="45"/>
      <c r="Q48" s="45"/>
      <c r="R48" s="45"/>
      <c r="S48" s="45"/>
      <c r="T48" s="42" t="str">
        <f t="shared" si="11"/>
        <v/>
      </c>
      <c r="U48" s="42">
        <f t="shared" si="6"/>
        <v>0</v>
      </c>
      <c r="V48" s="42">
        <f t="shared" si="7"/>
        <v>0</v>
      </c>
      <c r="W48" s="42">
        <f t="shared" si="8"/>
        <v>0</v>
      </c>
      <c r="X48" s="42">
        <f t="shared" si="9"/>
        <v>0</v>
      </c>
    </row>
    <row r="49" spans="3:27" ht="18" customHeight="1" x14ac:dyDescent="0.3">
      <c r="C49" s="51"/>
      <c r="I49" s="32"/>
      <c r="N49" s="32"/>
      <c r="U49" s="83">
        <f>SUM(U33:U48)</f>
        <v>0</v>
      </c>
      <c r="V49" s="84">
        <f>SUM(V33:V48)</f>
        <v>0</v>
      </c>
      <c r="W49" s="83">
        <f>SUM(W33:W48)</f>
        <v>0</v>
      </c>
      <c r="X49" s="84">
        <f>SUM(X33:X48)</f>
        <v>0</v>
      </c>
      <c r="Z49" s="31"/>
      <c r="AA49" s="31"/>
    </row>
    <row r="50" spans="3:27" ht="18" customHeight="1" x14ac:dyDescent="0.3">
      <c r="C50" s="51"/>
      <c r="I50" s="32"/>
      <c r="N50" s="32"/>
      <c r="Z50" s="31"/>
    </row>
    <row r="51" spans="3:27" ht="17.399999999999999" x14ac:dyDescent="0.3">
      <c r="C51" s="53"/>
      <c r="D51" s="53"/>
      <c r="E51" s="154" t="s">
        <v>525</v>
      </c>
      <c r="F51" s="155"/>
      <c r="G51" s="155"/>
      <c r="H51" s="155"/>
      <c r="I51" s="155"/>
      <c r="J51" s="155"/>
      <c r="K51" s="155"/>
      <c r="L51" s="155"/>
      <c r="M51" s="155"/>
      <c r="N51" s="155"/>
      <c r="O51" s="156"/>
      <c r="W51"/>
      <c r="X51" s="64"/>
      <c r="AA51" s="31"/>
    </row>
    <row r="52" spans="3:27" ht="14.25" customHeight="1" x14ac:dyDescent="0.3">
      <c r="C52" s="35"/>
      <c r="E52" s="151" t="s">
        <v>188</v>
      </c>
      <c r="F52" s="152"/>
      <c r="G52" s="152"/>
      <c r="H52" s="152"/>
      <c r="I52" s="153"/>
      <c r="J52" s="157" t="s">
        <v>189</v>
      </c>
      <c r="K52" s="152"/>
      <c r="L52" s="153"/>
      <c r="M52" s="157" t="s">
        <v>191</v>
      </c>
      <c r="N52" s="152"/>
      <c r="O52" s="158"/>
      <c r="W52"/>
      <c r="X52" s="64"/>
      <c r="AA52" s="31"/>
    </row>
    <row r="53" spans="3:27" ht="18" customHeight="1" x14ac:dyDescent="0.3">
      <c r="C53" s="54" t="s">
        <v>132</v>
      </c>
      <c r="D53" s="55" t="s">
        <v>135</v>
      </c>
      <c r="E53" s="56" t="s">
        <v>193</v>
      </c>
      <c r="F53" s="56" t="s">
        <v>195</v>
      </c>
      <c r="G53" s="56" t="s">
        <v>197</v>
      </c>
      <c r="H53" s="56" t="s">
        <v>526</v>
      </c>
      <c r="I53" s="56" t="s">
        <v>199</v>
      </c>
      <c r="J53" s="56" t="s">
        <v>201</v>
      </c>
      <c r="K53" s="56" t="s">
        <v>195</v>
      </c>
      <c r="L53" s="56" t="s">
        <v>197</v>
      </c>
      <c r="M53" s="56" t="s">
        <v>201</v>
      </c>
      <c r="N53" s="56" t="s">
        <v>195</v>
      </c>
      <c r="O53" s="57" t="s">
        <v>197</v>
      </c>
      <c r="W53"/>
      <c r="X53" s="64"/>
      <c r="AA53" s="31"/>
    </row>
    <row r="54" spans="3:27" ht="18" customHeight="1" x14ac:dyDescent="0.3">
      <c r="C54" s="79" t="s">
        <v>535</v>
      </c>
      <c r="D54" s="80" t="s">
        <v>521</v>
      </c>
      <c r="E54" s="85">
        <f>IF($H54="YES",0,V15)</f>
        <v>0</v>
      </c>
      <c r="F54" s="85">
        <f>IF($H54="YES",0,V33)</f>
        <v>0</v>
      </c>
      <c r="G54" s="52">
        <f>IFERROR((E54-F54)/E54,0)</f>
        <v>0</v>
      </c>
      <c r="H54" s="96" t="s">
        <v>527</v>
      </c>
      <c r="I54" s="52" t="str">
        <f>IF(G54="","",IF(G54&lt;-0.1,IF(H54="YES","YES","NO"),"YES"))</f>
        <v>YES</v>
      </c>
      <c r="J54" s="85">
        <f>IF($H54="YES",0,IFERROR(V15-X15,""))</f>
        <v>0</v>
      </c>
      <c r="K54" s="85">
        <f>IF($H54="YES",0,IFERROR(V33-X33,""))</f>
        <v>0</v>
      </c>
      <c r="L54" s="52">
        <f>IFERROR((J54-K54)/J54,0)</f>
        <v>0</v>
      </c>
      <c r="M54" s="86">
        <f>IF($H54="YES",0,X15)</f>
        <v>0</v>
      </c>
      <c r="N54" s="86">
        <f>IF($H54="YES",0,X33)</f>
        <v>0</v>
      </c>
      <c r="O54" s="52">
        <f t="shared" ref="O54:O69" si="12">IFERROR((M54-N54)/E54,0)</f>
        <v>0</v>
      </c>
      <c r="W54"/>
      <c r="X54" s="64"/>
      <c r="AA54" s="31"/>
    </row>
    <row r="55" spans="3:27" ht="18" customHeight="1" x14ac:dyDescent="0.3">
      <c r="C55" s="50" t="s">
        <v>536</v>
      </c>
      <c r="D55" s="50" t="s">
        <v>143</v>
      </c>
      <c r="E55" s="85">
        <f t="shared" ref="E55:E69" si="13">IF($H55="YES",0,V16)</f>
        <v>0</v>
      </c>
      <c r="F55" s="85">
        <f t="shared" ref="F55:F69" si="14">IF($H55="YES",0,V34)</f>
        <v>0</v>
      </c>
      <c r="G55" s="52">
        <f t="shared" ref="G55:G69" si="15">IFERROR((E55-F55)/E55,0)</f>
        <v>0</v>
      </c>
      <c r="H55" s="96" t="s">
        <v>527</v>
      </c>
      <c r="I55" s="52" t="str">
        <f t="shared" ref="I55:I69" si="16">IF(G55="","",IF(G55&lt;-0.1,IF(H55="YES","YES","NO"),"YES"))</f>
        <v>YES</v>
      </c>
      <c r="J55" s="85">
        <f t="shared" ref="J55:J69" si="17">IF($H55="YES",0,IFERROR(V16-X16,""))</f>
        <v>0</v>
      </c>
      <c r="K55" s="85">
        <f t="shared" ref="K55:K69" si="18">IF($H55="YES",0,IFERROR(V34-X34,""))</f>
        <v>0</v>
      </c>
      <c r="L55" s="52">
        <f t="shared" ref="L55:L69" si="19">IFERROR((J55-K55)/J55,0)</f>
        <v>0</v>
      </c>
      <c r="M55" s="86">
        <f t="shared" ref="M55:M69" si="20">IF($H55="YES",0,X16)</f>
        <v>0</v>
      </c>
      <c r="N55" s="86">
        <f t="shared" ref="N55:N69" si="21">IF($H55="YES",0,X34)</f>
        <v>0</v>
      </c>
      <c r="O55" s="52">
        <f t="shared" si="12"/>
        <v>0</v>
      </c>
      <c r="W55"/>
      <c r="X55" s="64"/>
      <c r="AA55" s="31"/>
    </row>
    <row r="56" spans="3:27" ht="18" customHeight="1" x14ac:dyDescent="0.3">
      <c r="C56" s="50" t="s">
        <v>537</v>
      </c>
      <c r="D56" s="50" t="s">
        <v>538</v>
      </c>
      <c r="E56" s="85">
        <f t="shared" si="13"/>
        <v>0</v>
      </c>
      <c r="F56" s="85">
        <f t="shared" si="14"/>
        <v>0</v>
      </c>
      <c r="G56" s="52">
        <f t="shared" si="15"/>
        <v>0</v>
      </c>
      <c r="H56" s="96" t="s">
        <v>527</v>
      </c>
      <c r="I56" s="52" t="str">
        <f t="shared" si="16"/>
        <v>YES</v>
      </c>
      <c r="J56" s="85">
        <f t="shared" si="17"/>
        <v>0</v>
      </c>
      <c r="K56" s="85">
        <f t="shared" si="18"/>
        <v>0</v>
      </c>
      <c r="L56" s="52">
        <f t="shared" si="19"/>
        <v>0</v>
      </c>
      <c r="M56" s="86">
        <f t="shared" si="20"/>
        <v>0</v>
      </c>
      <c r="N56" s="86">
        <f t="shared" si="21"/>
        <v>0</v>
      </c>
      <c r="O56" s="52">
        <f t="shared" si="12"/>
        <v>0</v>
      </c>
      <c r="W56"/>
      <c r="X56" s="64"/>
      <c r="AA56" s="31"/>
    </row>
    <row r="57" spans="3:27" ht="18" customHeight="1" x14ac:dyDescent="0.3">
      <c r="C57" s="50" t="s">
        <v>539</v>
      </c>
      <c r="D57" s="50" t="s">
        <v>540</v>
      </c>
      <c r="E57" s="85">
        <f t="shared" si="13"/>
        <v>0</v>
      </c>
      <c r="F57" s="85">
        <f t="shared" si="14"/>
        <v>0</v>
      </c>
      <c r="G57" s="52">
        <f t="shared" si="15"/>
        <v>0</v>
      </c>
      <c r="H57" s="96" t="s">
        <v>527</v>
      </c>
      <c r="I57" s="52" t="str">
        <f t="shared" si="16"/>
        <v>YES</v>
      </c>
      <c r="J57" s="85">
        <f t="shared" si="17"/>
        <v>0</v>
      </c>
      <c r="K57" s="85">
        <f t="shared" si="18"/>
        <v>0</v>
      </c>
      <c r="L57" s="52">
        <f t="shared" si="19"/>
        <v>0</v>
      </c>
      <c r="M57" s="86">
        <f t="shared" si="20"/>
        <v>0</v>
      </c>
      <c r="N57" s="86">
        <f t="shared" si="21"/>
        <v>0</v>
      </c>
      <c r="O57" s="52">
        <f t="shared" si="12"/>
        <v>0</v>
      </c>
      <c r="W57"/>
      <c r="X57" s="64"/>
      <c r="AA57" s="31"/>
    </row>
    <row r="58" spans="3:27" ht="18" customHeight="1" x14ac:dyDescent="0.3">
      <c r="C58" s="50" t="s">
        <v>541</v>
      </c>
      <c r="D58" s="50" t="s">
        <v>542</v>
      </c>
      <c r="E58" s="85">
        <f t="shared" si="13"/>
        <v>0</v>
      </c>
      <c r="F58" s="85">
        <f t="shared" si="14"/>
        <v>0</v>
      </c>
      <c r="G58" s="52">
        <f t="shared" si="15"/>
        <v>0</v>
      </c>
      <c r="H58" s="96" t="s">
        <v>527</v>
      </c>
      <c r="I58" s="52" t="str">
        <f t="shared" si="16"/>
        <v>YES</v>
      </c>
      <c r="J58" s="85">
        <f t="shared" si="17"/>
        <v>0</v>
      </c>
      <c r="K58" s="85">
        <f t="shared" si="18"/>
        <v>0</v>
      </c>
      <c r="L58" s="52">
        <f t="shared" si="19"/>
        <v>0</v>
      </c>
      <c r="M58" s="86">
        <f t="shared" si="20"/>
        <v>0</v>
      </c>
      <c r="N58" s="86">
        <f t="shared" si="21"/>
        <v>0</v>
      </c>
      <c r="O58" s="52">
        <f t="shared" si="12"/>
        <v>0</v>
      </c>
      <c r="W58"/>
      <c r="X58" s="64"/>
      <c r="AA58" s="31"/>
    </row>
    <row r="59" spans="3:27" ht="18" customHeight="1" x14ac:dyDescent="0.3">
      <c r="C59" s="50" t="s">
        <v>543</v>
      </c>
      <c r="D59" s="50" t="s">
        <v>544</v>
      </c>
      <c r="E59" s="85">
        <f t="shared" si="13"/>
        <v>0</v>
      </c>
      <c r="F59" s="85">
        <f t="shared" si="14"/>
        <v>0</v>
      </c>
      <c r="G59" s="52">
        <f t="shared" si="15"/>
        <v>0</v>
      </c>
      <c r="H59" s="96" t="s">
        <v>527</v>
      </c>
      <c r="I59" s="52" t="str">
        <f t="shared" si="16"/>
        <v>YES</v>
      </c>
      <c r="J59" s="85">
        <f t="shared" si="17"/>
        <v>0</v>
      </c>
      <c r="K59" s="85">
        <f t="shared" si="18"/>
        <v>0</v>
      </c>
      <c r="L59" s="52">
        <f t="shared" si="19"/>
        <v>0</v>
      </c>
      <c r="M59" s="86">
        <f t="shared" si="20"/>
        <v>0</v>
      </c>
      <c r="N59" s="86">
        <f t="shared" si="21"/>
        <v>0</v>
      </c>
      <c r="O59" s="52">
        <f t="shared" si="12"/>
        <v>0</v>
      </c>
      <c r="W59"/>
      <c r="X59" s="64"/>
      <c r="AA59" s="31"/>
    </row>
    <row r="60" spans="3:27" ht="18" customHeight="1" x14ac:dyDescent="0.3">
      <c r="C60" s="50" t="s">
        <v>545</v>
      </c>
      <c r="D60" s="50" t="s">
        <v>546</v>
      </c>
      <c r="E60" s="85">
        <f t="shared" si="13"/>
        <v>0</v>
      </c>
      <c r="F60" s="85">
        <f t="shared" si="14"/>
        <v>0</v>
      </c>
      <c r="G60" s="52">
        <f t="shared" si="15"/>
        <v>0</v>
      </c>
      <c r="H60" s="96" t="s">
        <v>527</v>
      </c>
      <c r="I60" s="52" t="str">
        <f t="shared" si="16"/>
        <v>YES</v>
      </c>
      <c r="J60" s="85">
        <f t="shared" si="17"/>
        <v>0</v>
      </c>
      <c r="K60" s="85">
        <f t="shared" si="18"/>
        <v>0</v>
      </c>
      <c r="L60" s="52">
        <f t="shared" si="19"/>
        <v>0</v>
      </c>
      <c r="M60" s="86">
        <f t="shared" si="20"/>
        <v>0</v>
      </c>
      <c r="N60" s="86">
        <f t="shared" si="21"/>
        <v>0</v>
      </c>
      <c r="O60" s="52">
        <f t="shared" si="12"/>
        <v>0</v>
      </c>
      <c r="W60"/>
      <c r="X60" s="64"/>
      <c r="AA60" s="31"/>
    </row>
    <row r="61" spans="3:27" ht="18" customHeight="1" x14ac:dyDescent="0.3">
      <c r="C61" s="50" t="s">
        <v>547</v>
      </c>
      <c r="D61" s="50" t="s">
        <v>159</v>
      </c>
      <c r="E61" s="85">
        <f t="shared" si="13"/>
        <v>0</v>
      </c>
      <c r="F61" s="85">
        <f t="shared" si="14"/>
        <v>0</v>
      </c>
      <c r="G61" s="52">
        <f t="shared" si="15"/>
        <v>0</v>
      </c>
      <c r="H61" s="96" t="s">
        <v>527</v>
      </c>
      <c r="I61" s="52" t="str">
        <f t="shared" si="16"/>
        <v>YES</v>
      </c>
      <c r="J61" s="85">
        <f t="shared" si="17"/>
        <v>0</v>
      </c>
      <c r="K61" s="85">
        <f t="shared" si="18"/>
        <v>0</v>
      </c>
      <c r="L61" s="52">
        <f t="shared" si="19"/>
        <v>0</v>
      </c>
      <c r="M61" s="86">
        <f t="shared" si="20"/>
        <v>0</v>
      </c>
      <c r="N61" s="86">
        <f t="shared" si="21"/>
        <v>0</v>
      </c>
      <c r="O61" s="52">
        <f t="shared" si="12"/>
        <v>0</v>
      </c>
      <c r="W61"/>
      <c r="X61" s="64"/>
      <c r="AA61" s="31"/>
    </row>
    <row r="62" spans="3:27" ht="18" customHeight="1" x14ac:dyDescent="0.3">
      <c r="C62" s="50" t="s">
        <v>548</v>
      </c>
      <c r="D62" s="50" t="s">
        <v>549</v>
      </c>
      <c r="E62" s="85">
        <f t="shared" si="13"/>
        <v>0</v>
      </c>
      <c r="F62" s="85">
        <f t="shared" si="14"/>
        <v>0</v>
      </c>
      <c r="G62" s="52">
        <f t="shared" si="15"/>
        <v>0</v>
      </c>
      <c r="H62" s="96" t="s">
        <v>527</v>
      </c>
      <c r="I62" s="52" t="str">
        <f t="shared" si="16"/>
        <v>YES</v>
      </c>
      <c r="J62" s="85">
        <f t="shared" si="17"/>
        <v>0</v>
      </c>
      <c r="K62" s="85">
        <f t="shared" si="18"/>
        <v>0</v>
      </c>
      <c r="L62" s="52">
        <f t="shared" si="19"/>
        <v>0</v>
      </c>
      <c r="M62" s="86">
        <f t="shared" si="20"/>
        <v>0</v>
      </c>
      <c r="N62" s="86">
        <f t="shared" si="21"/>
        <v>0</v>
      </c>
      <c r="O62" s="52">
        <f t="shared" si="12"/>
        <v>0</v>
      </c>
      <c r="W62"/>
      <c r="X62" s="64"/>
      <c r="AA62" s="31"/>
    </row>
    <row r="63" spans="3:27" ht="18" customHeight="1" x14ac:dyDescent="0.3">
      <c r="C63" s="50" t="s">
        <v>550</v>
      </c>
      <c r="D63" s="50" t="s">
        <v>551</v>
      </c>
      <c r="E63" s="85">
        <f t="shared" si="13"/>
        <v>0</v>
      </c>
      <c r="F63" s="85">
        <f t="shared" si="14"/>
        <v>0</v>
      </c>
      <c r="G63" s="52">
        <f t="shared" si="15"/>
        <v>0</v>
      </c>
      <c r="H63" s="96" t="s">
        <v>527</v>
      </c>
      <c r="I63" s="52" t="str">
        <f t="shared" si="16"/>
        <v>YES</v>
      </c>
      <c r="J63" s="85">
        <f t="shared" si="17"/>
        <v>0</v>
      </c>
      <c r="K63" s="85">
        <f t="shared" si="18"/>
        <v>0</v>
      </c>
      <c r="L63" s="52">
        <f t="shared" si="19"/>
        <v>0</v>
      </c>
      <c r="M63" s="86">
        <f t="shared" si="20"/>
        <v>0</v>
      </c>
      <c r="N63" s="86">
        <f t="shared" si="21"/>
        <v>0</v>
      </c>
      <c r="O63" s="52">
        <f t="shared" si="12"/>
        <v>0</v>
      </c>
      <c r="W63"/>
      <c r="X63" s="64"/>
      <c r="AA63" s="31"/>
    </row>
    <row r="64" spans="3:27" ht="18" customHeight="1" x14ac:dyDescent="0.3">
      <c r="C64" s="50" t="s">
        <v>552</v>
      </c>
      <c r="D64" s="50" t="s">
        <v>553</v>
      </c>
      <c r="E64" s="85">
        <f t="shared" si="13"/>
        <v>0</v>
      </c>
      <c r="F64" s="85">
        <f t="shared" si="14"/>
        <v>0</v>
      </c>
      <c r="G64" s="52">
        <f t="shared" si="15"/>
        <v>0</v>
      </c>
      <c r="H64" s="96" t="s">
        <v>527</v>
      </c>
      <c r="I64" s="52" t="str">
        <f t="shared" si="16"/>
        <v>YES</v>
      </c>
      <c r="J64" s="85">
        <f t="shared" si="17"/>
        <v>0</v>
      </c>
      <c r="K64" s="85">
        <f t="shared" si="18"/>
        <v>0</v>
      </c>
      <c r="L64" s="52">
        <f t="shared" si="19"/>
        <v>0</v>
      </c>
      <c r="M64" s="86">
        <f t="shared" si="20"/>
        <v>0</v>
      </c>
      <c r="N64" s="86">
        <f t="shared" si="21"/>
        <v>0</v>
      </c>
      <c r="O64" s="52">
        <f t="shared" si="12"/>
        <v>0</v>
      </c>
      <c r="W64"/>
      <c r="X64" s="64"/>
      <c r="AA64" s="31"/>
    </row>
    <row r="65" spans="3:27" ht="18" customHeight="1" x14ac:dyDescent="0.3">
      <c r="C65" s="50" t="s">
        <v>554</v>
      </c>
      <c r="D65" s="50" t="s">
        <v>555</v>
      </c>
      <c r="E65" s="85">
        <f t="shared" si="13"/>
        <v>0</v>
      </c>
      <c r="F65" s="85">
        <f t="shared" si="14"/>
        <v>0</v>
      </c>
      <c r="G65" s="52">
        <f t="shared" si="15"/>
        <v>0</v>
      </c>
      <c r="H65" s="96" t="s">
        <v>527</v>
      </c>
      <c r="I65" s="52" t="str">
        <f t="shared" si="16"/>
        <v>YES</v>
      </c>
      <c r="J65" s="85">
        <f t="shared" si="17"/>
        <v>0</v>
      </c>
      <c r="K65" s="85">
        <f t="shared" si="18"/>
        <v>0</v>
      </c>
      <c r="L65" s="52">
        <f t="shared" si="19"/>
        <v>0</v>
      </c>
      <c r="M65" s="86">
        <f t="shared" si="20"/>
        <v>0</v>
      </c>
      <c r="N65" s="86">
        <f t="shared" si="21"/>
        <v>0</v>
      </c>
      <c r="O65" s="52">
        <f t="shared" si="12"/>
        <v>0</v>
      </c>
      <c r="W65"/>
      <c r="X65" s="64"/>
      <c r="AA65" s="31"/>
    </row>
    <row r="66" spans="3:27" ht="18" customHeight="1" x14ac:dyDescent="0.3">
      <c r="C66" s="50" t="s">
        <v>556</v>
      </c>
      <c r="D66" s="50" t="s">
        <v>557</v>
      </c>
      <c r="E66" s="85">
        <f t="shared" si="13"/>
        <v>0</v>
      </c>
      <c r="F66" s="85">
        <f t="shared" si="14"/>
        <v>0</v>
      </c>
      <c r="G66" s="52">
        <f t="shared" si="15"/>
        <v>0</v>
      </c>
      <c r="H66" s="96" t="s">
        <v>527</v>
      </c>
      <c r="I66" s="52" t="str">
        <f t="shared" si="16"/>
        <v>YES</v>
      </c>
      <c r="J66" s="85">
        <f t="shared" si="17"/>
        <v>0</v>
      </c>
      <c r="K66" s="85">
        <f t="shared" si="18"/>
        <v>0</v>
      </c>
      <c r="L66" s="52">
        <f t="shared" si="19"/>
        <v>0</v>
      </c>
      <c r="M66" s="86">
        <f t="shared" si="20"/>
        <v>0</v>
      </c>
      <c r="N66" s="86">
        <f t="shared" si="21"/>
        <v>0</v>
      </c>
      <c r="O66" s="52">
        <f t="shared" si="12"/>
        <v>0</v>
      </c>
      <c r="W66"/>
      <c r="X66" s="64"/>
      <c r="AA66" s="31"/>
    </row>
    <row r="67" spans="3:27" ht="18" customHeight="1" x14ac:dyDescent="0.3">
      <c r="C67" s="50" t="s">
        <v>558</v>
      </c>
      <c r="D67" s="50" t="s">
        <v>78</v>
      </c>
      <c r="E67" s="85">
        <f t="shared" si="13"/>
        <v>0</v>
      </c>
      <c r="F67" s="85">
        <f t="shared" si="14"/>
        <v>0</v>
      </c>
      <c r="G67" s="52">
        <f t="shared" si="15"/>
        <v>0</v>
      </c>
      <c r="H67" s="96" t="s">
        <v>527</v>
      </c>
      <c r="I67" s="52" t="str">
        <f t="shared" si="16"/>
        <v>YES</v>
      </c>
      <c r="J67" s="85">
        <f t="shared" si="17"/>
        <v>0</v>
      </c>
      <c r="K67" s="85">
        <f t="shared" si="18"/>
        <v>0</v>
      </c>
      <c r="L67" s="52">
        <f t="shared" si="19"/>
        <v>0</v>
      </c>
      <c r="M67" s="86">
        <f t="shared" si="20"/>
        <v>0</v>
      </c>
      <c r="N67" s="86">
        <f t="shared" si="21"/>
        <v>0</v>
      </c>
      <c r="O67" s="52">
        <f t="shared" si="12"/>
        <v>0</v>
      </c>
      <c r="W67"/>
      <c r="X67" s="64"/>
      <c r="AA67" s="31"/>
    </row>
    <row r="68" spans="3:27" ht="18" customHeight="1" x14ac:dyDescent="0.3">
      <c r="C68" s="50" t="s">
        <v>559</v>
      </c>
      <c r="D68" s="50" t="s">
        <v>78</v>
      </c>
      <c r="E68" s="85">
        <f t="shared" si="13"/>
        <v>0</v>
      </c>
      <c r="F68" s="85">
        <f t="shared" si="14"/>
        <v>0</v>
      </c>
      <c r="G68" s="52">
        <f t="shared" si="15"/>
        <v>0</v>
      </c>
      <c r="H68" s="96" t="s">
        <v>527</v>
      </c>
      <c r="I68" s="52" t="str">
        <f t="shared" si="16"/>
        <v>YES</v>
      </c>
      <c r="J68" s="85">
        <f t="shared" si="17"/>
        <v>0</v>
      </c>
      <c r="K68" s="85">
        <f t="shared" si="18"/>
        <v>0</v>
      </c>
      <c r="L68" s="52">
        <f t="shared" si="19"/>
        <v>0</v>
      </c>
      <c r="M68" s="86">
        <f t="shared" si="20"/>
        <v>0</v>
      </c>
      <c r="N68" s="86">
        <f t="shared" si="21"/>
        <v>0</v>
      </c>
      <c r="O68" s="52">
        <f t="shared" si="12"/>
        <v>0</v>
      </c>
      <c r="W68"/>
      <c r="X68" s="64"/>
      <c r="AA68" s="31"/>
    </row>
    <row r="69" spans="3:27" ht="18" customHeight="1" x14ac:dyDescent="0.3">
      <c r="C69" s="50" t="s">
        <v>560</v>
      </c>
      <c r="D69" s="50" t="s">
        <v>561</v>
      </c>
      <c r="E69" s="85">
        <f t="shared" si="13"/>
        <v>0</v>
      </c>
      <c r="F69" s="85">
        <f t="shared" si="14"/>
        <v>0</v>
      </c>
      <c r="G69" s="52">
        <f t="shared" si="15"/>
        <v>0</v>
      </c>
      <c r="H69" s="96" t="s">
        <v>527</v>
      </c>
      <c r="I69" s="52" t="str">
        <f t="shared" si="16"/>
        <v>YES</v>
      </c>
      <c r="J69" s="85">
        <f t="shared" si="17"/>
        <v>0</v>
      </c>
      <c r="K69" s="85">
        <f t="shared" si="18"/>
        <v>0</v>
      </c>
      <c r="L69" s="52">
        <f t="shared" si="19"/>
        <v>0</v>
      </c>
      <c r="M69" s="86">
        <f t="shared" si="20"/>
        <v>0</v>
      </c>
      <c r="N69" s="86">
        <f t="shared" si="21"/>
        <v>0</v>
      </c>
      <c r="O69" s="52">
        <f t="shared" si="12"/>
        <v>0</v>
      </c>
      <c r="W69"/>
      <c r="X69" s="64"/>
      <c r="AA69" s="31"/>
    </row>
    <row r="70" spans="3:27" ht="14.25" customHeight="1" x14ac:dyDescent="0.3">
      <c r="E70" s="161" t="s">
        <v>528</v>
      </c>
      <c r="F70" s="162"/>
      <c r="G70" s="59">
        <f>IFERROR((SUM(E54:E69)-SUM(F54:F69))/SUM(E54:E69),0)</f>
        <v>0</v>
      </c>
      <c r="H70" s="59"/>
      <c r="I70" s="60"/>
      <c r="J70" s="60"/>
      <c r="K70" s="60"/>
      <c r="L70" s="61">
        <f>SUMPRODUCT(L54:L69,AA15:AA30)</f>
        <v>0</v>
      </c>
      <c r="M70" s="62"/>
      <c r="N70" s="62"/>
      <c r="O70" s="63">
        <f>IFERROR((SUM(M54:M69)-SUM(N54:N69))/SUM(M54:M69),0)</f>
        <v>0</v>
      </c>
      <c r="W70"/>
      <c r="X70" s="64"/>
      <c r="AA70" s="31"/>
    </row>
    <row r="71" spans="3:27" ht="18" customHeight="1" x14ac:dyDescent="0.3">
      <c r="E71" s="159" t="s">
        <v>529</v>
      </c>
      <c r="F71" s="160"/>
      <c r="G71" s="160"/>
      <c r="H71" s="160"/>
      <c r="I71" s="160"/>
      <c r="J71" s="160"/>
      <c r="K71" s="150"/>
      <c r="L71" s="65">
        <f>IF(O71=1,G70-15%,G70)/15%</f>
        <v>0</v>
      </c>
      <c r="M71" s="149" t="s">
        <v>30</v>
      </c>
      <c r="N71" s="150"/>
      <c r="O71" s="66">
        <f>IF(O70&gt;15%,1,0)</f>
        <v>0</v>
      </c>
      <c r="AA71" s="31"/>
    </row>
    <row r="72" spans="3:27" ht="18" customHeight="1" x14ac:dyDescent="0.3">
      <c r="C72" s="51"/>
      <c r="I72" s="32"/>
      <c r="N72" s="32"/>
      <c r="Z72" s="31"/>
    </row>
    <row r="73" spans="3:27" ht="18" customHeight="1" x14ac:dyDescent="0.3">
      <c r="C73" s="51"/>
      <c r="I73" s="32"/>
      <c r="N73" s="32"/>
      <c r="Z73" s="31"/>
    </row>
    <row r="74" spans="3:27" ht="18" customHeight="1" x14ac:dyDescent="0.3">
      <c r="C74" s="54" t="s">
        <v>478</v>
      </c>
      <c r="D74" s="72" t="s">
        <v>26</v>
      </c>
      <c r="I74" s="32"/>
      <c r="N74" s="32"/>
      <c r="Z74" s="31"/>
    </row>
    <row r="75" spans="3:27" ht="18" customHeight="1" x14ac:dyDescent="0.3">
      <c r="C75" s="73" t="s">
        <v>530</v>
      </c>
      <c r="D75" s="87">
        <f>IF(COUNTIF(I54:I60,"NO")&gt;=1,0,O71)</f>
        <v>0</v>
      </c>
      <c r="I75" s="32"/>
      <c r="N75" s="32"/>
      <c r="Z75" s="31"/>
    </row>
    <row r="76" spans="3:27" ht="18" customHeight="1" x14ac:dyDescent="0.3">
      <c r="C76" s="73" t="s">
        <v>531</v>
      </c>
      <c r="D76" s="87">
        <f xml:space="preserve">
IF(COUNTIF(I54:I60,"NO")&gt;=1,
    0,
    IF((L71+O70)&gt;2,2-O71,IF(L71&gt;1,FLOOR(L71,1),0))
)</f>
        <v>0</v>
      </c>
      <c r="I76" s="32"/>
      <c r="N76" s="32"/>
      <c r="Z76" s="31"/>
    </row>
    <row r="77" spans="3:27" ht="18" customHeight="1" x14ac:dyDescent="0.3">
      <c r="C77" s="73" t="s">
        <v>532</v>
      </c>
      <c r="D77" s="87">
        <f>SUM(D75:D76)</f>
        <v>0</v>
      </c>
      <c r="I77" s="32"/>
      <c r="N77" s="32"/>
      <c r="Z77" s="31"/>
    </row>
    <row r="78" spans="3:27" ht="18" customHeight="1" x14ac:dyDescent="0.3">
      <c r="C78" s="50"/>
      <c r="I78" s="32"/>
      <c r="N78" s="32"/>
      <c r="Z78" s="31"/>
    </row>
    <row r="79" spans="3:27" ht="18" customHeight="1" x14ac:dyDescent="0.3">
      <c r="C79" s="50"/>
      <c r="I79" s="32"/>
      <c r="N79" s="32"/>
      <c r="Z79" s="31"/>
    </row>
    <row r="80" spans="3:27" ht="18.75" customHeight="1" x14ac:dyDescent="0.3">
      <c r="C80" s="68" t="s">
        <v>533</v>
      </c>
      <c r="D80" s="29"/>
      <c r="K80" s="67"/>
      <c r="L80" s="67"/>
      <c r="M80" s="67"/>
      <c r="N80" s="67"/>
    </row>
    <row r="81" spans="1:27" s="32" customFormat="1" ht="18.75" customHeight="1" x14ac:dyDescent="0.3">
      <c r="A81" s="29"/>
      <c r="B81" s="29"/>
      <c r="C81" s="69" t="s">
        <v>534</v>
      </c>
      <c r="D81" s="31"/>
      <c r="G81" s="29"/>
      <c r="H81" s="29"/>
      <c r="I81" s="29"/>
      <c r="K81" s="29"/>
      <c r="L81" s="29"/>
      <c r="M81" s="29"/>
      <c r="N81" s="29"/>
      <c r="O81" s="29"/>
      <c r="P81" s="29"/>
      <c r="Q81" s="29"/>
      <c r="R81" s="29"/>
      <c r="S81" s="29"/>
      <c r="T81" s="29"/>
      <c r="U81" s="29"/>
      <c r="V81" s="29"/>
      <c r="W81" s="29"/>
      <c r="X81" s="29"/>
      <c r="Y81" s="29"/>
      <c r="Z81" s="29"/>
      <c r="AA81" s="29"/>
    </row>
    <row r="82" spans="1:27" s="32" customFormat="1" ht="18.75" customHeight="1" x14ac:dyDescent="0.3">
      <c r="A82" s="29"/>
      <c r="B82" s="29"/>
      <c r="C82" s="70" t="s">
        <v>197</v>
      </c>
      <c r="D82" s="70" t="s">
        <v>26</v>
      </c>
      <c r="G82" s="29"/>
      <c r="H82" s="29"/>
      <c r="I82" s="29"/>
      <c r="K82" s="29"/>
      <c r="L82" s="29"/>
      <c r="M82" s="29"/>
      <c r="N82" s="29"/>
      <c r="O82" s="29"/>
      <c r="P82" s="29"/>
      <c r="Q82" s="29"/>
      <c r="R82" s="29"/>
      <c r="S82" s="29"/>
      <c r="T82" s="29"/>
      <c r="U82" s="29"/>
      <c r="V82" s="29"/>
      <c r="W82" s="29"/>
      <c r="X82" s="29"/>
      <c r="Y82" s="29"/>
      <c r="Z82" s="29"/>
      <c r="AA82" s="29"/>
    </row>
    <row r="83" spans="1:27" s="32" customFormat="1" ht="13.2" x14ac:dyDescent="0.3">
      <c r="A83" s="29"/>
      <c r="B83" s="29"/>
      <c r="C83" s="58">
        <v>0.15</v>
      </c>
      <c r="D83" s="71">
        <v>1</v>
      </c>
      <c r="G83" s="29"/>
      <c r="H83" s="29"/>
      <c r="I83" s="29"/>
      <c r="K83" s="29"/>
      <c r="L83" s="29"/>
      <c r="M83" s="29"/>
      <c r="N83" s="29"/>
      <c r="O83" s="29"/>
      <c r="P83" s="29"/>
      <c r="Q83" s="29"/>
      <c r="R83" s="29"/>
      <c r="S83" s="29"/>
      <c r="T83" s="29"/>
      <c r="U83" s="29"/>
      <c r="V83" s="29"/>
      <c r="W83" s="29"/>
      <c r="X83" s="29"/>
      <c r="Y83" s="29"/>
      <c r="Z83" s="29"/>
      <c r="AA83" s="29"/>
    </row>
    <row r="84" spans="1:27" s="32" customFormat="1" ht="12" customHeight="1" x14ac:dyDescent="0.3">
      <c r="A84" s="29"/>
      <c r="B84" s="29"/>
      <c r="C84" s="58">
        <v>0.3</v>
      </c>
      <c r="D84" s="71">
        <v>2</v>
      </c>
      <c r="G84" s="29"/>
      <c r="H84" s="29"/>
      <c r="I84" s="29"/>
      <c r="K84" s="29"/>
      <c r="L84" s="29"/>
      <c r="M84" s="29"/>
      <c r="N84" s="29"/>
      <c r="O84" s="29"/>
      <c r="P84" s="29"/>
      <c r="Q84" s="29"/>
      <c r="R84" s="29"/>
      <c r="S84" s="29"/>
      <c r="T84" s="29"/>
      <c r="U84" s="29"/>
      <c r="V84" s="29"/>
      <c r="W84" s="29"/>
      <c r="X84" s="29"/>
      <c r="Y84" s="29"/>
      <c r="Z84" s="29"/>
      <c r="AA84" s="29"/>
    </row>
    <row r="85" spans="1:27" s="32" customFormat="1" ht="12" customHeight="1" x14ac:dyDescent="0.3">
      <c r="A85" s="29"/>
      <c r="B85" s="29"/>
      <c r="C85" s="30"/>
      <c r="D85" s="31"/>
      <c r="G85" s="29"/>
      <c r="H85" s="29"/>
      <c r="I85" s="29"/>
      <c r="K85" s="29"/>
      <c r="L85" s="29"/>
      <c r="M85" s="29"/>
      <c r="N85" s="29"/>
      <c r="O85" s="29"/>
      <c r="P85" s="29"/>
      <c r="Q85" s="29"/>
      <c r="R85" s="29"/>
      <c r="S85" s="29"/>
      <c r="T85" s="29"/>
      <c r="U85" s="29"/>
      <c r="V85" s="29"/>
      <c r="W85" s="29"/>
      <c r="X85" s="29"/>
      <c r="Y85" s="29"/>
      <c r="Z85" s="29"/>
      <c r="AA85" s="29"/>
    </row>
  </sheetData>
  <sheetProtection algorithmName="SHA-512" hashValue="kVz7o9RoiveYlteAkKKVYBt63175QfrGheFVP+u/AqfJD/8J2jtqu6m3Yrvxj5rwI1MHfCY/Ju6QP2zTAafcnA==" saltValue="UxWkW1FhvpM/0PCfNlQnmg==" spinCount="100000" sheet="1" objects="1" scenarios="1" selectLockedCells="1"/>
  <mergeCells count="19">
    <mergeCell ref="Z13:Z14"/>
    <mergeCell ref="AA13:AA14"/>
    <mergeCell ref="E12:G12"/>
    <mergeCell ref="H12:N12"/>
    <mergeCell ref="O12:R12"/>
    <mergeCell ref="T13:T14"/>
    <mergeCell ref="U13:U14"/>
    <mergeCell ref="V13:V14"/>
    <mergeCell ref="B15:B30"/>
    <mergeCell ref="B33:B48"/>
    <mergeCell ref="E51:O51"/>
    <mergeCell ref="W13:W14"/>
    <mergeCell ref="X13:X14"/>
    <mergeCell ref="E71:K71"/>
    <mergeCell ref="M71:N71"/>
    <mergeCell ref="M52:O52"/>
    <mergeCell ref="J52:L52"/>
    <mergeCell ref="E52:I52"/>
    <mergeCell ref="E70:F70"/>
  </mergeCells>
  <conditionalFormatting sqref="C12">
    <cfRule type="expression" dxfId="28" priority="54">
      <formula>C12=0</formula>
    </cfRule>
    <cfRule type="expression" dxfId="27" priority="55">
      <formula>C12&lt;0.01</formula>
    </cfRule>
  </conditionalFormatting>
  <conditionalFormatting sqref="E54:F69 J54:K69 M54:N69">
    <cfRule type="expression" dxfId="26" priority="17">
      <formula>E54&gt;100000</formula>
    </cfRule>
  </conditionalFormatting>
  <conditionalFormatting sqref="E54:F69">
    <cfRule type="expression" dxfId="25" priority="18">
      <formula>E54=0</formula>
    </cfRule>
    <cfRule type="expression" dxfId="24" priority="19">
      <formula>E54&lt;0.01</formula>
    </cfRule>
  </conditionalFormatting>
  <conditionalFormatting sqref="E33:S48">
    <cfRule type="expression" dxfId="23" priority="30">
      <formula>E33=0</formula>
    </cfRule>
    <cfRule type="expression" dxfId="22" priority="31">
      <formula>E33&lt;0.01</formula>
    </cfRule>
  </conditionalFormatting>
  <conditionalFormatting sqref="E33:T48 Z15:AA30">
    <cfRule type="expression" dxfId="21" priority="40">
      <formula>E15&gt;100000</formula>
    </cfRule>
  </conditionalFormatting>
  <conditionalFormatting sqref="E15:X30">
    <cfRule type="expression" dxfId="20" priority="35">
      <formula>E15&gt;100000</formula>
    </cfRule>
    <cfRule type="expression" dxfId="19" priority="36">
      <formula>E15=0</formula>
    </cfRule>
    <cfRule type="expression" dxfId="18" priority="37">
      <formula>E15&lt;0.01</formula>
    </cfRule>
  </conditionalFormatting>
  <conditionalFormatting sqref="G54:G69 I54:I69">
    <cfRule type="expression" dxfId="17" priority="25">
      <formula>G54&lt;-0.1</formula>
    </cfRule>
  </conditionalFormatting>
  <conditionalFormatting sqref="H54:H69">
    <cfRule type="expression" dxfId="16" priority="1">
      <formula>H54&gt;100000</formula>
    </cfRule>
    <cfRule type="expression" dxfId="15" priority="2">
      <formula>H54=0</formula>
    </cfRule>
    <cfRule type="expression" dxfId="14" priority="3">
      <formula>H54&lt;0.01</formula>
    </cfRule>
  </conditionalFormatting>
  <conditionalFormatting sqref="I54:I69">
    <cfRule type="expression" dxfId="13" priority="24">
      <formula>G54&lt;-0.1</formula>
    </cfRule>
  </conditionalFormatting>
  <conditionalFormatting sqref="J54:K69">
    <cfRule type="expression" dxfId="12" priority="20">
      <formula>J54=0</formula>
    </cfRule>
    <cfRule type="expression" dxfId="11" priority="21">
      <formula>J54&lt;0.01</formula>
    </cfRule>
  </conditionalFormatting>
  <conditionalFormatting sqref="L54:L69 O54:O69">
    <cfRule type="expression" dxfId="10" priority="16">
      <formula>L54&lt;-0.1</formula>
    </cfRule>
  </conditionalFormatting>
  <conditionalFormatting sqref="M54:N69">
    <cfRule type="expression" dxfId="9" priority="22">
      <formula>M54=0</formula>
    </cfRule>
    <cfRule type="expression" dxfId="8" priority="23">
      <formula>M54&lt;0.01</formula>
    </cfRule>
  </conditionalFormatting>
  <conditionalFormatting sqref="U31:X31">
    <cfRule type="expression" dxfId="7" priority="10">
      <formula>U31&gt;100000</formula>
    </cfRule>
    <cfRule type="expression" dxfId="6" priority="11">
      <formula>U31=0</formula>
    </cfRule>
    <cfRule type="expression" dxfId="5" priority="12">
      <formula>U31&lt;0.01</formula>
    </cfRule>
  </conditionalFormatting>
  <conditionalFormatting sqref="U33:X49">
    <cfRule type="expression" dxfId="4" priority="4">
      <formula>U33&gt;100000</formula>
    </cfRule>
    <cfRule type="expression" dxfId="3" priority="5">
      <formula>U33=0</formula>
    </cfRule>
    <cfRule type="expression" dxfId="2" priority="6">
      <formula>U33&lt;0.01</formula>
    </cfRule>
  </conditionalFormatting>
  <conditionalFormatting sqref="Z15:AA30 T33:T48">
    <cfRule type="expression" dxfId="1" priority="56">
      <formula>T15=0</formula>
    </cfRule>
    <cfRule type="expression" dxfId="0" priority="57">
      <formula>T15&lt;0.01</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2985c86-f8c2-4ffb-9ed4-056f10e7bf99" xsi:nil="true"/>
    <lcf76f155ced4ddcb4097134ff3c332f xmlns="5bf16529-ff4c-4533-adec-a35f4e4ba1df">
      <Terms xmlns="http://schemas.microsoft.com/office/infopath/2007/PartnerControls"/>
    </lcf76f155ced4ddcb4097134ff3c332f>
    <SharedWithUsers xmlns="52985c86-f8c2-4ffb-9ed4-056f10e7bf99">
      <UserInfo>
        <DisplayName/>
        <AccountId xsi:nil="true"/>
        <AccountType/>
      </UserInfo>
    </SharedWithUsers>
    <MediaLengthInSeconds xmlns="5bf16529-ff4c-4533-adec-a35f4e4ba1d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DAF9C69B323F4180810D5ED78560CB" ma:contentTypeVersion="16" ma:contentTypeDescription="Create a new document." ma:contentTypeScope="" ma:versionID="5a165277cb9eef31b1ea67f360dad543">
  <xsd:schema xmlns:xsd="http://www.w3.org/2001/XMLSchema" xmlns:xs="http://www.w3.org/2001/XMLSchema" xmlns:p="http://schemas.microsoft.com/office/2006/metadata/properties" xmlns:ns2="5bf16529-ff4c-4533-adec-a35f4e4ba1df" xmlns:ns3="52985c86-f8c2-4ffb-9ed4-056f10e7bf99" targetNamespace="http://schemas.microsoft.com/office/2006/metadata/properties" ma:root="true" ma:fieldsID="23470659536936cf368a3e4f4a232350" ns2:_="" ns3:_="">
    <xsd:import namespace="5bf16529-ff4c-4533-adec-a35f4e4ba1df"/>
    <xsd:import namespace="52985c86-f8c2-4ffb-9ed4-056f10e7bf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f16529-ff4c-4533-adec-a35f4e4ba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f39ea20-3bab-4327-8f6b-3db4142d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85c86-f8c2-4ffb-9ed4-056f10e7bf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f71b23a-5fce-4da9-9150-57ae8890a66e}" ma:internalName="TaxCatchAll" ma:showField="CatchAllData" ma:web="52985c86-f8c2-4ffb-9ed4-056f10e7bf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68BE75-2CEA-47A9-ACD1-79EB205F7D48}">
  <ds:schemaRefs>
    <ds:schemaRef ds:uri="http://schemas.microsoft.com/sharepoint/v3/contenttype/forms"/>
  </ds:schemaRefs>
</ds:datastoreItem>
</file>

<file path=customXml/itemProps2.xml><?xml version="1.0" encoding="utf-8"?>
<ds:datastoreItem xmlns:ds="http://schemas.openxmlformats.org/officeDocument/2006/customXml" ds:itemID="{9F2D335C-6D86-4135-928D-C78BCC01A0BD}">
  <ds:schemaRefs>
    <ds:schemaRef ds:uri="http://purl.org/dc/dcmitype/"/>
    <ds:schemaRef ds:uri="5bf16529-ff4c-4533-adec-a35f4e4ba1df"/>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52985c86-f8c2-4ffb-9ed4-056f10e7bf99"/>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128946D-5522-486B-BC60-290B55438E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Change Log</vt:lpstr>
      <vt:lpstr>GSB Credit 21</vt:lpstr>
      <vt:lpstr>Credit 26 EN15804+A1</vt:lpstr>
      <vt:lpstr>Credit 26 EN15804+A2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Vickers</dc:creator>
  <cp:keywords/>
  <dc:description/>
  <cp:lastModifiedBy>Joe Quad</cp:lastModifiedBy>
  <cp:revision/>
  <dcterms:created xsi:type="dcterms:W3CDTF">2023-04-14T06:20:24Z</dcterms:created>
  <dcterms:modified xsi:type="dcterms:W3CDTF">2026-06-14T21:05:52Z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0x0101001ADAF9C69B323F4180810D5ED78560CB</vt:lpwstr>
  </property>
  <property fmtid="{D5CDD505-2E9C-101B-9397-08002B2CF9AE}" pid="3" name="MediaServiceImageTags">
    <vt:lpwstr/>
  </property>
  <property fmtid="{D5CDD505-2E9C-101B-9397-08002B2CF9AE}" pid="4" name="Order">
    <vt:r8>5883600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