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updateLinks="always" defaultThemeVersion="166925"/>
  <mc:AlternateContent xmlns:mc="http://schemas.openxmlformats.org/markup-compatibility/2006">
    <mc:Choice Requires="x15">
      <x15ac:absPath xmlns:x15ac="http://schemas.microsoft.com/office/spreadsheetml/2010/11/ac" url="https://nzgbc.sharepoint.com/sites/GreenStarTeamSite/carbonzero/Shared Documents/01_NZB_TECH/10_NZB_Standard/Updated docs/"/>
    </mc:Choice>
  </mc:AlternateContent>
  <xr:revisionPtr revIDLastSave="0" documentId="8_{0B81FB27-3A15-4712-BE94-00CFBC223444}" xr6:coauthVersionLast="47" xr6:coauthVersionMax="47" xr10:uidLastSave="{00000000-0000-0000-0000-000000000000}"/>
  <workbookProtection workbookAlgorithmName="SHA-512" workbookHashValue="J+ZxX1pMxA0070WARzsUeVTdSCeZ54Fc5zO/ayHC9a+BTq8WbK4HG9EE6IKWqn+S2a29JPSwq3DJrYhnqYoqzw==" workbookSaltValue="0wSAq7aRwfYLuo5RSPoIfg==" workbookSpinCount="100000" lockStructure="1"/>
  <bookViews>
    <workbookView xWindow="28680" yWindow="-120" windowWidth="38640" windowHeight="21120" tabRatio="727" firstSheet="1" activeTab="1" xr2:uid="{1361FE2D-166B-42E1-9F78-805DFD1265DD}"/>
  </bookViews>
  <sheets>
    <sheet name="Chnage Log" sheetId="12" r:id="rId1"/>
    <sheet name="Building Summary" sheetId="6" r:id="rId2"/>
    <sheet name="Results" sheetId="1" r:id="rId3"/>
    <sheet name="GHG" sheetId="2" r:id="rId4"/>
    <sheet name="Water" sheetId="3" r:id="rId5"/>
    <sheet name="Waste" sheetId="8" r:id="rId6"/>
    <sheet name="15c GHG" sheetId="11" state="hidden" r:id="rId7"/>
    <sheet name="Refrigerant" sheetId="10" r:id="rId8"/>
    <sheet name="Emission Factors" sheetId="4" state="hidden" r:id="rId9"/>
    <sheet name="Refrigerant Properties" sheetId="9" state="hidden" r:id="rId10"/>
    <sheet name="5% check" sheetId="5" state="hidden" r:id="rId11"/>
    <sheet name="Data" sheetId="7" state="hidden" r:id="rId12"/>
  </sheets>
  <externalReferences>
    <externalReference r:id="rId13"/>
    <externalReference r:id="rId14"/>
  </externalReferences>
  <definedNames>
    <definedName name="Def_Pet_N2O">'[1]Fuel 2020'!$G$47</definedName>
    <definedName name="Diesel_N2O">'[1]Fuel 2020'!$G$48</definedName>
    <definedName name="electricity_2020_N2O">'[1]Purchased energy 2020'!$G$10</definedName>
    <definedName name="equipment">[2]Properties!$O$7:$O$15</definedName>
    <definedName name="Properties">[2]Properties!$A$7:$F$63</definedName>
    <definedName name="Refrigerant">[2]Properties!$A$7:$A$63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5" i="4" l="1"/>
  <c r="I52" i="4"/>
  <c r="I53" i="4"/>
  <c r="I54" i="4"/>
  <c r="I55" i="4"/>
  <c r="I56" i="4"/>
  <c r="I57" i="4"/>
  <c r="I58" i="4"/>
  <c r="I59" i="4"/>
  <c r="I51" i="4"/>
  <c r="I38" i="4"/>
  <c r="I39" i="4"/>
  <c r="I40" i="4"/>
  <c r="I41" i="4"/>
  <c r="I42" i="4"/>
  <c r="I43" i="4"/>
  <c r="I44" i="4"/>
  <c r="I45" i="4"/>
  <c r="I37" i="4"/>
  <c r="I31" i="4"/>
  <c r="I30" i="4"/>
  <c r="I11" i="4"/>
  <c r="I10" i="4"/>
  <c r="I9" i="4"/>
  <c r="I8" i="4"/>
  <c r="I7" i="4"/>
  <c r="I6" i="4"/>
  <c r="I24" i="4"/>
  <c r="I23" i="4"/>
  <c r="D10" i="2"/>
  <c r="R52" i="8"/>
  <c r="R53" i="8"/>
  <c r="C73" i="8"/>
  <c r="C72" i="8"/>
  <c r="C71" i="8"/>
  <c r="C75" i="8"/>
  <c r="C76" i="8"/>
  <c r="C77" i="8"/>
  <c r="O21" i="8" l="1"/>
  <c r="M21" i="8"/>
  <c r="K21" i="8"/>
  <c r="I21" i="8"/>
  <c r="G21" i="8"/>
  <c r="G35" i="8"/>
  <c r="R50" i="8" s="1"/>
  <c r="I35" i="8"/>
  <c r="K35" i="8"/>
  <c r="E52" i="8" s="1"/>
  <c r="M35" i="8"/>
  <c r="O35" i="8"/>
  <c r="D11" i="2" l="1"/>
  <c r="D9" i="2"/>
  <c r="D8" i="2"/>
  <c r="R51" i="8" l="1"/>
  <c r="R54" i="8"/>
  <c r="Q54" i="8"/>
  <c r="Q53" i="8"/>
  <c r="Q52" i="8"/>
  <c r="Q51" i="8"/>
  <c r="Q50" i="8"/>
  <c r="Q49" i="8"/>
  <c r="Q48" i="8"/>
  <c r="C122" i="2"/>
  <c r="C97" i="2"/>
  <c r="C72" i="2"/>
  <c r="C47" i="2"/>
  <c r="C68" i="4"/>
  <c r="C69" i="4"/>
  <c r="C70" i="4"/>
  <c r="C71" i="4"/>
  <c r="C72" i="4"/>
  <c r="C73" i="4"/>
  <c r="C75" i="4"/>
  <c r="C76" i="4"/>
  <c r="C77" i="4"/>
  <c r="C78" i="4"/>
  <c r="C79" i="4"/>
  <c r="C80" i="4"/>
  <c r="C81" i="4"/>
  <c r="C82" i="4"/>
  <c r="C84" i="4"/>
  <c r="C85" i="4"/>
  <c r="C86" i="4"/>
  <c r="Q24" i="8" l="1"/>
  <c r="Q25" i="8"/>
  <c r="Q26" i="8"/>
  <c r="Q27" i="8"/>
  <c r="Q28" i="8"/>
  <c r="Q29" i="8"/>
  <c r="Q30" i="8"/>
  <c r="Q31" i="8"/>
  <c r="Q32" i="8"/>
  <c r="Q33" i="8"/>
  <c r="Q34" i="8"/>
  <c r="Q23" i="8"/>
  <c r="D7" i="2" l="1"/>
  <c r="C35" i="8" l="1"/>
  <c r="R48" i="8" s="1"/>
  <c r="I9" i="2" l="1"/>
  <c r="I10" i="2"/>
  <c r="E26" i="2"/>
  <c r="E58" i="2"/>
  <c r="F126" i="2"/>
  <c r="G126" i="2" s="1"/>
  <c r="E126" i="2"/>
  <c r="F140" i="2"/>
  <c r="G140" i="2" s="1"/>
  <c r="E140" i="2"/>
  <c r="F139" i="2"/>
  <c r="G139" i="2" s="1"/>
  <c r="E139" i="2"/>
  <c r="F138" i="2"/>
  <c r="G138" i="2" s="1"/>
  <c r="E138" i="2"/>
  <c r="F137" i="2"/>
  <c r="G137" i="2" s="1"/>
  <c r="E137" i="2"/>
  <c r="F136" i="2"/>
  <c r="G136" i="2" s="1"/>
  <c r="E136" i="2"/>
  <c r="F135" i="2"/>
  <c r="G135" i="2" s="1"/>
  <c r="E135" i="2"/>
  <c r="F134" i="2"/>
  <c r="G134" i="2" s="1"/>
  <c r="E134" i="2"/>
  <c r="F133" i="2"/>
  <c r="G133" i="2" s="1"/>
  <c r="E133" i="2"/>
  <c r="F132" i="2"/>
  <c r="G132" i="2" s="1"/>
  <c r="E132" i="2"/>
  <c r="F131" i="2"/>
  <c r="G131" i="2" s="1"/>
  <c r="E131" i="2"/>
  <c r="F130" i="2"/>
  <c r="G130" i="2" s="1"/>
  <c r="E130" i="2"/>
  <c r="F129" i="2"/>
  <c r="G129" i="2" s="1"/>
  <c r="E129" i="2"/>
  <c r="F128" i="2"/>
  <c r="G128" i="2" s="1"/>
  <c r="E128" i="2"/>
  <c r="F127" i="2"/>
  <c r="G127" i="2" s="1"/>
  <c r="E127" i="2"/>
  <c r="F115" i="2"/>
  <c r="G115" i="2" s="1"/>
  <c r="E115" i="2"/>
  <c r="F114" i="2"/>
  <c r="G114" i="2" s="1"/>
  <c r="E114" i="2"/>
  <c r="F113" i="2"/>
  <c r="G113" i="2" s="1"/>
  <c r="E113" i="2"/>
  <c r="F112" i="2"/>
  <c r="G112" i="2" s="1"/>
  <c r="E112" i="2"/>
  <c r="F111" i="2"/>
  <c r="G111" i="2" s="1"/>
  <c r="E111" i="2"/>
  <c r="F110" i="2"/>
  <c r="G110" i="2" s="1"/>
  <c r="E110" i="2"/>
  <c r="F109" i="2"/>
  <c r="G109" i="2" s="1"/>
  <c r="E109" i="2"/>
  <c r="F108" i="2"/>
  <c r="G108" i="2" s="1"/>
  <c r="E108" i="2"/>
  <c r="F107" i="2"/>
  <c r="G107" i="2" s="1"/>
  <c r="E107" i="2"/>
  <c r="F106" i="2"/>
  <c r="G106" i="2" s="1"/>
  <c r="E106" i="2"/>
  <c r="F105" i="2"/>
  <c r="G105" i="2" s="1"/>
  <c r="E105" i="2"/>
  <c r="F104" i="2"/>
  <c r="G104" i="2" s="1"/>
  <c r="E104" i="2"/>
  <c r="F103" i="2"/>
  <c r="G103" i="2" s="1"/>
  <c r="E103" i="2"/>
  <c r="F102" i="2"/>
  <c r="G102" i="2" s="1"/>
  <c r="E102" i="2"/>
  <c r="E101" i="2"/>
  <c r="F101" i="2" s="1"/>
  <c r="G101" i="2" s="1"/>
  <c r="F90" i="2"/>
  <c r="G90" i="2" s="1"/>
  <c r="E90" i="2"/>
  <c r="F89" i="2"/>
  <c r="G89" i="2" s="1"/>
  <c r="E89" i="2"/>
  <c r="F88" i="2"/>
  <c r="G88" i="2" s="1"/>
  <c r="E88" i="2"/>
  <c r="F87" i="2"/>
  <c r="G87" i="2" s="1"/>
  <c r="E87" i="2"/>
  <c r="F86" i="2"/>
  <c r="G86" i="2" s="1"/>
  <c r="E86" i="2"/>
  <c r="F85" i="2"/>
  <c r="G85" i="2" s="1"/>
  <c r="E85" i="2"/>
  <c r="F84" i="2"/>
  <c r="G84" i="2" s="1"/>
  <c r="E84" i="2"/>
  <c r="F83" i="2"/>
  <c r="G83" i="2" s="1"/>
  <c r="E83" i="2"/>
  <c r="F82" i="2"/>
  <c r="G82" i="2" s="1"/>
  <c r="E82" i="2"/>
  <c r="F81" i="2"/>
  <c r="G81" i="2" s="1"/>
  <c r="E81" i="2"/>
  <c r="F80" i="2"/>
  <c r="G80" i="2" s="1"/>
  <c r="E80" i="2"/>
  <c r="F79" i="2"/>
  <c r="G79" i="2" s="1"/>
  <c r="E79" i="2"/>
  <c r="F78" i="2"/>
  <c r="G78" i="2" s="1"/>
  <c r="E78" i="2"/>
  <c r="F77" i="2"/>
  <c r="G77" i="2" s="1"/>
  <c r="E77" i="2"/>
  <c r="E76" i="2"/>
  <c r="F76" i="2" s="1"/>
  <c r="F65" i="2"/>
  <c r="G65" i="2" s="1"/>
  <c r="E65" i="2"/>
  <c r="F64" i="2"/>
  <c r="G64" i="2" s="1"/>
  <c r="E64" i="2"/>
  <c r="F63" i="2"/>
  <c r="G63" i="2" s="1"/>
  <c r="E63" i="2"/>
  <c r="F62" i="2"/>
  <c r="G62" i="2" s="1"/>
  <c r="E62" i="2"/>
  <c r="F61" i="2"/>
  <c r="G61" i="2" s="1"/>
  <c r="E61" i="2"/>
  <c r="F60" i="2"/>
  <c r="G60" i="2" s="1"/>
  <c r="E60" i="2"/>
  <c r="F59" i="2"/>
  <c r="G59" i="2" s="1"/>
  <c r="E59" i="2"/>
  <c r="F58" i="2"/>
  <c r="G58" i="2" s="1"/>
  <c r="F57" i="2"/>
  <c r="G57" i="2" s="1"/>
  <c r="E57" i="2"/>
  <c r="F56" i="2"/>
  <c r="G56" i="2" s="1"/>
  <c r="E56" i="2"/>
  <c r="F55" i="2"/>
  <c r="G55" i="2" s="1"/>
  <c r="E55" i="2"/>
  <c r="F54" i="2"/>
  <c r="G54" i="2" s="1"/>
  <c r="E54" i="2"/>
  <c r="F53" i="2"/>
  <c r="G53" i="2" s="1"/>
  <c r="E53" i="2"/>
  <c r="F52" i="2"/>
  <c r="G52" i="2" s="1"/>
  <c r="E52" i="2"/>
  <c r="F51" i="2"/>
  <c r="G51" i="2" s="1"/>
  <c r="E51" i="2"/>
  <c r="E38" i="2"/>
  <c r="E39" i="2"/>
  <c r="E40" i="2"/>
  <c r="F38" i="2"/>
  <c r="F39" i="2"/>
  <c r="F40" i="2"/>
  <c r="E28" i="2"/>
  <c r="E31" i="2"/>
  <c r="E32" i="2"/>
  <c r="E33" i="2"/>
  <c r="E34" i="2"/>
  <c r="E36" i="2"/>
  <c r="E27" i="2"/>
  <c r="F27" i="2" s="1"/>
  <c r="G76" i="2" l="1"/>
  <c r="G91" i="2" s="1"/>
  <c r="C157" i="2"/>
  <c r="E30" i="2"/>
  <c r="F30" i="2" s="1"/>
  <c r="F34" i="2"/>
  <c r="F31" i="2"/>
  <c r="E35" i="2"/>
  <c r="F35" i="2" s="1"/>
  <c r="F33" i="2"/>
  <c r="E37" i="2"/>
  <c r="F37" i="2" s="1"/>
  <c r="E29" i="2"/>
  <c r="F29" i="2" s="1"/>
  <c r="F36" i="2"/>
  <c r="F32" i="2"/>
  <c r="F28" i="2"/>
  <c r="G66" i="2"/>
  <c r="G116" i="2"/>
  <c r="F26" i="2"/>
  <c r="G141" i="2"/>
  <c r="C149" i="2" l="1"/>
  <c r="F20" i="1" l="1" a="1"/>
  <c r="G20" i="1" s="1"/>
  <c r="F21" i="1" a="1"/>
  <c r="G21" i="1" s="1"/>
  <c r="F22" i="1" a="1"/>
  <c r="G22" i="1" s="1"/>
  <c r="F23" i="1" a="1"/>
  <c r="G23" i="1" s="1"/>
  <c r="F24" i="1" a="1"/>
  <c r="G24" i="1" s="1"/>
  <c r="C25" i="1" l="1"/>
  <c r="C12" i="1" s="1"/>
  <c r="C35" i="1"/>
  <c r="C6" i="1"/>
  <c r="I8" i="10"/>
  <c r="I9" i="10"/>
  <c r="J9" i="10" s="1"/>
  <c r="I10" i="10"/>
  <c r="J10" i="10" s="1"/>
  <c r="I11" i="10"/>
  <c r="J11" i="10" s="1"/>
  <c r="I12" i="10"/>
  <c r="J12" i="10" s="1"/>
  <c r="I13" i="10"/>
  <c r="J13" i="10" s="1"/>
  <c r="I14" i="10"/>
  <c r="J14" i="10" s="1"/>
  <c r="I15" i="10"/>
  <c r="J15" i="10" s="1"/>
  <c r="I16" i="10"/>
  <c r="J16" i="10" s="1"/>
  <c r="I17" i="10"/>
  <c r="J17" i="10" s="1"/>
  <c r="I18" i="10"/>
  <c r="J18" i="10" s="1"/>
  <c r="I19" i="10"/>
  <c r="J19" i="10" s="1"/>
  <c r="I20" i="10"/>
  <c r="J20" i="10" s="1"/>
  <c r="I21" i="10"/>
  <c r="J21" i="10" s="1"/>
  <c r="I22" i="10"/>
  <c r="J22" i="10" s="1"/>
  <c r="I23" i="10"/>
  <c r="J23" i="10" s="1"/>
  <c r="I24" i="10"/>
  <c r="J24" i="10" s="1"/>
  <c r="I25" i="10"/>
  <c r="J25" i="10" s="1"/>
  <c r="I26" i="10"/>
  <c r="J26" i="10" s="1"/>
  <c r="I27" i="10"/>
  <c r="J27" i="10" s="1"/>
  <c r="I28" i="10"/>
  <c r="J28" i="10" s="1"/>
  <c r="I29" i="10"/>
  <c r="J29" i="10" s="1"/>
  <c r="I30" i="10"/>
  <c r="J30" i="10" s="1"/>
  <c r="I31" i="10"/>
  <c r="J31" i="10" s="1"/>
  <c r="I32" i="10"/>
  <c r="J32" i="10" s="1"/>
  <c r="I33" i="10"/>
  <c r="J33" i="10" s="1"/>
  <c r="I34" i="10"/>
  <c r="J34" i="10" s="1"/>
  <c r="I35" i="10"/>
  <c r="J35" i="10" s="1"/>
  <c r="I36" i="10"/>
  <c r="J36" i="10" s="1"/>
  <c r="I7" i="10"/>
  <c r="H8" i="10"/>
  <c r="H9" i="10"/>
  <c r="H10" i="10"/>
  <c r="H11" i="10"/>
  <c r="H12" i="10"/>
  <c r="H13" i="10"/>
  <c r="H14" i="10"/>
  <c r="H15" i="10"/>
  <c r="H16" i="10"/>
  <c r="H17" i="10"/>
  <c r="H18" i="10"/>
  <c r="H19" i="10"/>
  <c r="H20" i="10"/>
  <c r="H21" i="10"/>
  <c r="H22" i="10"/>
  <c r="H23" i="10"/>
  <c r="H24" i="10"/>
  <c r="H25" i="10"/>
  <c r="H26" i="10"/>
  <c r="H27" i="10"/>
  <c r="H28" i="10"/>
  <c r="H29" i="10"/>
  <c r="H30" i="10"/>
  <c r="H31" i="10"/>
  <c r="H32" i="10"/>
  <c r="H33" i="10"/>
  <c r="H34" i="10"/>
  <c r="H35" i="10"/>
  <c r="H36" i="10"/>
  <c r="H7" i="10"/>
  <c r="J7" i="10" l="1"/>
  <c r="J8" i="10"/>
  <c r="C93" i="8"/>
  <c r="C92" i="8"/>
  <c r="C91" i="8"/>
  <c r="C90" i="8"/>
  <c r="C88" i="8"/>
  <c r="C89" i="8"/>
  <c r="D72" i="8"/>
  <c r="F72" i="8" s="1"/>
  <c r="D73" i="8"/>
  <c r="F73" i="8" s="1"/>
  <c r="D74" i="8"/>
  <c r="D75" i="8"/>
  <c r="F75" i="8" s="1"/>
  <c r="D76" i="8"/>
  <c r="F76" i="8" s="1"/>
  <c r="D71" i="8"/>
  <c r="F71" i="8" s="1"/>
  <c r="E62" i="8"/>
  <c r="E63" i="8"/>
  <c r="E64" i="8"/>
  <c r="E65" i="8"/>
  <c r="E66" i="8"/>
  <c r="E67" i="8"/>
  <c r="E61" i="8"/>
  <c r="B62" i="8"/>
  <c r="B72" i="8" s="1"/>
  <c r="B89" i="8" s="1"/>
  <c r="B63" i="8"/>
  <c r="B73" i="8" s="1"/>
  <c r="B90" i="8" s="1"/>
  <c r="B64" i="8"/>
  <c r="B74" i="8" s="1"/>
  <c r="B91" i="8" s="1"/>
  <c r="B65" i="8"/>
  <c r="B75" i="8" s="1"/>
  <c r="B92" i="8" s="1"/>
  <c r="B66" i="8"/>
  <c r="B76" i="8" s="1"/>
  <c r="B93" i="8" s="1"/>
  <c r="B67" i="8"/>
  <c r="B77" i="8" s="1"/>
  <c r="B94" i="8" s="1"/>
  <c r="B61" i="8"/>
  <c r="B71" i="8" s="1"/>
  <c r="B88" i="8" s="1"/>
  <c r="I93" i="8"/>
  <c r="I92" i="8"/>
  <c r="I91" i="8"/>
  <c r="I90" i="8"/>
  <c r="I89" i="8"/>
  <c r="I88" i="8"/>
  <c r="I76" i="8"/>
  <c r="I75" i="8"/>
  <c r="I74" i="8"/>
  <c r="I73" i="8"/>
  <c r="I72" i="8"/>
  <c r="I71" i="8"/>
  <c r="J67" i="8"/>
  <c r="G67" i="8"/>
  <c r="J66" i="8"/>
  <c r="J65" i="8"/>
  <c r="G65" i="8"/>
  <c r="J64" i="8"/>
  <c r="J63" i="8"/>
  <c r="J62" i="8"/>
  <c r="J61" i="8"/>
  <c r="J37" i="10" l="1"/>
  <c r="C5" i="1" s="1"/>
  <c r="D97" i="8"/>
  <c r="E54" i="8"/>
  <c r="E50" i="8"/>
  <c r="E35" i="8"/>
  <c r="R49" i="8" s="1"/>
  <c r="P22" i="8"/>
  <c r="O22" i="8"/>
  <c r="N22" i="8"/>
  <c r="M22" i="8"/>
  <c r="L22" i="8"/>
  <c r="K22" i="8"/>
  <c r="J22" i="8"/>
  <c r="I22" i="8"/>
  <c r="H22" i="8"/>
  <c r="G22" i="8"/>
  <c r="F22" i="8"/>
  <c r="E22" i="8"/>
  <c r="D22" i="8"/>
  <c r="C22" i="8"/>
  <c r="B54" i="8"/>
  <c r="B53" i="8"/>
  <c r="B52" i="8"/>
  <c r="B51" i="8"/>
  <c r="B50" i="8"/>
  <c r="E21" i="8"/>
  <c r="B49" i="8" s="1"/>
  <c r="C21" i="8"/>
  <c r="B48" i="8" s="1"/>
  <c r="D19" i="8"/>
  <c r="C6" i="8"/>
  <c r="E51" i="8" l="1"/>
  <c r="E53" i="8"/>
  <c r="E49" i="8"/>
  <c r="E48" i="8"/>
  <c r="C67" i="8"/>
  <c r="Q35" i="8"/>
  <c r="C63" i="8"/>
  <c r="G63" i="8" s="1"/>
  <c r="C64" i="8" l="1"/>
  <c r="G64" i="8" s="1"/>
  <c r="C74" i="8"/>
  <c r="F74" i="8" s="1"/>
  <c r="C66" i="8"/>
  <c r="G66" i="8" s="1"/>
  <c r="R55" i="8"/>
  <c r="C65" i="8"/>
  <c r="C62" i="8"/>
  <c r="G62" i="8" s="1"/>
  <c r="C61" i="8"/>
  <c r="G61" i="8" s="1"/>
  <c r="D96" i="8" l="1"/>
  <c r="D98" i="8" s="1"/>
  <c r="C11" i="1" s="1"/>
  <c r="C25" i="5" l="1"/>
  <c r="C13" i="5"/>
  <c r="C77" i="3" l="1"/>
  <c r="C19" i="6"/>
  <c r="C6" i="5"/>
  <c r="E25" i="5" l="1"/>
  <c r="F25" i="5" s="1"/>
  <c r="E13" i="5"/>
  <c r="F13" i="5" s="1"/>
  <c r="E6" i="5"/>
  <c r="F6" i="5" s="1"/>
  <c r="I17" i="4"/>
  <c r="C22" i="2" s="1"/>
  <c r="E77" i="3"/>
  <c r="D76" i="3"/>
  <c r="E74" i="3"/>
  <c r="F73" i="3"/>
  <c r="G73" i="3" s="1"/>
  <c r="F72" i="3"/>
  <c r="G72" i="3" s="1"/>
  <c r="F71" i="3"/>
  <c r="G71" i="3" s="1"/>
  <c r="F70" i="3"/>
  <c r="G70" i="3" s="1"/>
  <c r="F69" i="3"/>
  <c r="G69" i="3" s="1"/>
  <c r="F68" i="3"/>
  <c r="G68" i="3" s="1"/>
  <c r="F67" i="3"/>
  <c r="G67" i="3" s="1"/>
  <c r="F66" i="3"/>
  <c r="G66" i="3" s="1"/>
  <c r="F65" i="3"/>
  <c r="G65" i="3" s="1"/>
  <c r="F64" i="3"/>
  <c r="G64" i="3" s="1"/>
  <c r="F63" i="3"/>
  <c r="G63" i="3" s="1"/>
  <c r="F62" i="3"/>
  <c r="D59" i="3"/>
  <c r="D57" i="3"/>
  <c r="H52" i="3"/>
  <c r="G52" i="3"/>
  <c r="H51" i="3"/>
  <c r="G51" i="3"/>
  <c r="H50" i="3"/>
  <c r="G50" i="3"/>
  <c r="H49" i="3"/>
  <c r="G49" i="3"/>
  <c r="H48" i="3"/>
  <c r="G48" i="3"/>
  <c r="H47" i="3"/>
  <c r="G47" i="3"/>
  <c r="H46" i="3"/>
  <c r="G46" i="3"/>
  <c r="H45" i="3"/>
  <c r="G45" i="3"/>
  <c r="H44" i="3"/>
  <c r="G44" i="3"/>
  <c r="H43" i="3"/>
  <c r="G43" i="3"/>
  <c r="H42" i="3"/>
  <c r="G42" i="3"/>
  <c r="H41" i="3"/>
  <c r="G41" i="3"/>
  <c r="H35" i="3"/>
  <c r="G35" i="3"/>
  <c r="H34" i="3"/>
  <c r="G34" i="3"/>
  <c r="H33" i="3"/>
  <c r="G33" i="3"/>
  <c r="H32" i="3"/>
  <c r="G32" i="3"/>
  <c r="H31" i="3"/>
  <c r="G31" i="3"/>
  <c r="H30" i="3"/>
  <c r="G30" i="3"/>
  <c r="H29" i="3"/>
  <c r="G29" i="3"/>
  <c r="H28" i="3"/>
  <c r="G28" i="3"/>
  <c r="H27" i="3"/>
  <c r="G27" i="3"/>
  <c r="H26" i="3"/>
  <c r="G26" i="3"/>
  <c r="H25" i="3"/>
  <c r="G25" i="3"/>
  <c r="H24" i="3"/>
  <c r="G24" i="3"/>
  <c r="G18" i="3"/>
  <c r="H18" i="3" s="1"/>
  <c r="G17" i="3"/>
  <c r="H17" i="3" s="1"/>
  <c r="G16" i="3"/>
  <c r="H16" i="3" s="1"/>
  <c r="G15" i="3"/>
  <c r="H15" i="3" s="1"/>
  <c r="G14" i="3"/>
  <c r="H14" i="3" s="1"/>
  <c r="G13" i="3"/>
  <c r="H13" i="3" s="1"/>
  <c r="G12" i="3"/>
  <c r="H12" i="3" s="1"/>
  <c r="G11" i="3"/>
  <c r="H11" i="3" s="1"/>
  <c r="G10" i="3"/>
  <c r="H10" i="3" s="1"/>
  <c r="G9" i="3"/>
  <c r="H9" i="3" s="1"/>
  <c r="G8" i="3"/>
  <c r="G7" i="3"/>
  <c r="E11" i="2"/>
  <c r="E10" i="2"/>
  <c r="E8" i="2"/>
  <c r="C64" i="1"/>
  <c r="C45" i="1"/>
  <c r="C14" i="1" s="1"/>
  <c r="G39" i="2" l="1"/>
  <c r="G38" i="2"/>
  <c r="G40" i="2"/>
  <c r="G27" i="2"/>
  <c r="G32" i="2"/>
  <c r="G35" i="2"/>
  <c r="G31" i="2"/>
  <c r="G29" i="2"/>
  <c r="G36" i="2"/>
  <c r="G30" i="2"/>
  <c r="G33" i="2"/>
  <c r="G34" i="2"/>
  <c r="G26" i="2"/>
  <c r="G28" i="2"/>
  <c r="G37" i="2"/>
  <c r="C7" i="1"/>
  <c r="C7" i="5" s="1"/>
  <c r="E7" i="5" s="1"/>
  <c r="F7" i="5" s="1"/>
  <c r="G53" i="3"/>
  <c r="H53" i="3" s="1"/>
  <c r="F53" i="3" s="1"/>
  <c r="G36" i="3"/>
  <c r="H36" i="3" s="1"/>
  <c r="F36" i="3" s="1"/>
  <c r="H7" i="3"/>
  <c r="G19" i="3"/>
  <c r="H19" i="3" s="1"/>
  <c r="F19" i="3" s="1"/>
  <c r="G62" i="3"/>
  <c r="F74" i="3"/>
  <c r="G74" i="3" s="1"/>
  <c r="H8" i="3"/>
  <c r="G41" i="2" l="1"/>
  <c r="C8" i="1" s="1"/>
  <c r="C8" i="5" s="1"/>
  <c r="E8" i="5" s="1"/>
  <c r="F8" i="5" s="1"/>
  <c r="D77" i="3"/>
  <c r="F77" i="3" s="1"/>
  <c r="C9" i="1" l="1"/>
  <c r="C10" i="1"/>
  <c r="C20" i="5" s="1"/>
  <c r="E20" i="5" s="1"/>
  <c r="F20" i="5" s="1"/>
  <c r="C15" i="1" l="1"/>
  <c r="C65" i="1" s="1"/>
  <c r="C19" i="5"/>
  <c r="E19" i="5" s="1"/>
  <c r="F19" i="5" s="1"/>
  <c r="F24" i="1"/>
  <c r="F23" i="1"/>
  <c r="F22" i="1"/>
  <c r="F21" i="1"/>
  <c r="F20"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<sst xmlns="http://schemas.openxmlformats.org/spreadsheetml/2006/main" count="12352" uniqueCount="2433">
  <si>
    <t>Please ensure that you use the most up-to-date version of Net Zero Buildings calculators. They are routinely updated, and using the most current version will make filling in your calculator easier, clearer and more accurate.
This calculator provides an indication of the total amount of carbon emissions in the rating tool. It is not final, and it is only intended for feedback purposes.</t>
  </si>
  <si>
    <t>Change Log</t>
  </si>
  <si>
    <t>Calculator Release</t>
  </si>
  <si>
    <t>Summary of Changes</t>
  </si>
  <si>
    <t>Net Zero Buildings Standard Version 1.1</t>
  </si>
  <si>
    <t>Release 6 - 13/07/2026</t>
  </si>
  <si>
    <t>- Updated Emission Factors in line with the Ministry for the Environment Measuring Emissions Guidance 2026.</t>
  </si>
  <si>
    <t>Release 5 - 21/05/2025</t>
  </si>
  <si>
    <t>- Updated Emission Factors in line with the Ministry for the Environment Measuring Emissions Guidance 2025.</t>
  </si>
  <si>
    <t>Release 4 - 28/08/2024</t>
  </si>
  <si>
    <t>- Updated Emission Factors in line with the Ministry for the Environment Measuring Emissions Guidance 2024.</t>
  </si>
  <si>
    <t>Release 3 - 03/04/2024</t>
  </si>
  <si>
    <t>Minor amendments to locked cells/definitions</t>
  </si>
  <si>
    <t>Release 2 - 20/10/2023</t>
  </si>
  <si>
    <t>- Updated Emission Factors in line with the Ministry for the Environment Measuring Emissions Guidance 2023.</t>
  </si>
  <si>
    <t>Release 1 - 31/05/2023</t>
  </si>
  <si>
    <t>Initial release.</t>
  </si>
  <si>
    <t>x</t>
  </si>
  <si>
    <t xml:space="preserve">Summary of Changes - Internal Use only </t>
  </si>
  <si>
    <t>Release Number</t>
  </si>
  <si>
    <t>Date</t>
  </si>
  <si>
    <t>Author</t>
  </si>
  <si>
    <t>Reviewer</t>
  </si>
  <si>
    <t>Approver</t>
  </si>
  <si>
    <t>Sheet</t>
  </si>
  <si>
    <t>Range</t>
  </si>
  <si>
    <t>New value</t>
  </si>
  <si>
    <t>Old value</t>
  </si>
  <si>
    <t>Comments</t>
  </si>
  <si>
    <t>Version 1.2, Release 1</t>
  </si>
  <si>
    <t>SN</t>
  </si>
  <si>
    <t>DF</t>
  </si>
  <si>
    <t>NGER Emission Factors</t>
  </si>
  <si>
    <t>G5:I10</t>
  </si>
  <si>
    <t>Updated figures for 2017</t>
  </si>
  <si>
    <t>NGERS Emission Factors from 2012</t>
  </si>
  <si>
    <t>Amended to reference correct 2017 data</t>
  </si>
  <si>
    <t>A29:J31</t>
  </si>
  <si>
    <t>Addition of various WA networks</t>
  </si>
  <si>
    <t>Single WA figure</t>
  </si>
  <si>
    <t>A39:K67</t>
  </si>
  <si>
    <t>Updated figures for 2016</t>
  </si>
  <si>
    <t>Various based on older NGER Emission Factors</t>
  </si>
  <si>
    <t>Included 2016 data for NCOS purposes</t>
  </si>
  <si>
    <t>15B Building Details</t>
  </si>
  <si>
    <t>H10</t>
  </si>
  <si>
    <t>=YEAR(H9)</t>
  </si>
  <si>
    <t>Included year formula used to determine appropriate NGERS emission factors</t>
  </si>
  <si>
    <t>B20:D20</t>
  </si>
  <si>
    <t>Drop down list for Electricity Network</t>
  </si>
  <si>
    <t>Included dropdown used to determine appropriate NGERS emission factors</t>
  </si>
  <si>
    <t>D25</t>
  </si>
  <si>
    <t>=$C$75/$C$77</t>
  </si>
  <si>
    <t>=IF(C23="Electricity",VLOOKUP($C$12,'NGER Emission Factors'!$A$23:$K$34,10,FALSE)/VLOOKUP($C$12,'NGER Emission Factors'!$A$23:$K$35,6,FALSE),IF(C23="GreenPower",VLOOKUP(C23,'NGER Emission Factors'!$A$23:$J$35,10,FALSE)/VLOOKUP(C23,'NGER Emission Factors'!$A$23:$J$35,6,FALSE),VLOOKUP(C23,'NGER Emission Factors'!$A$5:$K$10,10,FALSE)))</t>
  </si>
  <si>
    <t>Simplification of emission information</t>
  </si>
  <si>
    <t>C74</t>
  </si>
  <si>
    <t>Scope 2</t>
  </si>
  <si>
    <t>=IF(C73="Electricity",VLOOKUP($C$12,'NGER Emission Factors'!$A$23:$J$36,2,FALSE),IF(C73="GreenPower",VLOOKUP(C73,'NGER Emission Factors'!$A$23:$J$37,2,FALSE),VLOOKUP(C73,'NGER Emission Factors'!$A$5:$J$18,2,FALSE)))</t>
  </si>
  <si>
    <t>C75</t>
  </si>
  <si>
    <t>'=IF($H$10=2016,(VLOOKUP($C$20,'NGER Emission Factors'!D59:J69,7,FALSE)), VLOOKUP($C$20,'NGER Emission Factors'!D28:J38,7,FALSE))</t>
  </si>
  <si>
    <t>=IF(C71="Electricity",VLOOKUP($C$12,'NGER Emission Factors'!$A$23:$J$34,10,FALSE),IF(C71="GreenPower",VLOOKUP(C71,'NGER Emission Factors'!$A$23:$J$35,10,FALSE),VLOOKUP(C71,'NGER Emission Factors'!$A$5:$J$18,10,FALSE)))</t>
  </si>
  <si>
    <t>C76</t>
  </si>
  <si>
    <t>kWh</t>
  </si>
  <si>
    <t>=IF(C73="Electricity",VLOOKUP($C$12,'NGER Emission Factors'!$A$23:$J$36,5,FALSE),IF(C73="GreenPower",VLOOKUP(C73,'NGER Emission Factors'!$A$23:$J$37,5,FALSE),VLOOKUP(C73,'NGER Emission Factors'!$A$5:$J$18,5,FALSE)))</t>
  </si>
  <si>
    <t>C77</t>
  </si>
  <si>
    <t>=IF(C71="Electricity",VLOOKUP($C$12,'NGER Emission Factors'!$A$23:$J$34,6,FALSE),IF(C71="GreenPower",VLOOKUP(C71,'NGER Emission Factors'!$A$23:$J$35,6,FALSE),VLOOKUP(C71,'NGER Emission Factors'!$A$5:$J$18,6,FALSE)))</t>
  </si>
  <si>
    <t>C120</t>
  </si>
  <si>
    <t>Scope 1</t>
  </si>
  <si>
    <t>=IF(C119="Electricity",VLOOKUP($C$12,'NGER Emission Factors'!$A$23:$J$36,2,FALSE),IF(C119="GreenPower",VLOOKUP(C73,'NGER Emission Factors'!$A$23:$J$37,2,FALSE),VLOOKUP(119,'NGER Emission Factors'!$A$5:$J$18,2,FALSE)))</t>
  </si>
  <si>
    <t>C121</t>
  </si>
  <si>
    <t>'=IF(C12="NZ", 'NGER Emission Factors'!J16, IF(H10=2016, 'NGER Emission Factors'!J48,'NGER Emission Factors'!J5))</t>
  </si>
  <si>
    <t>=IF(C117="Electricity",VLOOKUP($C$12,'NGER Emission Factors'!$A$23:$J$34,10,FALSE),IF(C117="GreenPower",VLOOKUP(C117,'NGER Emission Factors'!$A$23:$J$35,10,FALSE),VLOOKUP(C117,'NGER Emission Factors'!$A$5:$J$18,10,FALSE)))</t>
  </si>
  <si>
    <t>C122</t>
  </si>
  <si>
    <t>MJ</t>
  </si>
  <si>
    <t>=IF(C119="Electricity",VLOOKUP($C$12,'NGER Emission Factors'!$A$23:$J$36,5,FALSE),IF(C119="GreenPower",VLOOKUP(C119,'NGER Emission Factors'!$A$23:$J$37,5,FALSE),VLOOKUP(C119,'NGER Emission Factors'!$A$5:$J$18,5,FALSE)))</t>
  </si>
  <si>
    <t>C123</t>
  </si>
  <si>
    <t>=IF(C117="Electricity",VLOOKUP($C$12,'NGER Emission Factors'!$A$23:$J$34,6,FALSE),IF(C117="GreenPower",VLOOKUP(C117,'NGER Emission Factors'!$A$23:$J$35,6,FALSE),VLOOKUP(C117,'NGER Emission Factors'!$A$5:$J$18,6,FALSE)))</t>
  </si>
  <si>
    <t>C143</t>
  </si>
  <si>
    <t>=IF(C142="Electricity",VLOOKUP($C$12,'NGER Emission Factors'!$A$23:$J$36,2,FALSE),IF(C142="GreenPower",VLOOKUP(C142,'NGER Emission Factors'!$A$23:$J$37,2,FALSE),VLOOKUP(C142,'NGER Emission Factors'!$A$5:$J$18,2,FALSE)))</t>
  </si>
  <si>
    <t>C144</t>
  </si>
  <si>
    <t>'=IF($C$12="NZ", 'NGER Emission Factors'!J19, IF($H$10=2016, 'NGER Emission Factors'!J51,'NGER Emission Factors'!J8))</t>
  </si>
  <si>
    <t>=IF(C140="Electricity",VLOOKUP($C$12,'NGER Emission Factors'!$A$23:$J$34,10,FALSE),IF(C140="GreenPower",VLOOKUP(C140,'NGER Emission Factors'!$A$23:$J$35,10,FALSE),VLOOKUP(C140,'NGER Emission Factors'!$A$5:$J$18,10,FALSE)))</t>
  </si>
  <si>
    <t>C145</t>
  </si>
  <si>
    <t>kL</t>
  </si>
  <si>
    <t>=IF(C142="Electricity",VLOOKUP($C$12,'NGER Emission Factors'!$A$23:$J$36,5,FALSE),IF(C142="GreenPower",VLOOKUP(C142,'NGER Emission Factors'!$A$23:$J$37,5,FALSE),VLOOKUP(C142,'NGER Emission Factors'!$A$5:$J$18,5,FALSE)))</t>
  </si>
  <si>
    <t>C146</t>
  </si>
  <si>
    <t>=IF(C140="Electricity",VLOOKUP($C$12,'NGER Emission Factors'!$A$23:$J$34,6,FALSE),IF(C140="GreenPower",VLOOKUP(C140,'NGER Emission Factors'!$A$23:$J$35,6,FALSE),VLOOKUP(C140,'NGER Emission Factors'!$A$5:$J$18,6,FALSE)))</t>
  </si>
  <si>
    <t>C166</t>
  </si>
  <si>
    <t>=IF(C165="Electricity",VLOOKUP($C$12,'NGER Emission Factors'!$A$23:$J$36,2,FALSE),IF(C165="GreenPower",VLOOKUP(C165,'NGER Emission Factors'!$A$23:$J$37,2,FALSE),VLOOKUP(C165,'NGER Emission Factors'!$A$5:$J$18,2,FALSE)))</t>
  </si>
  <si>
    <t>C167</t>
  </si>
  <si>
    <t>'=IF($C$12="NZ", 'NGER Emission Factors'!J17, IF($H$10=2016, 'NGER Emission Factors'!J49,'NGER Emission Factors'!J6))</t>
  </si>
  <si>
    <t>=IF(C163="Electricity",VLOOKUP($C$12,'NGER Emission Factors'!$A$23:$J$34,10,FALSE),IF(C163="GreenPower",VLOOKUP(C163,'NGER Emission Factors'!$A$23:$J$35,10,FALSE),VLOOKUP(C163,'NGER Emission Factors'!$A$5:$J$18,10,FALSE)))</t>
  </si>
  <si>
    <t>C168</t>
  </si>
  <si>
    <t>=IF(C165="Electricity",VLOOKUP($C$12,'NGER Emission Factors'!$A$23:$J$36,5,FALSE),IF(C165="GreenPower",VLOOKUP(C165,'NGER Emission Factors'!$A$23:$J$37,5,FALSE),VLOOKUP(C165,'NGER Emission Factors'!$A$5:$J$18,5,FALSE)))</t>
  </si>
  <si>
    <t>C169</t>
  </si>
  <si>
    <t>=IF(C163="Electricity",VLOOKUP($C$12,'NGER Emission Factors'!$A$23:$J$34,6,FALSE),IF(C163="GreenPower",VLOOKUP(C163,'NGER Emission Factors'!$A$23:$J$35,6,FALSE),VLOOKUP(C163,'NGER Emission Factors'!$A$5:$J$18,6,FALSE)))</t>
  </si>
  <si>
    <t>C189</t>
  </si>
  <si>
    <t>=IF(C188="Electricity",VLOOKUP($C$12,'NGER Emission Factors'!$A$23:$J$36,2,FALSE),IF(C188="GreenPower",VLOOKUP(C188,'NGER Emission Factors'!$A$23:$J$37,2,FALSE),VLOOKUP(C188,'NGER Emission Factors'!$A$5:$J$18,2,FALSE)))</t>
  </si>
  <si>
    <t>C190</t>
  </si>
  <si>
    <t>'=IF($C$12="NZ", 'NGER Emission Factors'!J20, IF($H$10=2016,'NGER Emission Factors'!J52,'NGER Emission Factors'!J9))</t>
  </si>
  <si>
    <t>=IF(C186="Electricity",VLOOKUP($C$12,'NGER Emission Factors'!$A$23:$J$34,10,FALSE),IF(C186="GreenPower",VLOOKUP(C186,'NGER Emission Factors'!$A$23:$J$35,10,FALSE),VLOOKUP(C186,'NGER Emission Factors'!$A$5:$J$18,10,FALSE)))</t>
  </si>
  <si>
    <t>C191</t>
  </si>
  <si>
    <t>Tonnes</t>
  </si>
  <si>
    <t>=IF(C188="Electricity",VLOOKUP($C$12,'NGER Emission Factors'!$A$23:$J$36,5,FALSE),IF(C188="GreenPower",VLOOKUP(C188,'NGER Emission Factors'!$A$23:$J$37,5,FALSE),VLOOKUP(C188,'NGER Emission Factors'!$A$5:$J$18,5,FALSE)))</t>
  </si>
  <si>
    <t>C192</t>
  </si>
  <si>
    <t>=IF(C186="Electricity",VLOOKUP($C$12,'NGER Emission Factors'!$A$23:$J$34,6,FALSE),IF(C186="GreenPower",VLOOKUP(C186,'NGER Emission Factors'!$A$23:$J$35,6,FALSE),VLOOKUP(C186,'NGER Emission Factors'!$A$5:$J$18,6,FALSE)))</t>
  </si>
  <si>
    <t>D27</t>
  </si>
  <si>
    <t>'=$C$121</t>
  </si>
  <si>
    <t>'=C27="Electricity" VLOOKUP($C$12,'NGER Emission Factors'!$A$23:$K$36,10,FALSE)/VLOOKUP($C$12,'NGER Emission Factors'!$A$23:$K$37,6,FALSE) C27="GreenPower" VLOOKUP(C27,'NGER Emission Factors'!$A$23:$J$37,10,FALSE) C27 'NGER Emission Factors'!</t>
  </si>
  <si>
    <t>D28</t>
  </si>
  <si>
    <t>'=$C$144</t>
  </si>
  <si>
    <t>'=C28="Electricity" VLOOKUP($C$12,'NGER Emission Factors'!$A$23:$K$36,10,FALSE)/VLOOKUP($C$12,'NGER Emission Factors'!$A$23:$K$37,6,FALSE) C28="GreenPower" VLOOKUP(C28,'NGER Emission Factors'!$A$23:$J$37,10,FALSE) C28 'NGER Emission Factors'!</t>
  </si>
  <si>
    <t>D29</t>
  </si>
  <si>
    <t>'=$C$167</t>
  </si>
  <si>
    <t>'=C29="Electricity" VLOOKUP($C$12,'NGER Emission Factors'!$A$23:$K$36,10,FALSE)/VLOOKUP($C$12,'NGER Emission Factors'!$A$23:$K$37,6,FALSE) C29="GreenPower" VLOOKUP(C29,'NGER Emission Factors'!$A$23:$J$37,10,FALSE) C29 'NGER Emission Factors'!</t>
  </si>
  <si>
    <t>D30</t>
  </si>
  <si>
    <t>'=C190</t>
  </si>
  <si>
    <t>'=C30="Electricity" VLOOKUP($C$12,'NGER Emission Factors'!$A$23:$K$36,10,FALSE)/VLOOKUP($C$12,'NGER Emission Factors'!$A$23:$K$37,6,FALSE) C30="GreenPower" VLOOKUP(C30,'NGER Emission Factors'!$A$23:$J$37,10,FALSE) C30 'NGER Emission Factors'!</t>
  </si>
  <si>
    <t>NZGBC</t>
  </si>
  <si>
    <t>E11</t>
  </si>
  <si>
    <t>'=IF(C12="NZ", CONCATENATE(0,C11),C11)</t>
  </si>
  <si>
    <t>Blank</t>
  </si>
  <si>
    <t>Amended for NZ projects</t>
  </si>
  <si>
    <t>G12</t>
  </si>
  <si>
    <t>'=IF(C12="NZ", "Net Lettable Area (m2)", "Gross building area (m2)")</t>
  </si>
  <si>
    <t>Gross building area (m2)</t>
  </si>
  <si>
    <t>H13</t>
  </si>
  <si>
    <t>'=IFERROR(VLOOKUP($E$11,'CDD &amp; HDD table'!$A:$D,3,FALSE),"")</t>
  </si>
  <si>
    <t>=IFERROR(VLOOKUP($C$11,'CDD &amp; HDD table'!$A:$D,3,FALSE),"")</t>
  </si>
  <si>
    <t>H14</t>
  </si>
  <si>
    <t>'=IFERROR(VLOOKUP($E$11,'CDD &amp; HDD table'!$A:$D,4,FALSE),"")</t>
  </si>
  <si>
    <t>=IFERROR(VLOOKUP($C$11,'CDD &amp; HDD table'!$A:$D,4,FALSE),"")</t>
  </si>
  <si>
    <t>D96</t>
  </si>
  <si>
    <t>'=IF($C$12="NZ", "Note: All NZ projects cannot utilise GreenPower in their ratings", "")</t>
  </si>
  <si>
    <t>15B Calculation</t>
  </si>
  <si>
    <t>D18</t>
  </si>
  <si>
    <t>'='15B Building Details'!D25</t>
  </si>
  <si>
    <t>'=C18="Electricity" VLOOKUP($C$13,'NGER Emission Factors'!$A$23:$K$36,10,FALSE)/VLOOKUP($C$13,'NGER Emission Factors'!$A$23:$K$37,6,FALSE) C18="GreenPower" VLOOKUP(C18,'NGER Emission Factors'!$A$23:$J$37,10,FALSE) C18 'NGER Emission Factors'!</t>
  </si>
  <si>
    <t>Simplified formula to reference Building Details tab</t>
  </si>
  <si>
    <t>D19</t>
  </si>
  <si>
    <t>'='15B Building Details'!D26</t>
  </si>
  <si>
    <t>'=C19="Electricity" VLOOKUP($C$13,'NGER Emission Factors'!$A$23:$K$36,10,FALSE)/VLOOKUP($C$13,'NGER Emission Factors'!$A$23:$K$37,6,FALSE) C19="GreenPower" VLOOKUP(C19,'NGER Emission Factors'!$A$23:$J$37,10,FALSE) C19 'NGER Emission Factors'!</t>
  </si>
  <si>
    <t>D20</t>
  </si>
  <si>
    <t>'='15B Building Details'!D27</t>
  </si>
  <si>
    <t>'=C20="Electricity" VLOOKUP($C$13,'NGER Emission Factors'!$A$23:$K$36,10,FALSE)/VLOOKUP($C$13,'NGER Emission Factors'!$A$23:$K$37,6,FALSE) C20="GreenPower" VLOOKUP(C20,'NGER Emission Factors'!$A$23:$J$37,10,FALSE) C20 'NGER Emission Factors'!</t>
  </si>
  <si>
    <t>D21</t>
  </si>
  <si>
    <t>'='15B Building Details'!D28</t>
  </si>
  <si>
    <t>'=C21="Electricity" VLOOKUP($C$13,'NGER Emission Factors'!$A$23:$K$36,10,FALSE)/VLOOKUP($C$13,'NGER Emission Factors'!$A$23:$K$37,6,FALSE) C21="GreenPower" VLOOKUP(C21,'NGER Emission Factors'!$A$23:$J$37,10,FALSE) C21 'NGER Emission Factors'!</t>
  </si>
  <si>
    <t>D22</t>
  </si>
  <si>
    <t>'='15B Building Details'!D29</t>
  </si>
  <si>
    <t>'=C22="Electricity" VLOOKUP($C$13,'NGER Emission Factors'!$A$23:$K$36,10,FALSE)/VLOOKUP($C$13,'NGER Emission Factors'!$A$23:$K$37,6,FALSE) C22="GreenPower" VLOOKUP(C22,'NGER Emission Factors'!$A$23:$J$37,10,FALSE) C22 'NGER Emission Factors'!</t>
  </si>
  <si>
    <t>D23</t>
  </si>
  <si>
    <t>'='15B Building Details'!D30</t>
  </si>
  <si>
    <t>'=C23="Electricity" VLOOKUP($C$13,'NGER Emission Factors'!$A$23:$K$36,10,FALSE)/VLOOKUP($C$13,'NGER Emission Factors'!$A$23:$K$37,6,FALSE) C23="GreenPower" VLOOKUP(C23,'NGER Emission Factors'!$A$23:$J$37,10,FALSE) C23 'NGER Emission Factors'!</t>
  </si>
  <si>
    <t>E18</t>
  </si>
  <si>
    <t>'='15B Building Details'!E25</t>
  </si>
  <si>
    <t>'=SUMIF('15B Building Details'!$C$25:$C$32,$C18,'15B Building Details'!$E$25:$E$31)</t>
  </si>
  <si>
    <t>E19</t>
  </si>
  <si>
    <t>'='15B Building Details'!E26</t>
  </si>
  <si>
    <t>'=SUMIF('15B Building Details'!$C$25:$C$32,$C19,'15B Building Details'!$E$25:$E$31)</t>
  </si>
  <si>
    <t>E20</t>
  </si>
  <si>
    <t>'='15B Building Details'!E27</t>
  </si>
  <si>
    <t>'=SUMIF('15B Building Details'!$C$25:$C$32,$C20,'15B Building Details'!$E$25:$E$31)</t>
  </si>
  <si>
    <t>E21</t>
  </si>
  <si>
    <t>'='15B Building Details'!E28</t>
  </si>
  <si>
    <t>'=SUMIF('15B Building Details'!$C$25:$C$32,$C21,'15B Building Details'!$E$25:$E$31)</t>
  </si>
  <si>
    <t>E22</t>
  </si>
  <si>
    <t>'='15B Building Details'!E29</t>
  </si>
  <si>
    <t>'=SUMIF('15B Building Details'!$C$25:$C$32,$C22,'15B Building Details'!$E$25:$E$31)</t>
  </si>
  <si>
    <t>E23</t>
  </si>
  <si>
    <t>'='15B Building Details'!E30</t>
  </si>
  <si>
    <t>'=SUMIF('15B Building Details'!$C$25:$C$32,$C23,'15B Building Details'!$E$25:$E$31)</t>
  </si>
  <si>
    <t>J33</t>
  </si>
  <si>
    <t>'=IF($I33="","",IF($I33="Custom",0,INDEX('15B Baseline Tables'!$6:$36,MATCH($I33,'15B Baseline Tables'!$A$6:$A$36,0),MATCH($D33,'15B Baseline Tables'!$6:$6,0))))</t>
  </si>
  <si>
    <t>=IF($I33="","",IF($I33="Custom",0,INDEX('15B Baseline Tables'!$6:$33,MATCH($I33,'15B Baseline Tables'!$A$6:$A$33,0),MATCH($D33,'15B Baseline Tables'!$6:$6,0))))</t>
  </si>
  <si>
    <t>Amended formula for NZ projects</t>
  </si>
  <si>
    <t>I33</t>
  </si>
  <si>
    <t xml:space="preserve">'=OR($D33="[Select functional use from drop down list]",$D33="") "" $D33="Custom" "Custom" VLOOKUP($C$13&amp;"-"&amp;$C$14,'15B Baseline Tables'!$6:$36,MATCH($D33,'15B Baseline Tables'!$6:$6,0),FALSE)="" $C$13&amp;"-ALL" '15B Baseline Tables'!$6:$36 </t>
  </si>
  <si>
    <t>=OR($D33="[Select functional use from drop down list]",$D33="") "" $D33="Custom" "Custom" VLOOKUP($C$13&amp;"-"&amp;$C$14,'15B Baseline Tables'!$6:$33,MATCH($D33,'15B Baseline Tables'!$6:$6,0),FALSE)="" $C$13&amp;"-ALL" '15B Baseline Tables'!$6:$33</t>
  </si>
  <si>
    <t>I34</t>
  </si>
  <si>
    <t xml:space="preserve">'=OR($D34="[Select functional use from drop down list]",$D34="") "" $D34="Custom" "Custom" VLOOKUP($C$13&amp;"-"&amp;$C$14,'15B Baseline Tables'!$6:$36,MATCH($D34,'15B Baseline Tables'!$6:$6,0),FALSE)="" $C$13&amp;"-ALL" '15B Baseline Tables'!$6:$36 </t>
  </si>
  <si>
    <t>=OR($D34="[Select functional use from drop down list]",$D34="") "" $D34="Custom" "Custom" VLOOKUP($C$13&amp;"-"&amp;$C$14,'15B Baseline Tables'!$6:$33,MATCH($D34,'15B Baseline Tables'!$6:$6,0),FALSE)="" $C$13&amp;"-ALL" '15B Baseline Tables'!$6:$33</t>
  </si>
  <si>
    <t>J34</t>
  </si>
  <si>
    <t>'=IF($I34="","",IF($I34="Custom",0,INDEX('15B Baseline Tables'!$6:$36,MATCH($I34,'15B Baseline Tables'!$A$6:$A$36,0),MATCH($D34,'15B Baseline Tables'!$6:$6,0))))</t>
  </si>
  <si>
    <t>=IF($I34="","",IF($I34="Custom",0,INDEX('15B Baseline Tables'!$6:$33,MATCH($I34,'15B Baseline Tables'!$A$6:$A$33,0),MATCH($D34,'15B Baseline Tables'!$6:$6,0))))</t>
  </si>
  <si>
    <t>I35</t>
  </si>
  <si>
    <t xml:space="preserve">'=OR($D35="[Select functional use from drop down list]",$D35="") "" $D35="Custom" "Custom" VLOOKUP($C$13&amp;"-"&amp;$C$14,'15B Baseline Tables'!$6:$36,MATCH($D35,'15B Baseline Tables'!$6:$6,0),FALSE)="" $C$13&amp;"-ALL" '15B Baseline Tables'!$6:$36 </t>
  </si>
  <si>
    <t>=OR($D35="[Select functional use from drop down list]",$D35="") "" $D35="Custom" "Custom" VLOOKUP($C$13&amp;"-"&amp;$C$14,'15B Baseline Tables'!$6:$33,MATCH($D35,'15B Baseline Tables'!$6:$6,0),FALSE)="" $C$13&amp;"-ALL" '15B Baseline Tables'!$6:$33</t>
  </si>
  <si>
    <t>J35</t>
  </si>
  <si>
    <t>'=IF($I35="","",IF($I35="Custom",0,INDEX('15B Baseline Tables'!$6:$36,MATCH($I35,'15B Baseline Tables'!$A$6:$A$36,0),MATCH($D35,'15B Baseline Tables'!$6:$6,0))))</t>
  </si>
  <si>
    <t>=IF($I35="","",IF($I35="Custom",0,INDEX('15B Baseline Tables'!$6:$33,MATCH($I35,'15B Baseline Tables'!$A$6:$A$33,0),MATCH($D35,'15B Baseline Tables'!$6:$6,0))))</t>
  </si>
  <si>
    <t>I36</t>
  </si>
  <si>
    <t xml:space="preserve">'=OR($D36="[Select functional use from drop down list]",$D36="") "" $D36="Custom" "Custom" VLOOKUP($C$13&amp;"-"&amp;$C$14,'15B Baseline Tables'!$6:$36,MATCH($D36,'15B Baseline Tables'!$6:$6,0),FALSE)="" $C$13&amp;"-ALL" '15B Baseline Tables'!$6:$36 </t>
  </si>
  <si>
    <t xml:space="preserve">=OR($D36="[Select functional use from drop down list]",$D36="") "" $D36="Custom" "Custom" VLOOKUP($C$13&amp;"-"&amp;$C$14,'15B Baseline Tables'!$6:$33,MATCH($D36,'15B Baseline Tables'!$6:$6,0),FALSE)="" $C$13&amp;"-ALL" '15B Baseline Tables'!$6:$33 </t>
  </si>
  <si>
    <t>J36</t>
  </si>
  <si>
    <t>'=IF($I36="","",IF($I36="Custom",0,INDEX('15B Baseline Tables'!$6:$36,MATCH($I36,'15B Baseline Tables'!$A$6:$A$36,0),MATCH($D36,'15B Baseline Tables'!$6:$6,0))))</t>
  </si>
  <si>
    <t>=IF($I36="","",IF($I36="Custom",0,INDEX('15B Baseline Tables'!$6:$33,MATCH($I36,'15B Baseline Tables'!$A$6:$A$33,0),MATCH($D36,'15B Baseline Tables'!$6:$6,0))))</t>
  </si>
  <si>
    <t>I37</t>
  </si>
  <si>
    <t xml:space="preserve">'=OR($D37="[Select functional use from drop down list]",$D37="") "" $D37="Custom" "Custom" VLOOKUP($C$13&amp;"-"&amp;$C$14,'15B Baseline Tables'!$6:$36,MATCH($D37,'15B Baseline Tables'!$6:$6,0),FALSE)="" $C$13&amp;"-ALL" '15B Baseline Tables'!$6:$36 </t>
  </si>
  <si>
    <t xml:space="preserve">=OR($D37="[Select functional use from drop down list]",$D37="") "" $D37="Custom" "Custom" VLOOKUP($C$13&amp;"-"&amp;$C$14,'15B Baseline Tables'!$6:$33,MATCH($D37,'15B Baseline Tables'!$6:$6,0),FALSE)="" $C$13&amp;"-ALL" '15B Baseline Tables'!$6:$33 </t>
  </si>
  <si>
    <t>J37</t>
  </si>
  <si>
    <t>'=IF($I37="","",IF($I37="Custom",0,INDEX('15B Baseline Tables'!$6:$36,MATCH($I37,'15B Baseline Tables'!$A$6:$A$36,0),MATCH($D37,'15B Baseline Tables'!$6:$6,0))))</t>
  </si>
  <si>
    <t>=IF($I37="","",IF($I37="Custom",0,INDEX('15B Baseline Tables'!$6:$33,MATCH($I37,'15B Baseline Tables'!$A$6:$A$33,0),MATCH($D37,'15B Baseline Tables'!$6:$6,0))))</t>
  </si>
  <si>
    <t>I38</t>
  </si>
  <si>
    <t xml:space="preserve">'=OR($D38="[Select functional use from drop down list]",$D38="") "" $D38="Custom" "Custom" VLOOKUP($C$13&amp;"-"&amp;$C$14,'15B Baseline Tables'!$6:$36,MATCH($D38,'15B Baseline Tables'!$6:$6,0),FALSE)="" $C$13&amp;"-ALL" '15B Baseline Tables'!$6:$36 </t>
  </si>
  <si>
    <t xml:space="preserve">=OR($D38="[Select functional use from drop down list]",$D38="") "" $D38="Custom" "Custom" VLOOKUP($C$13&amp;"-"&amp;$C$14,'15B Baseline Tables'!$6:$33,MATCH($D38,'15B Baseline Tables'!$6:$6,0),FALSE)="" $C$13&amp;"-ALL" '15B Baseline Tables'!$6:$33 </t>
  </si>
  <si>
    <t>J38</t>
  </si>
  <si>
    <t>'=IF($I38="","",IF($I38="Custom",0,INDEX('15B Baseline Tables'!$6:$36,MATCH($I38,'15B Baseline Tables'!$A$6:$A$36,0),MATCH($D38,'15B Baseline Tables'!$6:$6,0))))</t>
  </si>
  <si>
    <t>=IF($I38="","",IF($I38="Custom",0,INDEX('15B Baseline Tables'!$6:$33,MATCH($I38,'15B Baseline Tables'!$A$6:$A$33,0),MATCH($D38,'15B Baseline Tables'!$6:$6,0))))</t>
  </si>
  <si>
    <t>I39</t>
  </si>
  <si>
    <t xml:space="preserve">'=OR($D39="[Select functional use from drop down list]",$D39="") "" $D39="Custom" "Custom" VLOOKUP($C$13&amp;"-"&amp;$C$14,'15B Baseline Tables'!$6:$36,MATCH($D39,'15B Baseline Tables'!$6:$6,0),FALSE)="" $C$13&amp;"-ALL" '15B Baseline Tables'!$6:$36 </t>
  </si>
  <si>
    <t xml:space="preserve">=OR($D39="[Select functional use from drop down list]",$D39="") "" $D39="Custom" "Custom" VLOOKUP($C$13&amp;"-"&amp;$C$14,'15B Baseline Tables'!$6:$33,MATCH($D39,'15B Baseline Tables'!$6:$6,0),FALSE)="" $C$13&amp;"-ALL" '15B Baseline Tables'!$6:$33 </t>
  </si>
  <si>
    <t>J39</t>
  </si>
  <si>
    <t>'=IF($I39="","",IF($I39="Custom",0,INDEX('15B Baseline Tables'!$6:$36,MATCH($I39,'15B Baseline Tables'!$A$6:$A$36,0),MATCH($D39,'15B Baseline Tables'!$6:$6,0))))</t>
  </si>
  <si>
    <t>=IF($I39="","",IF($I39="Custom",0,INDEX('15B Baseline Tables'!$6:$33,MATCH($I39,'15B Baseline Tables'!$A$6:$A$33,0),MATCH($D39,'15B Baseline Tables'!$6:$6,0))))</t>
  </si>
  <si>
    <t>I40</t>
  </si>
  <si>
    <t xml:space="preserve">'=OR($D40="[Select functional use from drop down list]",$D40="") "" $D40="Custom" "Custom" VLOOKUP($C$13&amp;"-"&amp;$C$14,'15B Baseline Tables'!$6:$36,MATCH($D40,'15B Baseline Tables'!$6:$6,0),FALSE)="" $C$13&amp;"-ALL" '15B Baseline Tables'!$6:$36 </t>
  </si>
  <si>
    <t xml:space="preserve">=OR($D40="[Select functional use from drop down list]",$D40="") "" $D40="Custom" "Custom" VLOOKUP($C$13&amp;"-"&amp;$C$14,'15B Baseline Tables'!$6:$33,MATCH($D40,'15B Baseline Tables'!$6:$6,0),FALSE)="" $C$13&amp;"-ALL" '15B Baseline Tables'!$6:$33 </t>
  </si>
  <si>
    <t>J40</t>
  </si>
  <si>
    <t>'=IF($I40="","",IF($I40="Custom",0,INDEX('15B Baseline Tables'!$6:$36,MATCH($I40,'15B Baseline Tables'!$A$6:$A$36,0),MATCH($D40,'15B Baseline Tables'!$6:$6,0))))</t>
  </si>
  <si>
    <t>=IF($I40="","",IF($I40="Custom",0,INDEX('15B Baseline Tables'!$6:$33,MATCH($I40,'15B Baseline Tables'!$A$6:$A$33,0),MATCH($D40,'15B Baseline Tables'!$6:$6,0))))</t>
  </si>
  <si>
    <t>I41</t>
  </si>
  <si>
    <t xml:space="preserve">'=OR($D41="[Select functional use from drop down list]",$D41="") "" $D41="Custom" "Custom" VLOOKUP($C$13&amp;"-"&amp;$C$14,'15B Baseline Tables'!$6:$36,MATCH($D41,'15B Baseline Tables'!$6:$6,0),FALSE)="" $C$13&amp;"-ALL" '15B Baseline Tables'!$6:$36 </t>
  </si>
  <si>
    <t xml:space="preserve">=OR($D41="[Select functional use from drop down list]",$D41="") "" $D41="Custom" "Custom" VLOOKUP($C$13&amp;"-"&amp;$C$14,'15B Baseline Tables'!$6:$33,MATCH($D41,'15B Baseline Tables'!$6:$6,0),FALSE)="" $C$13&amp;"-ALL" '15B Baseline Tables'!$6:$33 </t>
  </si>
  <si>
    <t>J41</t>
  </si>
  <si>
    <t>'=IF($I41="","",IF($I41="Custom",0,INDEX('15B Baseline Tables'!$6:$36,MATCH($I41,'15B Baseline Tables'!$A$6:$A$36,0),MATCH($D41,'15B Baseline Tables'!$6:$6,0))))</t>
  </si>
  <si>
    <t>=IF($I41="","",IF($I41="Custom",0,INDEX('15B Baseline Tables'!$6:$33,MATCH($I41,'15B Baseline Tables'!$A$6:$A$33,0),MATCH($D41,'15B Baseline Tables'!$6:$6,0))))</t>
  </si>
  <si>
    <t>I42</t>
  </si>
  <si>
    <t xml:space="preserve">'=OR($D42="[Select functional use from drop down list]",$D42="") "" $D42="Custom" "Custom" VLOOKUP($C$13&amp;"-"&amp;$C$14,'15B Baseline Tables'!$6:$36,MATCH($D42,'15B Baseline Tables'!$6:$6,0),FALSE)="" $C$13&amp;"-ALL" '15B Baseline Tables'!$6:$36 </t>
  </si>
  <si>
    <t>=OR($D42="[Select functional use from drop down list]",$D42="") "" $D42="Custom" "Custom" VLOOKUP($C$13&amp;"-"&amp;$C$14,'15B Baseline Tables'!$6:$33,MATCH($D42,'15B Baseline Tables'!$6:$6,0),FALSE)="" $C$13&amp;"-ALL" '15B Baseline Tables'!$6:$33</t>
  </si>
  <si>
    <t>J42</t>
  </si>
  <si>
    <t>'=IF($I42="","",IF($I42="Custom",0,INDEX('15B Baseline Tables'!$6:$36,MATCH($I42,'15B Baseline Tables'!$A$6:$A$36,0),MATCH($D42,'15B Baseline Tables'!$6:$6,0))))</t>
  </si>
  <si>
    <t>=IF($I42="","",IF($I42="Custom",0,INDEX('15B Baseline Tables'!$6:$33,MATCH($I42,'15B Baseline Tables'!$A$6:$A$33,0),MATCH($D42,'15B Baseline Tables'!$6:$6,0))))</t>
  </si>
  <si>
    <t>I43</t>
  </si>
  <si>
    <t xml:space="preserve">'=OR($D43="[Select functional use from drop down list]",$D43="") "" $D43="Custom" "Custom" VLOOKUP($C$13&amp;"-"&amp;$C$14,'15B Baseline Tables'!$6:$36,MATCH($D43,'15B Baseline Tables'!$6:$6,0),FALSE)="" $C$13&amp;"-ALL" '15B Baseline Tables'!$6:$36 </t>
  </si>
  <si>
    <t xml:space="preserve">=OR($D43="[Select functional use from drop down list]",$D43="") "" $D43="Custom" "Custom" VLOOKUP($C$13&amp;"-"&amp;$C$14,'15B Baseline Tables'!$6:$33,MATCH($D43,'15B Baseline Tables'!$6:$6,0),FALSE)="" $C$13&amp;"-ALL" '15B Baseline Tables'!$6:$33 </t>
  </si>
  <si>
    <t>J43</t>
  </si>
  <si>
    <t>'=IF($I43="","",IF($I43="Custom",0,INDEX('15B Baseline Tables'!$6:$36,MATCH($I43,'15B Baseline Tables'!$A$6:$A$36,0),MATCH($D43,'15B Baseline Tables'!$6:$6,0))))</t>
  </si>
  <si>
    <t>=IF($I43="","",IF($I43="Custom",0,INDEX('15B Baseline Tables'!$6:$33,MATCH($I43,'15B Baseline Tables'!$A$6:$A$33,0),MATCH($D43,'15B Baseline Tables'!$6:$6,0))))</t>
  </si>
  <si>
    <t>I44</t>
  </si>
  <si>
    <t xml:space="preserve">'=OR($D44="[Select functional use from drop down list]",$D44="") "" $D44="Custom" "Custom" VLOOKUP($C$13&amp;"-"&amp;$C$14,'15B Baseline Tables'!$6:$36,MATCH($D44,'15B Baseline Tables'!$6:$6,0),FALSE)="" $C$13&amp;"-ALL" '15B Baseline Tables'!$6:$36 </t>
  </si>
  <si>
    <t xml:space="preserve">=OR($D44="[Select functional use from drop down list]",$D44="") "" $D44="Custom" "Custom" VLOOKUP($C$13&amp;"-"&amp;$C$14,'15B Baseline Tables'!$6:$33,MATCH($D44,'15B Baseline Tables'!$6:$6,0),FALSE)="" $C$13&amp;"-ALL" '15B Baseline Tables'!$6:$33 </t>
  </si>
  <si>
    <t>J44</t>
  </si>
  <si>
    <t>'=IF($I44="","",IF($I44="Custom",0,INDEX('15B Baseline Tables'!$6:$36,MATCH($I44,'15B Baseline Tables'!$A$6:$A$36,0),MATCH($D44,'15B Baseline Tables'!$6:$6,0))))</t>
  </si>
  <si>
    <t>=IF($I44="","",IF($I44="Custom",0,INDEX('15B Baseline Tables'!$6:$33,MATCH($I44,'15B Baseline Tables'!$A$6:$A$33,0),MATCH($D44,'15B Baseline Tables'!$6:$6,0))))</t>
  </si>
  <si>
    <t>I45</t>
  </si>
  <si>
    <t xml:space="preserve">'=OR($D45="[Select functional use from drop down list]",$D45="") "" $D45="Custom" "Custom" VLOOKUP($C$13&amp;"-"&amp;$C$14,'15B Baseline Tables'!$6:$36,MATCH($D45,'15B Baseline Tables'!$6:$6,0),FALSE)="" $C$13&amp;"-ALL" '15B Baseline Tables'!$6:$36 </t>
  </si>
  <si>
    <t xml:space="preserve">=OR($D45="[Select functional use from drop down list]",$D45="") "" $D45="Custom" "Custom" VLOOKUP($C$13&amp;"-"&amp;$C$14,'15B Baseline Tables'!$6:$33,MATCH($D45,'15B Baseline Tables'!$6:$6,0),FALSE)="" $C$13&amp;"-ALL" '15B Baseline Tables'!$6:$33 </t>
  </si>
  <si>
    <t>J45</t>
  </si>
  <si>
    <t>'=IF($I45="","",IF($I45="Custom",0,INDEX('15B Baseline Tables'!$6:$36,MATCH($I45,'15B Baseline Tables'!$A$6:$A$36,0),MATCH($D45,'15B Baseline Tables'!$6:$6,0))))</t>
  </si>
  <si>
    <t>=IF($I45="","",IF($I45="Custom",0,INDEX('15B Baseline Tables'!$6:$33,MATCH($I45,'15B Baseline Tables'!$A$6:$A$33,0),MATCH($D45,'15B Baseline Tables'!$6:$6,0))))</t>
  </si>
  <si>
    <t>I46</t>
  </si>
  <si>
    <t xml:space="preserve">'=OR($D46="[Select functional use from drop down list]",$D46="") "" $D46="Custom" "Custom" VLOOKUP($C$13&amp;"-"&amp;$C$14,'15B Baseline Tables'!$6:$36,MATCH($D46,'15B Baseline Tables'!$6:$6,0),FALSE)="" $C$13&amp;"-ALL" '15B Baseline Tables'!$6:$36 </t>
  </si>
  <si>
    <t xml:space="preserve">=OR($D46="[Select functional use from drop down list]",$D46="") "" $D46="Custom" "Custom" VLOOKUP($C$13&amp;"-"&amp;$C$14,'15B Baseline Tables'!$6:$33,MATCH($D46,'15B Baseline Tables'!$6:$6,0),FALSE)="" $C$13&amp;"-ALL" '15B Baseline Tables'!$6:$33 </t>
  </si>
  <si>
    <t>J46</t>
  </si>
  <si>
    <t>'=IF($I46="","",IF($I46="Custom",0,INDEX('15B Baseline Tables'!$6:$36,MATCH($I46,'15B Baseline Tables'!$A$6:$A$36,0),MATCH($D46,'15B Baseline Tables'!$6:$6,0))))</t>
  </si>
  <si>
    <t>=IF($I46="","",IF($I46="Custom",0,INDEX('15B Baseline Tables'!$6:$33,MATCH($I46,'15B Baseline Tables'!$A$6:$A$33,0),MATCH($D46,'15B Baseline Tables'!$6:$6,0))))</t>
  </si>
  <si>
    <t>I47</t>
  </si>
  <si>
    <t xml:space="preserve">'=OR($D47="[Select functional use from drop down list]",$D47="") "" $D47="Custom" "Custom" VLOOKUP($C$13&amp;"-"&amp;$C$14,'15B Baseline Tables'!$6:$36,MATCH($D47,'15B Baseline Tables'!$6:$6,0),FALSE)="" $C$13&amp;"-ALL" '15B Baseline Tables'!$6:$36 </t>
  </si>
  <si>
    <t xml:space="preserve">=OR($D47="[Select functional use from drop down list]",$D47="") "" $D47="Custom" "Custom" VLOOKUP($C$13&amp;"-"&amp;$C$14,'15B Baseline Tables'!$6:$33,MATCH($D47,'15B Baseline Tables'!$6:$6,0),FALSE)="" $C$13&amp;"-ALL" '15B Baseline Tables'!$6:$33 </t>
  </si>
  <si>
    <t>J47</t>
  </si>
  <si>
    <t>'=IF($I47="","",IF($I47="Custom",0,INDEX('15B Baseline Tables'!$6:$36,MATCH($I47,'15B Baseline Tables'!$A$6:$A$36,0),MATCH($D47,'15B Baseline Tables'!$6:$6,0))))</t>
  </si>
  <si>
    <t>=IF($I47="","",IF($I47="Custom",0,INDEX('15B Baseline Tables'!$6:$33,MATCH($I47,'15B Baseline Tables'!$A$6:$A$33,0),MATCH($D47,'15B Baseline Tables'!$6:$6,0))))</t>
  </si>
  <si>
    <t>Version 1.2, Release 2</t>
  </si>
  <si>
    <t>UD</t>
  </si>
  <si>
    <t>NCOS Outputs</t>
  </si>
  <si>
    <t>Whole Tab</t>
  </si>
  <si>
    <t>Referencing data from '15B Building Details' tab</t>
  </si>
  <si>
    <t>B234:I275</t>
  </si>
  <si>
    <t>Various new entries</t>
  </si>
  <si>
    <t>&lt;blank&gt;</t>
  </si>
  <si>
    <t>Creation of renewable energy inputs</t>
  </si>
  <si>
    <t>B32:F33</t>
  </si>
  <si>
    <t>Addition of renewable energy summary</t>
  </si>
  <si>
    <t>B154:T176</t>
  </si>
  <si>
    <t>Powered by Renewables Innovation Challenge</t>
  </si>
  <si>
    <t>Creation of Powered by Renewables Innovation Section</t>
  </si>
  <si>
    <t>B25:G26</t>
  </si>
  <si>
    <t>D8</t>
  </si>
  <si>
    <t xml:space="preserve">Liquefied petroleum gas </t>
  </si>
  <si>
    <t>Liquefied petroleum gas (post-2004 vehicle)</t>
  </si>
  <si>
    <t>F8</t>
  </si>
  <si>
    <t>H8</t>
  </si>
  <si>
    <t>I8</t>
  </si>
  <si>
    <t>F51</t>
  </si>
  <si>
    <t>H51</t>
  </si>
  <si>
    <t>I51</t>
  </si>
  <si>
    <t>Carbon Neutral Summary</t>
  </si>
  <si>
    <t>Energy Consumption
(GJ)</t>
  </si>
  <si>
    <t>E24</t>
  </si>
  <si>
    <t>'='15B Calculation'!E18</t>
  </si>
  <si>
    <t>E25</t>
  </si>
  <si>
    <t>'='15B Calculation'!E19</t>
  </si>
  <si>
    <t>E26</t>
  </si>
  <si>
    <t>'='15B Calculation'!E20</t>
  </si>
  <si>
    <t>E27</t>
  </si>
  <si>
    <t>'='15B Calculation'!E21</t>
  </si>
  <si>
    <t>E28</t>
  </si>
  <si>
    <t>'='15B Calculation'!E22</t>
  </si>
  <si>
    <t>E29</t>
  </si>
  <si>
    <t>'='15B Calculation'!E23</t>
  </si>
  <si>
    <t>E30</t>
  </si>
  <si>
    <t>'='15B Calculation'!E24</t>
  </si>
  <si>
    <t>E31</t>
  </si>
  <si>
    <t>'='15B Calculation'!E25</t>
  </si>
  <si>
    <t>E32</t>
  </si>
  <si>
    <t>'='15B Calculation'!E26</t>
  </si>
  <si>
    <t>B37</t>
  </si>
  <si>
    <t>TOTAL GREENHOUSE GAS EMISSIONS ( t CO2-e)</t>
  </si>
  <si>
    <t>TOTAL</t>
  </si>
  <si>
    <t>G37</t>
  </si>
  <si>
    <t>'=SUM(G24:G30)/1000</t>
  </si>
  <si>
    <t>'=SUM(G24:G30)</t>
  </si>
  <si>
    <t>B34</t>
  </si>
  <si>
    <t>Are Large-scale Generation Certificates (LGC's) created and retired by the responsible entity ?</t>
  </si>
  <si>
    <t>E38</t>
  </si>
  <si>
    <t>=SUMIF(D24:D32, "Scope 1", G24:G32)/1000</t>
  </si>
  <si>
    <t>E39</t>
  </si>
  <si>
    <t>=SUMIF(D24:D32, "Scope 2", G24:G32)/1000</t>
  </si>
  <si>
    <t>E40</t>
  </si>
  <si>
    <t>=IF(E35="No", (E31*0.0036*F24)/1000, 0)</t>
  </si>
  <si>
    <t>B38</t>
  </si>
  <si>
    <t xml:space="preserve">Total Scope 1 Emissions ( t CO2-e) </t>
  </si>
  <si>
    <t>B39</t>
  </si>
  <si>
    <t xml:space="preserve">Total Scope 2 Emissions ( t CO2-e) </t>
  </si>
  <si>
    <t>B40</t>
  </si>
  <si>
    <t xml:space="preserve">LGCS not voluntarily retired ( t CO2-e) </t>
  </si>
  <si>
    <t>FJ</t>
  </si>
  <si>
    <t>'42:42</t>
  </si>
  <si>
    <t>Row Insert</t>
  </si>
  <si>
    <t>'43:43</t>
  </si>
  <si>
    <t>B43</t>
  </si>
  <si>
    <t>Total Emissions</t>
  </si>
  <si>
    <t>B45</t>
  </si>
  <si>
    <t>Are Large-scale Generation Certificates (LGC's) generated on site?</t>
  </si>
  <si>
    <t>Are Large-scale Generation Certificates (LGC's) created on site?</t>
  </si>
  <si>
    <t>B46</t>
  </si>
  <si>
    <t>Have offset units been purchased?</t>
  </si>
  <si>
    <t>Are the Large-scale Generation Certificates (LGC's) retired?</t>
  </si>
  <si>
    <t>'47:47</t>
  </si>
  <si>
    <t>Row Delete</t>
  </si>
  <si>
    <t>E48</t>
  </si>
  <si>
    <t>'=SUMIF(D24:D32, "Scope 1", G24:G32)/1000</t>
  </si>
  <si>
    <t>'=SUMIF(J24:J32, "Scope 1", G24:G32)/1000</t>
  </si>
  <si>
    <t>E49</t>
  </si>
  <si>
    <t>'=SUMIF(D24:D32, "Scope 2", G24:G32)/1000</t>
  </si>
  <si>
    <t>'=SUMIF(J24:J32, "Scope 2", G24:G32)/1000</t>
  </si>
  <si>
    <t>F36</t>
  </si>
  <si>
    <t>Greenhouse Gas Emissions (kg.CO2-e p.a.)</t>
  </si>
  <si>
    <t>Greenhouse Gas Emisisons (kg.CO2-e p.a.)</t>
  </si>
  <si>
    <t>B51</t>
  </si>
  <si>
    <t>LGCS generated onsite and NOT voluntarily retired ( t CO2-e)</t>
  </si>
  <si>
    <t>LGCS not voluntarily retired ( t CO2-e)</t>
  </si>
  <si>
    <t>'54:54</t>
  </si>
  <si>
    <t>'52:52</t>
  </si>
  <si>
    <t>B52</t>
  </si>
  <si>
    <t>Total Large-scale Generation Certificates (LGC's) generated onsite and retired (t CO2-e)</t>
  </si>
  <si>
    <t>'53:53</t>
  </si>
  <si>
    <t>B53</t>
  </si>
  <si>
    <t>Total LGCs generated offsite (from purchased renewable electricity) and retired (t CO2-e)</t>
  </si>
  <si>
    <t>B54</t>
  </si>
  <si>
    <t>Total Offset units retired (t CO2-e)</t>
  </si>
  <si>
    <t>A67:B67, A100:B100</t>
  </si>
  <si>
    <t>Range Move</t>
  </si>
  <si>
    <t>B55</t>
  </si>
  <si>
    <t>TOTAL GREENHOUSE GAS EMISSIONS associated with energy consumption ( t CO2-e)</t>
  </si>
  <si>
    <t>B57</t>
  </si>
  <si>
    <t>Offsets retired</t>
  </si>
  <si>
    <t>C57</t>
  </si>
  <si>
    <t xml:space="preserve">t CO2 –e </t>
  </si>
  <si>
    <t>D57</t>
  </si>
  <si>
    <t>Vintage (date of issuance of the offset unit)</t>
  </si>
  <si>
    <t>E57</t>
  </si>
  <si>
    <t>Date of Cancellation</t>
  </si>
  <si>
    <t>F57</t>
  </si>
  <si>
    <t>Serial Numbers</t>
  </si>
  <si>
    <t>G57</t>
  </si>
  <si>
    <t>Supporting Documentation</t>
  </si>
  <si>
    <t>B58</t>
  </si>
  <si>
    <t>Include details of registry and type of offset unit. Provide enough information to allow readers to identify offsets used to maintain carbon neutral status. Include details on scheme and type of project e.g. Gold Standard VERs from XXX wind power project,</t>
  </si>
  <si>
    <t>D58</t>
  </si>
  <si>
    <t>See Appendix A of the standard for a list of eligible offset units. 
Note:  As of 1 November 
2018, all units must have a vintage year later than 2012 (as per Appendix A of the standard).</t>
  </si>
  <si>
    <t>F58</t>
  </si>
  <si>
    <t>Include serial numbers</t>
  </si>
  <si>
    <t>G58</t>
  </si>
  <si>
    <t>Provide link to publicly viewable page of the relevant offsets registry.
Provide enough information to allow readers to identify offsets used to maintain carbon neutral status. You should ensure that the publicly viewable page of the relevant offsets regi</t>
  </si>
  <si>
    <t>B63</t>
  </si>
  <si>
    <t>Total offset units retired</t>
  </si>
  <si>
    <t>C63</t>
  </si>
  <si>
    <t>'=SUM(C58:C62)</t>
  </si>
  <si>
    <t>B65</t>
  </si>
  <si>
    <t xml:space="preserve">Total LGCs generated offsite (from purchased renewable electricity) and retired (t CO2-e) </t>
  </si>
  <si>
    <t>C65</t>
  </si>
  <si>
    <t>D65</t>
  </si>
  <si>
    <t>E65</t>
  </si>
  <si>
    <t>F65</t>
  </si>
  <si>
    <t>G65</t>
  </si>
  <si>
    <t>B66</t>
  </si>
  <si>
    <t xml:space="preserve">Include details on electricity purchased (through a Power Purchasing Agreement or as a 16% RET liability charge applied to large consumers who have electricity contract) and ensure the LGCs associated with that energy have been voluntarily retired either </t>
  </si>
  <si>
    <t>D66</t>
  </si>
  <si>
    <t>Note: The 16% RET liability charge cannot be claimed as zero emissions, as the LGCs are retired by the retailer to meet their RET obligations. 
Note:  As of 1 November 
2018, all units must have a vintage year later than 2012 (as per Appendix A of the st</t>
  </si>
  <si>
    <t>F66</t>
  </si>
  <si>
    <t>G66</t>
  </si>
  <si>
    <t xml:space="preserve">Might need to folow up with the retailer. Sophie, please provide further clarification of what we would need to be checking for here. </t>
  </si>
  <si>
    <t>B71</t>
  </si>
  <si>
    <t>C71</t>
  </si>
  <si>
    <t>'=SUM(C66:C70)</t>
  </si>
  <si>
    <t>B73</t>
  </si>
  <si>
    <t>Offsets banked for future years</t>
  </si>
  <si>
    <t>C73</t>
  </si>
  <si>
    <t>D73</t>
  </si>
  <si>
    <t>E73</t>
  </si>
  <si>
    <t>F73</t>
  </si>
  <si>
    <t>G73</t>
  </si>
  <si>
    <t>B74</t>
  </si>
  <si>
    <t xml:space="preserve">According to the standard, offsets may be cancelled/retired in arrears or upfront/in advance, providing that annual validations and adjustment takes place.
You may include here additional information such as offsets purchased for future years and surplus </t>
  </si>
  <si>
    <t>D74</t>
  </si>
  <si>
    <t>As above</t>
  </si>
  <si>
    <t>E74</t>
  </si>
  <si>
    <t>n/a</t>
  </si>
  <si>
    <t>F74</t>
  </si>
  <si>
    <t>G74</t>
  </si>
  <si>
    <t>B79</t>
  </si>
  <si>
    <t>Total offset units banked for future years</t>
  </si>
  <si>
    <t>C79</t>
  </si>
  <si>
    <t>'=SUM(C74:C78)</t>
  </si>
  <si>
    <t>B81</t>
  </si>
  <si>
    <t>Large Scale Generation Certificates (LGCs) generated onsite and retired</t>
  </si>
  <si>
    <t>C81</t>
  </si>
  <si>
    <t>D81</t>
  </si>
  <si>
    <t>E81</t>
  </si>
  <si>
    <t>F81</t>
  </si>
  <si>
    <t>G81</t>
  </si>
  <si>
    <t>F82</t>
  </si>
  <si>
    <t>B87</t>
  </si>
  <si>
    <t>Total Emissions retired</t>
  </si>
  <si>
    <t>C87</t>
  </si>
  <si>
    <t>'=SUM(C82:C86)</t>
  </si>
  <si>
    <t>B89</t>
  </si>
  <si>
    <t>LGCs generated onsite and NOT voluntarily retired</t>
  </si>
  <si>
    <t>B95</t>
  </si>
  <si>
    <t>Total Emissions not retired</t>
  </si>
  <si>
    <t>C95</t>
  </si>
  <si>
    <t>'=SUM(C90:C94)</t>
  </si>
  <si>
    <t>A103:B103, A100:B100</t>
  </si>
  <si>
    <t>C89</t>
  </si>
  <si>
    <t>E51</t>
  </si>
  <si>
    <t>'=C95</t>
  </si>
  <si>
    <t>'=IF(E46="No", (E31*0.0036*F24)/1000, 0)</t>
  </si>
  <si>
    <t>E52</t>
  </si>
  <si>
    <t>'=C87</t>
  </si>
  <si>
    <t>E53</t>
  </si>
  <si>
    <t>'=C71</t>
  </si>
  <si>
    <t>E54</t>
  </si>
  <si>
    <t>'=C63</t>
  </si>
  <si>
    <t>E55</t>
  </si>
  <si>
    <t>'=SUM(E48:E51)-SUM(E52:E54)</t>
  </si>
  <si>
    <t>'=IF(AND($E$45="Yes", $E$46="No"), ((E31*F24)+SUM(G24:G30)+E50)/1000, SUM(G24:G30)+E50/1000)</t>
  </si>
  <si>
    <t>E36</t>
  </si>
  <si>
    <t>Emissions Factor (kg CO2-e / GJ)</t>
  </si>
  <si>
    <t>Scope 1
Emissions Factor (kg CO2-e / GJ)</t>
  </si>
  <si>
    <t>'46:46</t>
  </si>
  <si>
    <t>Are Large-scale Generation Certificates (LGC's) generated offsite?</t>
  </si>
  <si>
    <t>F32</t>
  </si>
  <si>
    <t>'=IFERROR(E32*$D32,0)</t>
  </si>
  <si>
    <t>Updated following DOEE comments</t>
  </si>
  <si>
    <t>F33</t>
  </si>
  <si>
    <t>'=IFERROR(E33*$D33,0)</t>
  </si>
  <si>
    <t>C94</t>
  </si>
  <si>
    <t>Table 38, National Greenhouse Account (NGA) Factors 2016</t>
  </si>
  <si>
    <t>Added Source for Scope 3 emissions</t>
  </si>
  <si>
    <t>C93</t>
  </si>
  <si>
    <t>Source</t>
  </si>
  <si>
    <t>C44</t>
  </si>
  <si>
    <t>C45</t>
  </si>
  <si>
    <t>Table 38, National Greenhouse Account (NGA) Factors 2017</t>
  </si>
  <si>
    <t>H24</t>
  </si>
  <si>
    <t>'=G24/1000</t>
  </si>
  <si>
    <t>Added row to make reporting in Submission Template easier</t>
  </si>
  <si>
    <t>H26</t>
  </si>
  <si>
    <t>'=G26/1000</t>
  </si>
  <si>
    <t>H27</t>
  </si>
  <si>
    <t>'=G27/1000</t>
  </si>
  <si>
    <t>H28</t>
  </si>
  <si>
    <t>'=G28/1000</t>
  </si>
  <si>
    <t>H29</t>
  </si>
  <si>
    <t>'=G29/1000</t>
  </si>
  <si>
    <t>H30</t>
  </si>
  <si>
    <t>'=G30/1000</t>
  </si>
  <si>
    <t>H31</t>
  </si>
  <si>
    <t>'=G31/1000</t>
  </si>
  <si>
    <t>H32</t>
  </si>
  <si>
    <t>'=G32/1000</t>
  </si>
  <si>
    <t>C66</t>
  </si>
  <si>
    <t>'=SUM(C61:C65)</t>
  </si>
  <si>
    <t>'=SUM(E61:E65)</t>
  </si>
  <si>
    <t>Version 1.2, Release 3</t>
  </si>
  <si>
    <t>15B Baseline Tables</t>
  </si>
  <si>
    <t>F47</t>
  </si>
  <si>
    <t>Privately Owned Standalone Office Tenancy</t>
  </si>
  <si>
    <t>updated cell to 100% - correction</t>
  </si>
  <si>
    <t>A2:M60</t>
  </si>
  <si>
    <t>Various</t>
  </si>
  <si>
    <t>Replaced NGA 2018 Emissions factors with NGA 2019 emission factors</t>
  </si>
  <si>
    <t>J66</t>
  </si>
  <si>
    <t>2018 Emission Factors</t>
  </si>
  <si>
    <t>2017 Emission Factors</t>
  </si>
  <si>
    <t>Replaced NGA 2017 Emissions factors with NGA 2018 emission factors</t>
  </si>
  <si>
    <t>A63:M109</t>
  </si>
  <si>
    <t>'=IF($H$10=2018,(VLOOKUP($C$20,'NGER Emission Factors'!D77:J87,7,FALSE)), VLOOKUP($C$20,'NGER Emission Factors'!D28:J38,7,FALSE))</t>
  </si>
  <si>
    <t>'=IF($H$10=2017,(VLOOKUP($C$20,'NGER Emission Factors'!D77:J87,7,FALSE)), VLOOKUP($C$20,'NGER Emission Factors'!D28:J38,7,FALSE))</t>
  </si>
  <si>
    <t>Updated to sources the updated emission factors for electricty</t>
  </si>
  <si>
    <t>'=IF(C12="NZ", 'NGER Emission Factors'!J16, IF(H10=2018, 'NGER Emission Factors'!J66,'NGER Emission Factors'!J5))</t>
  </si>
  <si>
    <t>'=IF(C12="NZ", 'NGER Emission Factors'!J16, IF(H10=2017, 'NGER Emission Factors'!J66,'NGER Emission Factors'!J5))</t>
  </si>
  <si>
    <t>Updated to sources the updated emission factors for Natural Gas</t>
  </si>
  <si>
    <t>'=IF($C$12="NZ", 'NGER Emission Factors'!J19, IF($H$10=2018, 'NGER Emission Factors'!J69,'NGER Emission Factors'!J8))</t>
  </si>
  <si>
    <t>'=IF($C$12="NZ", 'NGER Emission Factors'!J19, IF($H$10=2017, 'NGER Emission Factors'!J69,'NGER Emission Factors'!J8))</t>
  </si>
  <si>
    <t>Updated to sources the updated emission factors for electricty for LPG</t>
  </si>
  <si>
    <t>'=IF($C$12="NZ", 'NGER Emission Factors'!J17, IF($H$10=2018, 'NGER Emission Factors'!J67,'NGER Emission Factors'!J6))</t>
  </si>
  <si>
    <t>'=IF($C$12="NZ", 'NGER Emission Factors'!J17, IF($H$10=2017, 'NGER Emission Factors'!J67,'NGER Emission Factors'!J6))</t>
  </si>
  <si>
    <t>Updated to sources the updated emission factors for electricty for Diesel oil</t>
  </si>
  <si>
    <t>'=IF($C$12="NZ", 'NGER Emission Factors'!J20, IF($H$10=2018,'NGER Emission Factors'!J70,'NGER Emission Factors'!J9))</t>
  </si>
  <si>
    <t>'=IF($C$12="NZ", 'NGER Emission Factors'!J20, IF($H$10=2017,'NGER Emission Factors'!J70,'NGER Emission Factors'!J9))</t>
  </si>
  <si>
    <t>Updated to sources the updated emission factors for electricty for Black coal</t>
  </si>
  <si>
    <t>E37</t>
  </si>
  <si>
    <t>'=IF(H10="2018",VLOOKUP(C12,'NGER Emission Factors'!A77:L86,12,FALSE),VLOOKUP(C12,'NGER Emission Factors'!A28:L37,12,FALSE))</t>
  </si>
  <si>
    <t>'=IF(H10="2016",VLOOKUP(C12,'NGER Emission Factors'!A77:L86,12,FALSE),VLOOKUP(C12,'NGER Emission Factors'!A28:L37,12,FALSE))</t>
  </si>
  <si>
    <t>Updated to sources the updated emission factors for electricty - scope 3</t>
  </si>
  <si>
    <t>'=IF(H10="2018", VLOOKUP(B68,'NGER Emission Factors'!A94:B109,2,FALSE), VLOOKUP(B68, 'NGER Emission Factors'!A45:B60,2,FALSE))</t>
  </si>
  <si>
    <t>'=IF(H10="2016", VLOOKUP(B68,'NGER Emission Factors'!A94:B109,2,FALSE), VLOOKUP(B68, 'NGER Emission Factors'!A45:B60,2,FALSE))</t>
  </si>
  <si>
    <t>Updated to sources the updated emission factors for Natural Gas - Scope 3</t>
  </si>
  <si>
    <t>'=IF(H10="2018", 'NGER Emission Factors'!L69, 'NGER Emission Factors'!L8)</t>
  </si>
  <si>
    <t>'=IF(H10="2016", 'NGER Emission Factors'!L69, 'NGER Emission Factors'!L8)</t>
  </si>
  <si>
    <t>Updated to sources the updated emission factors for electricty for LPG - Scope 3</t>
  </si>
  <si>
    <t>'=IF(H10="2018", 'NGER Emission Factors'!L67, 'NGER Emission Factors'!L6)</t>
  </si>
  <si>
    <t>'=IF(H10="2016", 'NGER Emission Factors'!L67, 'NGER Emission Factors'!L6)</t>
  </si>
  <si>
    <t>Updated to sources the updated emission factors for electricty for Diesel oil - Scope 3</t>
  </si>
  <si>
    <t>E41</t>
  </si>
  <si>
    <t>'=IF(H10="2018", 'NGER Emission Factors'!L70, 'NGER Emission Factors'!L9)</t>
  </si>
  <si>
    <t>'=IF(H10="2016", 'NGER Emission Factors'!L70, 'NGER Emission Factors'!L9)</t>
  </si>
  <si>
    <t>Updated to sources the updated emission factors for electricty for Black coal - Scope 3</t>
  </si>
  <si>
    <t>Version 1.2, Release 4</t>
  </si>
  <si>
    <t>E35</t>
  </si>
  <si>
    <t>=SUM(E25:E34)</t>
  </si>
  <si>
    <t>'=SUM(E25:E31)</t>
  </si>
  <si>
    <t>Updated formula to calculate energy consumption of the building to include On-site, Purchased Renewable and Certified Carbon Neutral Electricity</t>
  </si>
  <si>
    <t>F35</t>
  </si>
  <si>
    <t>=SUM(F25:F34)</t>
  </si>
  <si>
    <t>'=SUM(F25:F31)</t>
  </si>
  <si>
    <t>B280</t>
  </si>
  <si>
    <t>Fuel Type</t>
  </si>
  <si>
    <t>Added a section for carbon neutral certified electricity</t>
  </si>
  <si>
    <t>D280</t>
  </si>
  <si>
    <t>E280</t>
  </si>
  <si>
    <t>Meter No.</t>
  </si>
  <si>
    <t>B281</t>
  </si>
  <si>
    <t>Emissions Scope</t>
  </si>
  <si>
    <t>E281</t>
  </si>
  <si>
    <t>Description of coverage</t>
  </si>
  <si>
    <t>B282</t>
  </si>
  <si>
    <t>NGER Emissions Factor</t>
  </si>
  <si>
    <t>B283</t>
  </si>
  <si>
    <t>Input Unit of Measure</t>
  </si>
  <si>
    <t>B284</t>
  </si>
  <si>
    <t>Conversion to GJ</t>
  </si>
  <si>
    <t>E284</t>
  </si>
  <si>
    <t>Note: Copies of Utility Bills to be submitted with rating.</t>
  </si>
  <si>
    <t>B287</t>
  </si>
  <si>
    <t>Supplier</t>
  </si>
  <si>
    <t>C287</t>
  </si>
  <si>
    <t>Account number</t>
  </si>
  <si>
    <t>D287</t>
  </si>
  <si>
    <t>Start of billed period</t>
  </si>
  <si>
    <t>E287</t>
  </si>
  <si>
    <t>End of billed period</t>
  </si>
  <si>
    <t>F287</t>
  </si>
  <si>
    <t>'="Billed Quantity ("&amp;C283&amp;")"</t>
  </si>
  <si>
    <t>G287</t>
  </si>
  <si>
    <t>Days in billing period</t>
  </si>
  <si>
    <t>H287</t>
  </si>
  <si>
    <t>I287</t>
  </si>
  <si>
    <t>Energy in performance period (GJ)</t>
  </si>
  <si>
    <t>G288</t>
  </si>
  <si>
    <t>'=IF(ISBLANK(D288),"",E288-D288+1)</t>
  </si>
  <si>
    <t>H288</t>
  </si>
  <si>
    <t>'=$C$103</t>
  </si>
  <si>
    <t>I288</t>
  </si>
  <si>
    <t>'=IF(F288&gt;0,F288*H288*IF(OR(D288&gt;$H$9,E288&lt;$H$8), 0, IF(D288&lt;$H$8,E288-$H$8,IF($H$9&lt;E288,E288-$H$9,G288)))/G288,0)</t>
  </si>
  <si>
    <t>G289</t>
  </si>
  <si>
    <t>'=IF(ISBLANK(D289),"",E289-D289+1)</t>
  </si>
  <si>
    <t>H289</t>
  </si>
  <si>
    <t>I289</t>
  </si>
  <si>
    <t>'=IF(F289&gt;0,F289*H289*IF(OR(D289&gt;$H$9,E289&lt;$H$8), 0, IF(D289&lt;$H$8,E289-$H$8,IF($H$9&lt;E289,E289-$H$9,G289)))/G289,0)</t>
  </si>
  <si>
    <t>G290</t>
  </si>
  <si>
    <t>'=IF(ISBLANK(D290),"",E290-D290+1)</t>
  </si>
  <si>
    <t>H290</t>
  </si>
  <si>
    <t>I290</t>
  </si>
  <si>
    <t>'=IF(F290&gt;0,F290*H290*IF(OR(D290&gt;$H$9,E290&lt;$H$8), 0, IF(D290&lt;$H$8,E290-$H$8,IF($H$9&lt;E290,E290-$H$9,G290)))/G290,0)</t>
  </si>
  <si>
    <t>G291</t>
  </si>
  <si>
    <t>'=IF(ISBLANK(D291),"",E291-D291+1)</t>
  </si>
  <si>
    <t>H291</t>
  </si>
  <si>
    <t>I291</t>
  </si>
  <si>
    <t>'=IF(F291&gt;0,F291*H291*IF(OR(D291&gt;$H$9,E291&lt;$H$8), 0, IF(D291&lt;$H$8,E291-$H$8,IF($H$9&lt;E291,E291-$H$9,G291)))/G291,0)</t>
  </si>
  <si>
    <t>G292</t>
  </si>
  <si>
    <t>'=IF(ISBLANK(D292),"",E292-D292+1)</t>
  </si>
  <si>
    <t>H292</t>
  </si>
  <si>
    <t>I292</t>
  </si>
  <si>
    <t>'=IF(F292&gt;0,F292*H292*IF(OR(D292&gt;$H$9,E292&lt;$H$8), 0, IF(D292&lt;$H$8,E292-$H$8,IF($H$9&lt;E292,E292-$H$9,G292)))/G292,0)</t>
  </si>
  <si>
    <t>G293</t>
  </si>
  <si>
    <t>'=IF(ISBLANK(D293),"",E293-D293+1)</t>
  </si>
  <si>
    <t>H293</t>
  </si>
  <si>
    <t>I293</t>
  </si>
  <si>
    <t>'=IF(F293&gt;0,F293*H293*IF(OR(D293&gt;$H$9,E293&lt;$H$8), 0, IF(D293&lt;$H$8,E293-$H$8,IF($H$9&lt;E293,E293-$H$9,G293)))/G293,0)</t>
  </si>
  <si>
    <t>G294</t>
  </si>
  <si>
    <t>'=IF(ISBLANK(D294),"",E294-D294+1)</t>
  </si>
  <si>
    <t>H294</t>
  </si>
  <si>
    <t>I294</t>
  </si>
  <si>
    <t>'=IF(F294&gt;0,F294*H294*IF(OR(D294&gt;$H$9,E294&lt;$H$8), 0, IF(D294&lt;$H$8,E294-$H$8,IF($H$9&lt;E294,E294-$H$9,G294)))/G294,0)</t>
  </si>
  <si>
    <t>G295</t>
  </si>
  <si>
    <t>'=IF(ISBLANK(D295),"",E295-D295+1)</t>
  </si>
  <si>
    <t>H295</t>
  </si>
  <si>
    <t>I295</t>
  </si>
  <si>
    <t>'=IF(F295&gt;0,F295*H295*IF(OR(D295&gt;$H$9,E295&lt;$H$8), 0, IF(D295&lt;$H$8,E295-$H$8,IF($H$9&lt;E295,E295-$H$9,G295)))/G295,0)</t>
  </si>
  <si>
    <t>G296</t>
  </si>
  <si>
    <t>'=IF(ISBLANK(D296),"",E296-D296+1)</t>
  </si>
  <si>
    <t>H296</t>
  </si>
  <si>
    <t>I296</t>
  </si>
  <si>
    <t>'=IF(F296&gt;0,F296*H296*IF(OR(D296&gt;$H$9,E296&lt;$H$8), 0, IF(D296&lt;$H$8,E296-$H$8,IF($H$9&lt;E296,E296-$H$9,G296)))/G296,0)</t>
  </si>
  <si>
    <t>G297</t>
  </si>
  <si>
    <t>'=IF(ISBLANK(D297),"",E297-D297+1)</t>
  </si>
  <si>
    <t>H297</t>
  </si>
  <si>
    <t>I297</t>
  </si>
  <si>
    <t>'=IF(F297&gt;0,F297*H297*IF(OR(D297&gt;$H$9,E297&lt;$H$8), 0, IF(D297&lt;$H$8,E297-$H$8,IF($H$9&lt;E297,E297-$H$9,G297)))/G297,0)</t>
  </si>
  <si>
    <t>G298</t>
  </si>
  <si>
    <t>'=IF(ISBLANK(D298),"",E298-D298+1)</t>
  </si>
  <si>
    <t>H298</t>
  </si>
  <si>
    <t>I298</t>
  </si>
  <si>
    <t>'=IF(F298&gt;0,F298*H298*IF(OR(D298&gt;$H$9,E298&lt;$H$8), 0, IF(D298&lt;$H$8,E298-$H$8,IF($H$9&lt;E298,E298-$H$9,G298)))/G298,0)</t>
  </si>
  <si>
    <t>G299</t>
  </si>
  <si>
    <t>'=IF(ISBLANK(D299),"",E299-D299+1)</t>
  </si>
  <si>
    <t>H299</t>
  </si>
  <si>
    <t>I299</t>
  </si>
  <si>
    <t>'=IF(F299&gt;0,F299*H299*IF(OR(D299&gt;$H$9,E299&lt;$H$8), 0, IF(D299&lt;$H$8,E299-$H$8,IF($H$9&lt;E299,E299-$H$9,G299)))/G299,0)</t>
  </si>
  <si>
    <t>B306</t>
  </si>
  <si>
    <t>certified as carbon neutral against the Australian Government’s National Carbon Offset Standard for Products and services</t>
  </si>
  <si>
    <t>B278</t>
  </si>
  <si>
    <t>Electricity certified as Carbon Neutral against the Climate Active Carbon Neutral Standard</t>
  </si>
  <si>
    <t>C280</t>
  </si>
  <si>
    <t>Electricity</t>
  </si>
  <si>
    <t>C281</t>
  </si>
  <si>
    <t>C283</t>
  </si>
  <si>
    <t>C284</t>
  </si>
  <si>
    <t>C282</t>
  </si>
  <si>
    <t>F281</t>
  </si>
  <si>
    <t>E.g.  Carbon neutral 10% of electricity supply</t>
  </si>
  <si>
    <t>'34:34</t>
  </si>
  <si>
    <t>Add a row to include 'Carbon Neutral electricity' in the summary seciton</t>
  </si>
  <si>
    <t>C34</t>
  </si>
  <si>
    <t>Carbon Neutral Certified Electricity</t>
  </si>
  <si>
    <t>D34</t>
  </si>
  <si>
    <t>=D25</t>
  </si>
  <si>
    <t xml:space="preserve">Calcualations to divide GHG emissions by 3 when Carbon neutral electricity is used in the building. </t>
  </si>
  <si>
    <t>E34</t>
  </si>
  <si>
    <t>'=SUM(I288:I299)</t>
  </si>
  <si>
    <t>F34</t>
  </si>
  <si>
    <t>'=IFERROR(E34*$D34,0)</t>
  </si>
  <si>
    <t>'27:27</t>
  </si>
  <si>
    <t>C27</t>
  </si>
  <si>
    <t>Carbon Neutral Electricity</t>
  </si>
  <si>
    <t>'='15B Building Details'!D34</t>
  </si>
  <si>
    <t>'='15B Building Details'!E34</t>
  </si>
  <si>
    <t>F27</t>
  </si>
  <si>
    <t>'=E27*D27</t>
  </si>
  <si>
    <t>G26</t>
  </si>
  <si>
    <t>'=IF(C26="Purchased renewable electricty",E26*$D$18,E26*D26)</t>
  </si>
  <si>
    <t>'=IF(C26="GreenPower",E26*$D$18,E26*D26)</t>
  </si>
  <si>
    <t>G27</t>
  </si>
  <si>
    <t>'=IF(C27="Carbon Neutral Electricity",E27*$D$18,E27*D27)</t>
  </si>
  <si>
    <t>F17</t>
  </si>
  <si>
    <t>Greenhouse Gas Emissions with GreenPower,Purchased Renewable electricity,Carbon Neutral Electricity (kg.CO2-e p.a.)</t>
  </si>
  <si>
    <t>Greenhouse Gas Emissions with GreenPower (kg.CO2-e p.a.)</t>
  </si>
  <si>
    <t>Updated section to include the term 'Purchased renewables and Certified Carbon neutral electricity'.</t>
  </si>
  <si>
    <t>G17</t>
  </si>
  <si>
    <t>Greenhouse Gas Emissions without GreenPower,Purchased Renewable electricity,Carbon Neutral Electricity (kg.CO2-e p.a.)</t>
  </si>
  <si>
    <t>Greenhouse Gas Emissions without GreenPower (kg.CO2-e p.a.)</t>
  </si>
  <si>
    <t>G28</t>
  </si>
  <si>
    <t>=SUM(G18:G27)</t>
  </si>
  <si>
    <t>'=SUM(G18:G24)</t>
  </si>
  <si>
    <t>F28</t>
  </si>
  <si>
    <t>=SUM(F18:F27)</t>
  </si>
  <si>
    <t>'=SUM(F18:F24)</t>
  </si>
  <si>
    <t>=SUM(E18:E27)</t>
  </si>
  <si>
    <t>'=SUM(E18:E24)</t>
  </si>
  <si>
    <t>R165</t>
  </si>
  <si>
    <t>Calculations for Energy effeciency points through on-site solutiosn</t>
  </si>
  <si>
    <t>Added back end section to calculate energy effeciency points achieved through on-site energy effeciency solutions.</t>
  </si>
  <si>
    <t>R166</t>
  </si>
  <si>
    <t xml:space="preserve">'='15B Building Details'!C19='AGO Emission Factors'!E8 VLOOKUP(D104,'Points Table'!B7:C30,2,TRUE) '15B Building Details'!C19='AGO Emission Factors'!E7 VLOOKUP(D104,'Points Table'!E7:F27,2,TRUE) "Please nominate scope of emissions in building details " </t>
  </si>
  <si>
    <t>D164</t>
  </si>
  <si>
    <t>'=IF(R166&gt;=9, "Yes", "No")</t>
  </si>
  <si>
    <t>'=IF(C108&gt;=9, "Yes", "No")</t>
  </si>
  <si>
    <t>Updated formula to capture energy effeciency points achieved through Onsite solutions</t>
  </si>
  <si>
    <t>D157</t>
  </si>
  <si>
    <t>=E18+E19+E25+E26+E27</t>
  </si>
  <si>
    <t>'=E18+E19</t>
  </si>
  <si>
    <t>Updated formula to calculate total electricity consumption to include PPA,On-site and carbon neutral electricity.</t>
  </si>
  <si>
    <t>'164:164</t>
  </si>
  <si>
    <t>Added minimum requirement as per the PBR inn challenge</t>
  </si>
  <si>
    <t>B164</t>
  </si>
  <si>
    <t>Has the Building manager publicly commit to maintaining a Green Star – Performance rating for two certification cycles or 6 years from initial certification</t>
  </si>
  <si>
    <t>D168</t>
  </si>
  <si>
    <t>'=IF(D164="No","Minimum requirement not met",IF(AND(D165="Yes",D166="Yes",D167="Yes"),"1 point achieved","No points achieved"))</t>
  </si>
  <si>
    <t>'=IF(AND(D165="Yes",D166="Yes",D167="Yes"),"1 point achieved","No points achieved")</t>
  </si>
  <si>
    <t>D170</t>
  </si>
  <si>
    <t>'=IF(D164="No","Minimum requirement not met",IF(D161&lt;0.15,"No points achieved",IF(D161&lt;0.3,IF(F161="Yes","1 point achieved","No points achieved"),IF(F161="Yes","2 points achieved","No points achieved"))))</t>
  </si>
  <si>
    <t>'=IF(D161&lt;0.15,"No points achieved",IF(D161&lt;0.3,IF(F161="Yes","1 point achieved","No points achieved"),IF(F161="Yes","2 points achieved","No points achieved")))</t>
  </si>
  <si>
    <t>B33</t>
  </si>
  <si>
    <t>'='15B Calculation'!B27</t>
  </si>
  <si>
    <t>Added Carbon Neutral electricity section for the Carbon Neutral Summary</t>
  </si>
  <si>
    <t>C33</t>
  </si>
  <si>
    <t>'='15B Calculation'!C27</t>
  </si>
  <si>
    <t>D33</t>
  </si>
  <si>
    <t>H33</t>
  </si>
  <si>
    <t>'=G33/1000</t>
  </si>
  <si>
    <t>E33</t>
  </si>
  <si>
    <t>'='15B Calculation'!E27</t>
  </si>
  <si>
    <t>G33</t>
  </si>
  <si>
    <t>'=E33*F33</t>
  </si>
  <si>
    <t>E46</t>
  </si>
  <si>
    <t>'=SUMIF(D24:D33, "Scope 1", G24:G33)/1000</t>
  </si>
  <si>
    <t>E47</t>
  </si>
  <si>
    <t>'=SUMIF(D24:D33, "Scope 2", G24:G33)/1000</t>
  </si>
  <si>
    <t>Version 1.2, Release 5</t>
  </si>
  <si>
    <t>EC</t>
  </si>
  <si>
    <t>-</t>
  </si>
  <si>
    <t>All sheets</t>
  </si>
  <si>
    <t>Password change</t>
  </si>
  <si>
    <t>6GT8bxo*`N</t>
  </si>
  <si>
    <t>captainplanet</t>
  </si>
  <si>
    <t>Password updates for all calculators and scorecards</t>
  </si>
  <si>
    <t>Version 1.2, Release 6</t>
  </si>
  <si>
    <t>'9:9</t>
  </si>
  <si>
    <t>Added additional rows for project teams to select the targeted Green Star rating for the project</t>
  </si>
  <si>
    <t>B9</t>
  </si>
  <si>
    <t>Please select the Green Star Rating targeted for the project</t>
  </si>
  <si>
    <t>N3</t>
  </si>
  <si>
    <t>Please Select</t>
  </si>
  <si>
    <t>Added Star Ratings available for project teams to select as Drop down menu</t>
  </si>
  <si>
    <t>N4</t>
  </si>
  <si>
    <t>0 Star</t>
  </si>
  <si>
    <t>N5</t>
  </si>
  <si>
    <t>1 star</t>
  </si>
  <si>
    <t>N6</t>
  </si>
  <si>
    <t>2 star</t>
  </si>
  <si>
    <t>N7</t>
  </si>
  <si>
    <t>3 star</t>
  </si>
  <si>
    <t>N8</t>
  </si>
  <si>
    <t xml:space="preserve">4 Star </t>
  </si>
  <si>
    <t>N9</t>
  </si>
  <si>
    <t>5 Star</t>
  </si>
  <si>
    <t>N10</t>
  </si>
  <si>
    <t>6 Star</t>
  </si>
  <si>
    <t>V97</t>
  </si>
  <si>
    <t>Conditional requirements for 4 Star, 5 Star and 6 Star</t>
  </si>
  <si>
    <t>Added back end calculations to calculate the conditional requirements for 4,5 and 6 Star</t>
  </si>
  <si>
    <t>V98</t>
  </si>
  <si>
    <t>Targeted Star Rating</t>
  </si>
  <si>
    <t>V99</t>
  </si>
  <si>
    <t>Requirement for Best Practice Rating Achieved</t>
  </si>
  <si>
    <t>W99</t>
  </si>
  <si>
    <t>'=C107</t>
  </si>
  <si>
    <t>V100</t>
  </si>
  <si>
    <t xml:space="preserve">Conditional Requirements Met for 4,5 &amp; 6 met? </t>
  </si>
  <si>
    <t>W100</t>
  </si>
  <si>
    <t>'=IF(AND(W99="No",IF(ISNUMBER(MATCH(W98,Y102:Y104,0)),1,0)=1),"No","")</t>
  </si>
  <si>
    <t>W98</t>
  </si>
  <si>
    <t>'='15B Building Details'!C9</t>
  </si>
  <si>
    <t>Y97</t>
  </si>
  <si>
    <t>Y98</t>
  </si>
  <si>
    <t>Y99</t>
  </si>
  <si>
    <t>Y100</t>
  </si>
  <si>
    <t>Y101</t>
  </si>
  <si>
    <t>Y102</t>
  </si>
  <si>
    <t>Y103</t>
  </si>
  <si>
    <t>Y104</t>
  </si>
  <si>
    <t>C108</t>
  </si>
  <si>
    <t>=IF(OR(W98="Please Select",W98=""),"Please select the Green Star Rating targeted",IF('15B Building Details'!C20='AGO Emission Factors'!E8,VLOOKUP(C104,'Points Table'!B7:C30,2,TRUE),IF('15B Building Details'!C20='AGO Emission Factors'!E7,VLOOKUP(C104,'Points Table'!E7:F27,2,TRUE),"Please nominate scope of emissions in building details sheet")))</t>
  </si>
  <si>
    <t>'='15B Building Details'!C20='AGO Emission Factors'!E8 VLOOKUP(C104,'Points Table'!B7:C30,2,TRUE) '15B Building Details'!C20='AGO Emission Factors'!E7 VLOOKUP(C104,'Points Table'!E7:F27,2,TRUE) "Please nominate scope of emissions in building details sheet"</t>
  </si>
  <si>
    <t>Amended formula to ensure project teams select the Green Star rating targeted for the project</t>
  </si>
  <si>
    <t>D108</t>
  </si>
  <si>
    <t>=IFERROR(IF(W100="No","Conditional Requirements not met for the Green Star Rating targeted",""),"")</t>
  </si>
  <si>
    <t>Added prompt when the conditional requirements for 4,5 and  are not met</t>
  </si>
  <si>
    <t>Version 1.2, Release 7</t>
  </si>
  <si>
    <t>TC</t>
  </si>
  <si>
    <t>A62</t>
  </si>
  <si>
    <t>2019 Emission Factors</t>
  </si>
  <si>
    <t>Replacing 2018 emission factors with 2019 and updating 2019 to 2020 emission factors</t>
  </si>
  <si>
    <t>K66</t>
  </si>
  <si>
    <t>NGA Factors - August 2019; Table 2</t>
  </si>
  <si>
    <t>NGER Determination 2018; Schedule 1 - Part 2</t>
  </si>
  <si>
    <t>Replacing 2018 Scope 1 emission factors with 2019 (most values were the same between the 2 years) for fuel combusted</t>
  </si>
  <si>
    <t>H67</t>
  </si>
  <si>
    <t>K67</t>
  </si>
  <si>
    <t>NGA Factors - August 2019; Table 3</t>
  </si>
  <si>
    <t>NGER Determination 2018; Schedule 1 - Part 3</t>
  </si>
  <si>
    <t>K68</t>
  </si>
  <si>
    <t>NGER Determination 2018; Schedule 1 - Part 4, Division 4.2</t>
  </si>
  <si>
    <t>K69</t>
  </si>
  <si>
    <t>K70</t>
  </si>
  <si>
    <t>NGA Factors - August 2019; Table 1</t>
  </si>
  <si>
    <t>NGER Determination 2018; Schedule 1 - Part 1</t>
  </si>
  <si>
    <t>K71</t>
  </si>
  <si>
    <t>M67</t>
  </si>
  <si>
    <t>NGA Factors - August 2019; Table 43</t>
  </si>
  <si>
    <t>NGA factors 2018, Table 40</t>
  </si>
  <si>
    <t>Replacing 2018 Scope 3 emission factors with 2019 (values were the same between the 2 years) for fuel combusted</t>
  </si>
  <si>
    <t>M68</t>
  </si>
  <si>
    <t>M69</t>
  </si>
  <si>
    <t>M70</t>
  </si>
  <si>
    <t>NGA Factors - August 2019; Table 40</t>
  </si>
  <si>
    <t>NGA factors 2018, Table 37</t>
  </si>
  <si>
    <t>M71</t>
  </si>
  <si>
    <t>G77</t>
  </si>
  <si>
    <t>Replacing 2018 Scope 1 emission factors with 2019 (most values were the same between the 2 years) for purchased electricity</t>
  </si>
  <si>
    <t>K77</t>
  </si>
  <si>
    <t>NGA Factors - August 2019; Table 5</t>
  </si>
  <si>
    <t>NGER Determination 2018; Schedule 1 - Part 6</t>
  </si>
  <si>
    <t>G78</t>
  </si>
  <si>
    <t>K78</t>
  </si>
  <si>
    <t>G79</t>
  </si>
  <si>
    <t>K79</t>
  </si>
  <si>
    <t>G80</t>
  </si>
  <si>
    <t>K80</t>
  </si>
  <si>
    <t>K81</t>
  </si>
  <si>
    <t>G82</t>
  </si>
  <si>
    <t>K82</t>
  </si>
  <si>
    <t>G83</t>
  </si>
  <si>
    <t>K83</t>
  </si>
  <si>
    <t>G84</t>
  </si>
  <si>
    <t>K84</t>
  </si>
  <si>
    <t>G85</t>
  </si>
  <si>
    <t>K85</t>
  </si>
  <si>
    <t>G86</t>
  </si>
  <si>
    <t>K86</t>
  </si>
  <si>
    <t>L77</t>
  </si>
  <si>
    <t>Replacing 2018 Scope 3 emission factors with 2019 for purchased electricity</t>
  </si>
  <si>
    <t>M77</t>
  </si>
  <si>
    <t>NGA Factors - August 2019; Table 49</t>
  </si>
  <si>
    <t>NGA factors 2018, Appendix 5</t>
  </si>
  <si>
    <t>L78</t>
  </si>
  <si>
    <t>M78</t>
  </si>
  <si>
    <t>L79</t>
  </si>
  <si>
    <t>M79</t>
  </si>
  <si>
    <t>L80</t>
  </si>
  <si>
    <t>M80</t>
  </si>
  <si>
    <t>L81</t>
  </si>
  <si>
    <t>M81</t>
  </si>
  <si>
    <t>L82</t>
  </si>
  <si>
    <t>M82</t>
  </si>
  <si>
    <t>L85</t>
  </si>
  <si>
    <t>M85</t>
  </si>
  <si>
    <t>L86</t>
  </si>
  <si>
    <t>M86</t>
  </si>
  <si>
    <t>B107</t>
  </si>
  <si>
    <t>NA</t>
  </si>
  <si>
    <t>na</t>
  </si>
  <si>
    <t>Replacing 2018 Scope 3 emission factors with 2019 (values were the same between the 2 years) for natural gas</t>
  </si>
  <si>
    <t>B108</t>
  </si>
  <si>
    <t>B109</t>
  </si>
  <si>
    <t>B110</t>
  </si>
  <si>
    <t>NGA Factors - August 2019; Table 41</t>
  </si>
  <si>
    <t>NGA Factors 2018; Table 38</t>
  </si>
  <si>
    <t>K5</t>
  </si>
  <si>
    <t>NGA Factors - October 2020; Table 2</t>
  </si>
  <si>
    <t>Replacing 2019 Scope 1 emission factors with 2020 (most values were the same between the 2 years) for fuel combusted</t>
  </si>
  <si>
    <t>H6</t>
  </si>
  <si>
    <t>K6</t>
  </si>
  <si>
    <t>NGA Factors - October 2020; Table 3</t>
  </si>
  <si>
    <t>K7</t>
  </si>
  <si>
    <t>K8</t>
  </si>
  <si>
    <t>H9</t>
  </si>
  <si>
    <t>K9</t>
  </si>
  <si>
    <t>NGA Factors - October 2020; Table 1</t>
  </si>
  <si>
    <t>K10</t>
  </si>
  <si>
    <t>M6</t>
  </si>
  <si>
    <t>NGA Factors - October 2020; Table 43</t>
  </si>
  <si>
    <t>Replacing 2019 Scope 3 emission factors with 2020 (values were the same between the 2 years) for fuel combusted</t>
  </si>
  <si>
    <t>M7</t>
  </si>
  <si>
    <t>M8</t>
  </si>
  <si>
    <t>M9</t>
  </si>
  <si>
    <t>NGA Factors - October 2020; Table 40</t>
  </si>
  <si>
    <t>M10</t>
  </si>
  <si>
    <t>K27</t>
  </si>
  <si>
    <t>NGA Factors - October 2020; Table 5</t>
  </si>
  <si>
    <t>Replacing 2019 Scope 1 emission factors with 2020 for purchased electricity</t>
  </si>
  <si>
    <t>K28</t>
  </si>
  <si>
    <t>G29</t>
  </si>
  <si>
    <t>K29</t>
  </si>
  <si>
    <t>K30</t>
  </si>
  <si>
    <t>G31</t>
  </si>
  <si>
    <t>K31</t>
  </si>
  <si>
    <t>G32</t>
  </si>
  <si>
    <t>K32</t>
  </si>
  <si>
    <t>K33</t>
  </si>
  <si>
    <t>G34</t>
  </si>
  <si>
    <t>K34</t>
  </si>
  <si>
    <t>G35</t>
  </si>
  <si>
    <t>K35</t>
  </si>
  <si>
    <t>G36</t>
  </si>
  <si>
    <t>K36</t>
  </si>
  <si>
    <t>L27</t>
  </si>
  <si>
    <t>Replacing 2019 Scope 3 emission factors with 2020 (some values were the same between the 2 years) for purchased electricity</t>
  </si>
  <si>
    <t>M27</t>
  </si>
  <si>
    <t>NGA Factors - October 2020; Table 44</t>
  </si>
  <si>
    <t>L28</t>
  </si>
  <si>
    <t>M28</t>
  </si>
  <si>
    <t>M29</t>
  </si>
  <si>
    <t>M30</t>
  </si>
  <si>
    <t>L31</t>
  </si>
  <si>
    <t>M31</t>
  </si>
  <si>
    <t>L32</t>
  </si>
  <si>
    <t>M32</t>
  </si>
  <si>
    <t>L35</t>
  </si>
  <si>
    <t>M35</t>
  </si>
  <si>
    <t>L36</t>
  </si>
  <si>
    <t>M36</t>
  </si>
  <si>
    <t>Replacing 2019 Scope 3 emission factors with 2020 for natural gas</t>
  </si>
  <si>
    <t>B47</t>
  </si>
  <si>
    <t>B48</t>
  </si>
  <si>
    <t>B49</t>
  </si>
  <si>
    <t>B50</t>
  </si>
  <si>
    <t>B56</t>
  </si>
  <si>
    <t>B59</t>
  </si>
  <si>
    <t>B60</t>
  </si>
  <si>
    <t>NGA Factors - October 2020; Table 41</t>
  </si>
  <si>
    <t>B8</t>
  </si>
  <si>
    <t>Project (asset) Green Star number</t>
  </si>
  <si>
    <t>Project's Green Star number</t>
  </si>
  <si>
    <t>Update wording so that project teams don't enter the portfolio GS number</t>
  </si>
  <si>
    <t>Please enter the project (asset) Green Star number</t>
  </si>
  <si>
    <t>Please enter the project's Green Star number.</t>
  </si>
  <si>
    <t>'112:113</t>
  </si>
  <si>
    <t>Updating calculation of Percentage of Engaged Tenant Area (%) to be a ratio of total tenant area instead of total building area</t>
  </si>
  <si>
    <t>B112</t>
  </si>
  <si>
    <t>Please enter the total area of all tenants</t>
  </si>
  <si>
    <t>D150</t>
  </si>
  <si>
    <t>'=IFERROR(D149/D112,0)</t>
  </si>
  <si>
    <t>'=IFERROR(D149/G52,0)</t>
  </si>
  <si>
    <t>Version 1.2, Release 8</t>
  </si>
  <si>
    <t>'=SUM(I268:I279)+SUM(I288:I299)</t>
  </si>
  <si>
    <t>Sum of energy consumption for source items 9 and 10</t>
  </si>
  <si>
    <t>'=SUM(I309:I320)+SUM(I331:I342)</t>
  </si>
  <si>
    <t>Sum of energy consumption for source items 11 and 12</t>
  </si>
  <si>
    <t>D36</t>
  </si>
  <si>
    <t>'=C36="Electricity" VLOOKUP($C$13,'NGER Emission Factors'!$A$26:$K$40,10,FALSE)/VLOOKUP($C$13,'NGER Emission Factors'!$A$26:$K$41,6,FALSE) C36="GreenPower" VLOOKUP(C36,'NGER Emission Factors'!$A$26:$J$41,10,FALSE) C36 'NGER Emission Factors'!</t>
  </si>
  <si>
    <t>Removed forumula for other energy sources. Project teams to contact the GBCA, if any other eneryg source is used by the building. 
This section if never used by the project teams (the row has been hidden)</t>
  </si>
  <si>
    <t>'=SUM(I354:I365)</t>
  </si>
  <si>
    <t>'=IFERROR(E36*$D36,0)</t>
  </si>
  <si>
    <t>TOTAL (excluding on-site renewable electricity consumption &amp; export)</t>
  </si>
  <si>
    <t>Updated wording</t>
  </si>
  <si>
    <t>LGC's purchased to retrospectively cover the amount of electricity used by the building</t>
  </si>
  <si>
    <t>Total energy consumption of LGCs</t>
  </si>
  <si>
    <t>'=H375</t>
  </si>
  <si>
    <t>B99</t>
  </si>
  <si>
    <t>Off-site renewables scenario E
Electricity purchased from retailers  accredited through:
- GreenPower®
- GreenPower Connect®</t>
  </si>
  <si>
    <t>Added scenario description for source item 2</t>
  </si>
  <si>
    <t>B210</t>
  </si>
  <si>
    <t>Offsets scenario L
Electricity is purchased and:
- The retail electricity product is certified as carbon neutral against the Australian Government’s Climate Active Carbon Neutral Standard for Products and services</t>
  </si>
  <si>
    <t>Added scenario description for source item 7</t>
  </si>
  <si>
    <t>B233</t>
  </si>
  <si>
    <t xml:space="preserve">Off-site renewables scenario F
Electricity purchased directly from a  generator / retailer through a PPA or contract where:
- LGCs are provided to  user
- LGCs are retired by the user
The GBCA notes that renewable electricity purchased directly from a generator/retailer through a PPA or contract must also provide evidence that the LGC's are provided to the user AND surrendered by the user.
Where LGC's are surrendered by the renewable energy provider, evidence must be provided that the surrender is allocated uniquely to  the user.  </t>
  </si>
  <si>
    <t>Added scenario description for source item 8</t>
  </si>
  <si>
    <t>'259:299</t>
  </si>
  <si>
    <t>Row add</t>
  </si>
  <si>
    <t>Added additional rows for On-site renewables for Climate Active Purposes and aligned with Climate positive
buildings &amp; our net zero ambitions - Guidance for Green Star on the use of offsets and renewables</t>
  </si>
  <si>
    <t>'300:300</t>
  </si>
  <si>
    <t>'301:343</t>
  </si>
  <si>
    <t>'321:321</t>
  </si>
  <si>
    <t>'344:365</t>
  </si>
  <si>
    <t>B256</t>
  </si>
  <si>
    <t>Source Item 9</t>
  </si>
  <si>
    <t>Added section for on-site renewables scenario A and B (generated and consumed)</t>
  </si>
  <si>
    <t>B255</t>
  </si>
  <si>
    <t>On-site renewables scenario A
Electricity from on site systems where:
- STCs are generated
- Certificates are sold
On-site renewables scenario B
Electricity from on-site systems where:
- LGCs are generated
- Certificates are retired
or
- No LGCs are generated</t>
  </si>
  <si>
    <t>B257</t>
  </si>
  <si>
    <t>Energy Source</t>
  </si>
  <si>
    <t>B258</t>
  </si>
  <si>
    <t>B259</t>
  </si>
  <si>
    <t>B261</t>
  </si>
  <si>
    <t>C261</t>
  </si>
  <si>
    <t>D261</t>
  </si>
  <si>
    <t>Start of metered period</t>
  </si>
  <si>
    <t>E261</t>
  </si>
  <si>
    <t>End of metered period</t>
  </si>
  <si>
    <t>F261</t>
  </si>
  <si>
    <t>Produced Amount (kWH)</t>
  </si>
  <si>
    <t>G261</t>
  </si>
  <si>
    <t>H261</t>
  </si>
  <si>
    <t>I261</t>
  </si>
  <si>
    <t>G261:G273</t>
  </si>
  <si>
    <t>=IF(ISBLANK(D262),"",E262-D262+1)</t>
  </si>
  <si>
    <t>H261:H273</t>
  </si>
  <si>
    <t>=$C$259</t>
  </si>
  <si>
    <t>I261:I273</t>
  </si>
  <si>
    <t>=IF(F262&gt;0,F262*H262*IF(OR(D262&gt;$H$9,E262&lt;$H$8), 0, IF(D262&lt;$H$8,E262-$H$8,IF($H$9&lt;E262,E262-$H$9,G262)))/G262,0)</t>
  </si>
  <si>
    <t>B275</t>
  </si>
  <si>
    <t>Source Item 10</t>
  </si>
  <si>
    <t>Added section for on-site renewables scenario C (generated and consumed)</t>
  </si>
  <si>
    <t>B276</t>
  </si>
  <si>
    <t>On-site renewables scenario C
Electricity from on-site systems where:
- LGCs are generated and sold
- Certificates are sold</t>
  </si>
  <si>
    <t>B279</t>
  </si>
  <si>
    <t>D282</t>
  </si>
  <si>
    <t>E282</t>
  </si>
  <si>
    <t>F282</t>
  </si>
  <si>
    <t>G282</t>
  </si>
  <si>
    <t>H282</t>
  </si>
  <si>
    <t>I282</t>
  </si>
  <si>
    <t>G283:G294</t>
  </si>
  <si>
    <t>=IF(ISBLANK(D283),"",E283-D283+1)</t>
  </si>
  <si>
    <t>H283:H294</t>
  </si>
  <si>
    <t>=$C$280</t>
  </si>
  <si>
    <t>I283:I294</t>
  </si>
  <si>
    <t>=IF(F283&gt;0,F283*H283*IF(OR(D283&gt;$H$9,E283&lt;$H$8), 0, IF(D283&lt;$H$8,E283-$H$8,IF($H$9&lt;E283,E283-$H$9,G283)))/G283,0)</t>
  </si>
  <si>
    <t>B296</t>
  </si>
  <si>
    <t>Source Item 11</t>
  </si>
  <si>
    <t>Added section for on-site renewables scenario B (generated and exported)</t>
  </si>
  <si>
    <t>B297</t>
  </si>
  <si>
    <t>On-site renewables scenario B
Electricity from on-site systems where:
- LGCs are generated
- Certificates are retired</t>
  </si>
  <si>
    <t>B299</t>
  </si>
  <si>
    <t>B300</t>
  </si>
  <si>
    <t>B301</t>
  </si>
  <si>
    <t>B303</t>
  </si>
  <si>
    <t>C303</t>
  </si>
  <si>
    <t>D303</t>
  </si>
  <si>
    <t>E303</t>
  </si>
  <si>
    <t>F303</t>
  </si>
  <si>
    <t>G303</t>
  </si>
  <si>
    <t>H303</t>
  </si>
  <si>
    <t>I303</t>
  </si>
  <si>
    <t>G304:G315</t>
  </si>
  <si>
    <t>=IF(ISBLANK(D304),"",E304-D304+1)</t>
  </si>
  <si>
    <t>H304:H315</t>
  </si>
  <si>
    <t>=$C$301</t>
  </si>
  <si>
    <t>I304:I315</t>
  </si>
  <si>
    <t>=IF(F304&gt;0,F304*H304*IF(OR(D304&gt;$H$9,E304&lt;$H$8), 0, IF(D304&lt;$H$8,E304-$H$8,IF($H$9&lt;E304,E304-$H$9,G304)))/G304,0)</t>
  </si>
  <si>
    <t>B317</t>
  </si>
  <si>
    <t>Source Item 12</t>
  </si>
  <si>
    <t>Added section for on-site renewables scenario C (generated and exported)</t>
  </si>
  <si>
    <t>B318</t>
  </si>
  <si>
    <t>B320</t>
  </si>
  <si>
    <t>B321</t>
  </si>
  <si>
    <t>B322</t>
  </si>
  <si>
    <t>B324</t>
  </si>
  <si>
    <t>C324</t>
  </si>
  <si>
    <t>D324</t>
  </si>
  <si>
    <t>E324</t>
  </si>
  <si>
    <t>F324</t>
  </si>
  <si>
    <t>G324</t>
  </si>
  <si>
    <t>H324</t>
  </si>
  <si>
    <t>I324</t>
  </si>
  <si>
    <t>G325:G336</t>
  </si>
  <si>
    <t>=IF(ISBLANK(D325),"",E325-D325+1)</t>
  </si>
  <si>
    <t>H325:H336</t>
  </si>
  <si>
    <t>=$C$322</t>
  </si>
  <si>
    <t>I325:I336</t>
  </si>
  <si>
    <t>=IF(F325&gt;0,F325*H325*IF(OR(D325&gt;$H$9,E325&lt;$H$8), 0, IF(D325&lt;$H$8,E325-$H$8,IF($H$9&lt;E325,E325-$H$9,G325)))/G325,0)</t>
  </si>
  <si>
    <t>C341</t>
  </si>
  <si>
    <t>Please Contact the GBCA</t>
  </si>
  <si>
    <t>'=IF(C346="Electricity",VLOOKUP($C$13,'NGER Emission Factors'!$A$26:$J$40,2,FALSE),IF(C346="GreenPower",VLOOKUP(C346,'NGER Emission Factors'!$A$26:$J$41,2,FALSE),VLOOKUP(C346,'NGER Emission Factors'!$A$5:$J$22,2,FALSE)))</t>
  </si>
  <si>
    <t>Updated section for 'Other Energy Sources'.
(Rows are hidden)</t>
  </si>
  <si>
    <t>C342</t>
  </si>
  <si>
    <t>'=IF(C346="Electricity",VLOOKUP($C$13,'NGER Emission Factors'!$A$26:$J$40,10,FALSE),IF(C346="GreenPower",VLOOKUP(C346,'NGER Emission Factors'!$A$26:$J$41,10,FALSE),VLOOKUP(C346,'NGER Emission Factors'!$A$5:$J$22,10,FALSE)))</t>
  </si>
  <si>
    <t>C343</t>
  </si>
  <si>
    <t>'=IF(C346="Electricity",VLOOKUP($C$13,'NGER Emission Factors'!$A$26:$J$40,5,FALSE),IF(C346="GreenPower",VLOOKUP(C346,'NGER Emission Factors'!$A$26:$J$41,5,FALSE),VLOOKUP(C346,'NGER Emission Factors'!$A$5:$J$22,5,FALSE)))</t>
  </si>
  <si>
    <t>C344</t>
  </si>
  <si>
    <t>'=IF(C346="Electricity",VLOOKUP($C$13,'NGER Emission Factors'!$A$26:$J$40,6,FALSE),IF(C346="GreenPower",VLOOKUP(C346,'NGER Emission Factors'!$A$26:$J$41,6,FALSE),VLOOKUP(C346,'NGER Emission Factors'!$A$5:$J$22,6,FALSE)))</t>
  </si>
  <si>
    <t>F343</t>
  </si>
  <si>
    <t>This section is used to address any other fuel types used as an energy source by the building. Please contact the GBCA</t>
  </si>
  <si>
    <t>B360</t>
  </si>
  <si>
    <t>Australian RECs (LGCs) purchased to retrospectively cover the amount of electricity used by the building</t>
  </si>
  <si>
    <t>Added section to capture LGC's purchased</t>
  </si>
  <si>
    <t>B361</t>
  </si>
  <si>
    <t>Off-site renewables scenario I
Electricity is purchased and:
- An equivalent amount of Australian RECs (LGCs) are purchased to retrospectively cover the amount of electricity used by the building
- These certificates are retired are retired by the  asset owner.</t>
  </si>
  <si>
    <t>B363</t>
  </si>
  <si>
    <t>C363</t>
  </si>
  <si>
    <t>Renewable Electricity</t>
  </si>
  <si>
    <t>B364</t>
  </si>
  <si>
    <t>C364</t>
  </si>
  <si>
    <t>B365</t>
  </si>
  <si>
    <t>C365</t>
  </si>
  <si>
    <t>MWh</t>
  </si>
  <si>
    <t>B366</t>
  </si>
  <si>
    <t>C366</t>
  </si>
  <si>
    <t>B368</t>
  </si>
  <si>
    <t>Purchased amount (MWh)</t>
  </si>
  <si>
    <t>C368</t>
  </si>
  <si>
    <t>Energy consumption (GJ)</t>
  </si>
  <si>
    <t>C369</t>
  </si>
  <si>
    <t>=F369*3.6</t>
  </si>
  <si>
    <t>C26</t>
  </si>
  <si>
    <t>='15B Building Details'!C34</t>
  </si>
  <si>
    <t>Onsite renewables</t>
  </si>
  <si>
    <t>Updated source items and energy sources</t>
  </si>
  <si>
    <t>='15B Building Details'!C35</t>
  </si>
  <si>
    <t>'='15B Building Details'!D36</t>
  </si>
  <si>
    <t>'=IFERROR('15B Building Details'!C357,0)</t>
  </si>
  <si>
    <t>=IFERROR('15B Building Details'!C342,0)</t>
  </si>
  <si>
    <t>'=SUMIF('15B Building Details'!$C$26:$C$37,$C28,'15B Building Details'!$E$26:$E$36)</t>
  </si>
  <si>
    <t>'=E28*D28</t>
  </si>
  <si>
    <t>'=IF(C28="GreenPower",E28*$D$18,E28*D28)</t>
  </si>
  <si>
    <t>'33:33</t>
  </si>
  <si>
    <t>Added section for LGC's purchased</t>
  </si>
  <si>
    <t>C30</t>
  </si>
  <si>
    <t>LGC's Purchased</t>
  </si>
  <si>
    <t>'='15B Building Details'!E38</t>
  </si>
  <si>
    <t>=(E29-E30)/$G$54</t>
  </si>
  <si>
    <t>'=E29/$G$55</t>
  </si>
  <si>
    <t>F30</t>
  </si>
  <si>
    <t>'=(E30*D18)</t>
  </si>
  <si>
    <t>F31</t>
  </si>
  <si>
    <t>=(F29-F30)/$G$54</t>
  </si>
  <si>
    <t>'=F29/$G$54</t>
  </si>
  <si>
    <t>D32</t>
  </si>
  <si>
    <t>Renewable energy procured by the project (%)</t>
  </si>
  <si>
    <t>% Green Power</t>
  </si>
  <si>
    <t>'=IFERROR((E19+E24+E30)/E29,0)</t>
  </si>
  <si>
    <t>'=E19/E29</t>
  </si>
  <si>
    <t>'=F19/F29</t>
  </si>
  <si>
    <t>'=G19/G29</t>
  </si>
  <si>
    <t>Points Awarded for Climate Active Carbon Neutral Electricity</t>
  </si>
  <si>
    <t>Added additional section for Climate Active Certified Carbon Neutral Electricity</t>
  </si>
  <si>
    <t>C110</t>
  </si>
  <si>
    <t>'=W111</t>
  </si>
  <si>
    <t>B111</t>
  </si>
  <si>
    <t>Points Awarded</t>
  </si>
  <si>
    <t>C111</t>
  </si>
  <si>
    <t>'=SUM(C109:C110)</t>
  </si>
  <si>
    <t>V107</t>
  </si>
  <si>
    <t>Total Electricity Consumption</t>
  </si>
  <si>
    <t>V108</t>
  </si>
  <si>
    <t>Total carbon neutral electricit</t>
  </si>
  <si>
    <t>V109</t>
  </si>
  <si>
    <t>% of carbon neutral electricity</t>
  </si>
  <si>
    <t>V110</t>
  </si>
  <si>
    <t>Points available for CACN certified electricity</t>
  </si>
  <si>
    <t>V111</t>
  </si>
  <si>
    <t>Points achieved at 3:1 ratio</t>
  </si>
  <si>
    <t>W107</t>
  </si>
  <si>
    <t>'=SUM(E18:E19,E24,E25)</t>
  </si>
  <si>
    <t>W108</t>
  </si>
  <si>
    <t>'=E25</t>
  </si>
  <si>
    <t>W109</t>
  </si>
  <si>
    <t>'=W108/W107</t>
  </si>
  <si>
    <t>W110</t>
  </si>
  <si>
    <t>'=C109</t>
  </si>
  <si>
    <t>W111</t>
  </si>
  <si>
    <t>'=(C108/3)*W108</t>
  </si>
  <si>
    <t>On-site renewable electricity generated by the project (GJ)</t>
  </si>
  <si>
    <t>Onsite Renewable Energy (GJ)</t>
  </si>
  <si>
    <t>Updated Powered by Renewables Innovation section.</t>
  </si>
  <si>
    <t>'=E26+E27</t>
  </si>
  <si>
    <t>'=E26</t>
  </si>
  <si>
    <t>B165</t>
  </si>
  <si>
    <t>On-site renewable electricity generated by the project relative to its electricity consumption (%)</t>
  </si>
  <si>
    <t>D165</t>
  </si>
  <si>
    <t>=IFERROR(D164/D162,0)</t>
  </si>
  <si>
    <t>D166</t>
  </si>
  <si>
    <t>B168</t>
  </si>
  <si>
    <t>On-site renewable electricity used (%)</t>
  </si>
  <si>
    <t>'=IFERROR(D166/D162,"0%")</t>
  </si>
  <si>
    <t>E168</t>
  </si>
  <si>
    <t>=IFERROR(IF(D168&gt;=0.15,"Is the renewable energy metered, monitored and validated?",""),"")</t>
  </si>
  <si>
    <t>'=IFERROR(IF(D169&gt;=0.15,"Is the renewable energy metered, monitored and validated?",""),"")</t>
  </si>
  <si>
    <t>B169</t>
  </si>
  <si>
    <t>Total renewable electricity used (%)</t>
  </si>
  <si>
    <t>D169</t>
  </si>
  <si>
    <t>=IFERROR((E19+E26+E24+E30)/D162,"0%")</t>
  </si>
  <si>
    <t>'=IFERROR(D165/D162,"0%")</t>
  </si>
  <si>
    <t>Location Based Method</t>
  </si>
  <si>
    <t>All</t>
  </si>
  <si>
    <t>New sheet</t>
  </si>
  <si>
    <t>Added a new tab ' Location Based Method' for the purposes of Climate Active Certification</t>
  </si>
  <si>
    <t>B2</t>
  </si>
  <si>
    <t xml:space="preserve">Location Based Method </t>
  </si>
  <si>
    <t>B4</t>
  </si>
  <si>
    <t>Source Item</t>
  </si>
  <si>
    <t>C4</t>
  </si>
  <si>
    <t>D4</t>
  </si>
  <si>
    <t>Energy Consumption (GJ)</t>
  </si>
  <si>
    <t>E4</t>
  </si>
  <si>
    <t>Emission Factors (kg CO2e/unit)</t>
  </si>
  <si>
    <t>H4</t>
  </si>
  <si>
    <t>Emissions (kg.CO2-e p.a.)</t>
  </si>
  <si>
    <t>E5</t>
  </si>
  <si>
    <t>F5</t>
  </si>
  <si>
    <t>G5</t>
  </si>
  <si>
    <t>Scope 3</t>
  </si>
  <si>
    <t>H5</t>
  </si>
  <si>
    <t>I5</t>
  </si>
  <si>
    <t>J5</t>
  </si>
  <si>
    <t>B6</t>
  </si>
  <si>
    <t>Grid purchased electricity</t>
  </si>
  <si>
    <t>B7</t>
  </si>
  <si>
    <t>B10</t>
  </si>
  <si>
    <t>B11</t>
  </si>
  <si>
    <t>On-site renewable electricity</t>
  </si>
  <si>
    <t>B12</t>
  </si>
  <si>
    <t>B13</t>
  </si>
  <si>
    <t>B14</t>
  </si>
  <si>
    <t>B15</t>
  </si>
  <si>
    <t>B16</t>
  </si>
  <si>
    <t>Other energy sources</t>
  </si>
  <si>
    <t>B17</t>
  </si>
  <si>
    <t>B18</t>
  </si>
  <si>
    <t>B19</t>
  </si>
  <si>
    <t>B20</t>
  </si>
  <si>
    <t>C7</t>
  </si>
  <si>
    <t>='15B Building Details'!C26</t>
  </si>
  <si>
    <t>C8</t>
  </si>
  <si>
    <t>='15B Building Details'!C27</t>
  </si>
  <si>
    <t>C9</t>
  </si>
  <si>
    <t>='15B Building Details'!C32</t>
  </si>
  <si>
    <t>C10</t>
  </si>
  <si>
    <t>='15B Building Details'!C33</t>
  </si>
  <si>
    <t>C12</t>
  </si>
  <si>
    <t>='15B Building Details'!C34&amp;" (LGCs are created and retired or STCs are created and retired/sold)"</t>
  </si>
  <si>
    <t>C13</t>
  </si>
  <si>
    <t>='15B Building Details'!C34&amp;" (LGCs are created and sold)"</t>
  </si>
  <si>
    <t>C14</t>
  </si>
  <si>
    <t>='15B Building Details'!C35&amp;" (LGCs are created and retired or none are created)"</t>
  </si>
  <si>
    <t>C15</t>
  </si>
  <si>
    <t>='15B Building Details'!C35&amp;" (LGCs are created and sold)"</t>
  </si>
  <si>
    <t>C17</t>
  </si>
  <si>
    <t>'='15B Building Details'!C28</t>
  </si>
  <si>
    <t>C18</t>
  </si>
  <si>
    <t>'='15B Building Details'!C29</t>
  </si>
  <si>
    <t>C19</t>
  </si>
  <si>
    <t>'='15B Building Details'!C30</t>
  </si>
  <si>
    <t>C20</t>
  </si>
  <si>
    <t>'='15B Building Details'!C31</t>
  </si>
  <si>
    <t>D7</t>
  </si>
  <si>
    <t>D9</t>
  </si>
  <si>
    <t>'='15B Building Details'!E32</t>
  </si>
  <si>
    <t>D10</t>
  </si>
  <si>
    <t>'='15B Building Details'!E33</t>
  </si>
  <si>
    <t>D12</t>
  </si>
  <si>
    <t>=SUM('15B Building Details'!I262:I273)</t>
  </si>
  <si>
    <t>D13</t>
  </si>
  <si>
    <t>=SUM('15B Building Details'!I283:I294)</t>
  </si>
  <si>
    <t>D14</t>
  </si>
  <si>
    <t>=SUM('15B Building Details'!I304:I315)</t>
  </si>
  <si>
    <t>D15</t>
  </si>
  <si>
    <t>=SUM('15B Building Details'!I325:I336)</t>
  </si>
  <si>
    <t>D17</t>
  </si>
  <si>
    <t>'='15B Building Details'!E31</t>
  </si>
  <si>
    <t>E7</t>
  </si>
  <si>
    <t>E8</t>
  </si>
  <si>
    <t>E9</t>
  </si>
  <si>
    <t>E10</t>
  </si>
  <si>
    <t>E12</t>
  </si>
  <si>
    <t>E13</t>
  </si>
  <si>
    <t>E14</t>
  </si>
  <si>
    <t>E15</t>
  </si>
  <si>
    <t>E17</t>
  </si>
  <si>
    <t>'='15B Building Details'!D31</t>
  </si>
  <si>
    <t>F7</t>
  </si>
  <si>
    <t>'='15B Building Details'!$D$26</t>
  </si>
  <si>
    <t>F9</t>
  </si>
  <si>
    <t>F10</t>
  </si>
  <si>
    <t>F12</t>
  </si>
  <si>
    <t>F13</t>
  </si>
  <si>
    <t>'=$F$7</t>
  </si>
  <si>
    <t>F14</t>
  </si>
  <si>
    <t>F15</t>
  </si>
  <si>
    <t>F18</t>
  </si>
  <si>
    <t>F19</t>
  </si>
  <si>
    <t>F20</t>
  </si>
  <si>
    <t>G7</t>
  </si>
  <si>
    <t>=IF('15B Building Details'!$H$10=2019,VLOOKUP('15B Building Details'!$C$13,'NGER Emission Factors'!$A$76:$M$91,12,FALSE),VLOOKUP('15B Building Details'!$C$13,'NGER Emission Factors'!$A$23:$M$41,12,FALSE))</t>
  </si>
  <si>
    <t>G8</t>
  </si>
  <si>
    <t>G9</t>
  </si>
  <si>
    <t>G10</t>
  </si>
  <si>
    <t>G13</t>
  </si>
  <si>
    <t>G14</t>
  </si>
  <si>
    <t>G15</t>
  </si>
  <si>
    <t>=IF('15B Building Details'!$H$10=2019,VLOOKUP(C17,'NGER Emission Factors'!$A$66:$M$71,12,FALSE),VLOOKUP(C17,'NGER Emission Factors'!$A$5:$M$10,12,FALSE))</t>
  </si>
  <si>
    <t>G18</t>
  </si>
  <si>
    <t>=IF('15B Building Details'!$H$10=2019,VLOOKUP(C18,'NGER Emission Factors'!$A$66:$M$71,12,FALSE),VLOOKUP(C18,'NGER Emission Factors'!$A$5:$M$10,12,FALSE))</t>
  </si>
  <si>
    <t>G19</t>
  </si>
  <si>
    <t>=IF('15B Building Details'!$H$10=2019,VLOOKUP(C19,'NGER Emission Factors'!$A$66:$M$71,12,FALSE),VLOOKUP(C19,'NGER Emission Factors'!$A$5:$M$10,12,FALSE))</t>
  </si>
  <si>
    <t>G20</t>
  </si>
  <si>
    <t>=IF('15B Building Details'!$H$10=2019,VLOOKUP(C20,'NGER Emission Factors'!$A$66:$M$71,12,FALSE),VLOOKUP(C20,'NGER Emission Factors'!$A$5:$M$10,12,FALSE))</t>
  </si>
  <si>
    <t>H7</t>
  </si>
  <si>
    <t>=$D7*E7</t>
  </si>
  <si>
    <t>=$D7*E8</t>
  </si>
  <si>
    <t>=$D7*E9</t>
  </si>
  <si>
    <t>=$D7*E10</t>
  </si>
  <si>
    <t>H12</t>
  </si>
  <si>
    <t>H15</t>
  </si>
  <si>
    <t>H17</t>
  </si>
  <si>
    <t>=$D17*E17</t>
  </si>
  <si>
    <t>H18</t>
  </si>
  <si>
    <t>=$D17*E18</t>
  </si>
  <si>
    <t>H19</t>
  </si>
  <si>
    <t>=$D17*E19</t>
  </si>
  <si>
    <t>H20</t>
  </si>
  <si>
    <t>=$D17*E20</t>
  </si>
  <si>
    <t>I7</t>
  </si>
  <si>
    <t>=$D7*F7</t>
  </si>
  <si>
    <t>=$D8*F8</t>
  </si>
  <si>
    <t>I9</t>
  </si>
  <si>
    <t>=-$D9*F9</t>
  </si>
  <si>
    <t>I10</t>
  </si>
  <si>
    <t>=$D10*F10</t>
  </si>
  <si>
    <t>I12</t>
  </si>
  <si>
    <t>=$D12*F12</t>
  </si>
  <si>
    <t>I13</t>
  </si>
  <si>
    <t>=$D13*F13</t>
  </si>
  <si>
    <t>I14</t>
  </si>
  <si>
    <t>=$D14*F14</t>
  </si>
  <si>
    <t>I15</t>
  </si>
  <si>
    <t>=$D15*F15</t>
  </si>
  <si>
    <t>I17</t>
  </si>
  <si>
    <t>I18</t>
  </si>
  <si>
    <t>I19</t>
  </si>
  <si>
    <t>I20</t>
  </si>
  <si>
    <t>J7</t>
  </si>
  <si>
    <t>=$D7*G7</t>
  </si>
  <si>
    <t>J8</t>
  </si>
  <si>
    <t>=$D8*G8</t>
  </si>
  <si>
    <t>J9</t>
  </si>
  <si>
    <t>=-$D9*G9</t>
  </si>
  <si>
    <t>J10</t>
  </si>
  <si>
    <t>=$D10*G10</t>
  </si>
  <si>
    <t>J12</t>
  </si>
  <si>
    <t>=$D12*G12</t>
  </si>
  <si>
    <t>J13</t>
  </si>
  <si>
    <t>=$D13*G13</t>
  </si>
  <si>
    <t>J14</t>
  </si>
  <si>
    <t>=$D14*G14</t>
  </si>
  <si>
    <t>J15</t>
  </si>
  <si>
    <t>=$D15*G15</t>
  </si>
  <si>
    <t>J17</t>
  </si>
  <si>
    <t>=$D17*G17</t>
  </si>
  <si>
    <t>J18</t>
  </si>
  <si>
    <t>=$D17*G18</t>
  </si>
  <si>
    <t>J19</t>
  </si>
  <si>
    <t>=$D17*G19</t>
  </si>
  <si>
    <t>J20</t>
  </si>
  <si>
    <t>=$D17*G20</t>
  </si>
  <si>
    <t>B22</t>
  </si>
  <si>
    <t>Electricity emissions</t>
  </si>
  <si>
    <t>B23</t>
  </si>
  <si>
    <t>State</t>
  </si>
  <si>
    <t>C23</t>
  </si>
  <si>
    <t>Electricity Inventory Emissions</t>
  </si>
  <si>
    <t>B24:B27</t>
  </si>
  <si>
    <t>='15B Building Details'!$C$21</t>
  </si>
  <si>
    <t>B28</t>
  </si>
  <si>
    <t>C24</t>
  </si>
  <si>
    <t>=C7</t>
  </si>
  <si>
    <t>C25</t>
  </si>
  <si>
    <t>=C8</t>
  </si>
  <si>
    <t>=C9</t>
  </si>
  <si>
    <t>=C10</t>
  </si>
  <si>
    <t>C28</t>
  </si>
  <si>
    <t>=C13</t>
  </si>
  <si>
    <t>C29</t>
  </si>
  <si>
    <t>Total emissions</t>
  </si>
  <si>
    <t>D24</t>
  </si>
  <si>
    <t>'=D7/0.0036</t>
  </si>
  <si>
    <t>=D8/0.0036</t>
  </si>
  <si>
    <t>D26</t>
  </si>
  <si>
    <t>=D9/0.0036</t>
  </si>
  <si>
    <t>=D10/0.0036</t>
  </si>
  <si>
    <t>'=D13/0.0036</t>
  </si>
  <si>
    <t>Emissions (t CO2e)</t>
  </si>
  <si>
    <t>=D24*((F7*0.0036)+(G7*0.0036))/1000</t>
  </si>
  <si>
    <t>=D25*((F8*0.0036)+(G8*0.0036))/1000</t>
  </si>
  <si>
    <t>=-D26*((F9*0.0036)+(G9*0.0036))/1000</t>
  </si>
  <si>
    <t>=D27*((F10*0.0036)+(G10*0.0036))/1000</t>
  </si>
  <si>
    <t>=D28*((F13*0.0036)+(G13*0.0036))/1000</t>
  </si>
  <si>
    <t>=SUM(E24:E28)</t>
  </si>
  <si>
    <t>B31</t>
  </si>
  <si>
    <t>Total energy emissions</t>
  </si>
  <si>
    <t>B32</t>
  </si>
  <si>
    <t>Scope 1 Emissions ( t CO2-e)</t>
  </si>
  <si>
    <t xml:space="preserve">Scope 2 Emissions ( t CO2-e) </t>
  </si>
  <si>
    <t xml:space="preserve">Scope 3 Emissions ( t CO2-e) </t>
  </si>
  <si>
    <t>B35</t>
  </si>
  <si>
    <t>'=SUM(H7:H20)/1000</t>
  </si>
  <si>
    <t>'=SUM(I7:I20)/1000</t>
  </si>
  <si>
    <t>'=SUM(J7:J20)/1000</t>
  </si>
  <si>
    <t>'=SUM(E31:E33)</t>
  </si>
  <si>
    <t>Market based Method</t>
  </si>
  <si>
    <t>Added a new tab 'Market Based Method' for the purposes of Climate Active Certification</t>
  </si>
  <si>
    <t>E6</t>
  </si>
  <si>
    <t>F6</t>
  </si>
  <si>
    <t>G6</t>
  </si>
  <si>
    <t>I6</t>
  </si>
  <si>
    <t>J6</t>
  </si>
  <si>
    <t>Grid Purchased Electricity</t>
  </si>
  <si>
    <t>All other Energy Sources</t>
  </si>
  <si>
    <t>B21</t>
  </si>
  <si>
    <t>="Renewable Energy Target = "&amp;ROUND('NGER Emission Factors'!B122*100,2)&amp;"%"</t>
  </si>
  <si>
    <t>C11</t>
  </si>
  <si>
    <t>Purchased Renewable Energy Certificates</t>
  </si>
  <si>
    <t>Total Grid Purchased Electricity</t>
  </si>
  <si>
    <t xml:space="preserve">Residual Electricity </t>
  </si>
  <si>
    <t>C16</t>
  </si>
  <si>
    <t>C21</t>
  </si>
  <si>
    <t>C22</t>
  </si>
  <si>
    <t>='15B Building Details'!E38</t>
  </si>
  <si>
    <t>D11</t>
  </si>
  <si>
    <t>'=D8*'NGER Emission Factors'!B122</t>
  </si>
  <si>
    <t>'=SUM('15B Building Details'!E26,'15B Building Details'!E27,'15B Building Details'!E32,'15B Building Details'!E33)</t>
  </si>
  <si>
    <t>=D12-SUM(D7:D10)</t>
  </si>
  <si>
    <t>=SUM('15B Building Details'!I261:I272)</t>
  </si>
  <si>
    <t>D16</t>
  </si>
  <si>
    <t>=SUM('15B Building Details'!I282:I293)</t>
  </si>
  <si>
    <t>=SUM('15B Building Details'!I303:I314)</t>
  </si>
  <si>
    <t>=SUM('15B Building Details'!I324:I335)</t>
  </si>
  <si>
    <t>E7:J12</t>
  </si>
  <si>
    <t>'-</t>
  </si>
  <si>
    <t>E16</t>
  </si>
  <si>
    <t>'=VLOOKUP('15B Building Details'!$H$10,'NGER Emission Factors'!$A$120:$G$127,5,FALSE)/0.0036</t>
  </si>
  <si>
    <t>F16</t>
  </si>
  <si>
    <t>='NGER Emission Factors'!B113/0.0036</t>
  </si>
  <si>
    <t>='NGER Emission Factors'!B113*(-1)/0.0036</t>
  </si>
  <si>
    <t>F21</t>
  </si>
  <si>
    <t>F22</t>
  </si>
  <si>
    <t>F23</t>
  </si>
  <si>
    <t>='NGER Emission Factors'!B114/0.0036</t>
  </si>
  <si>
    <t>G16</t>
  </si>
  <si>
    <t>G17:G18</t>
  </si>
  <si>
    <t>G21</t>
  </si>
  <si>
    <t>=IF('15B Building Details'!$H$10=2019,VLOOKUP(C21,'NGER Emission Factors'!$A$66:$M$71,12,FALSE),VLOOKUP(C21,'NGER Emission Factors'!$A$5:$M$10,12,FALSE))</t>
  </si>
  <si>
    <t>G22</t>
  </si>
  <si>
    <t>=IF('15B Building Details'!$H$10=2019,VLOOKUP(C22,'NGER Emission Factors'!$A$66:$M$71,12,FALSE),VLOOKUP(C22,'NGER Emission Factors'!$A$5:$M$10,12,FALSE))</t>
  </si>
  <si>
    <t>G23</t>
  </si>
  <si>
    <t>=IF('15B Building Details'!$H$10=2019,VLOOKUP(C23,'NGER Emission Factors'!$A$66:$M$71,12,FALSE),VLOOKUP(C23,'NGER Emission Factors'!$A$5:$M$10,12,FALSE))</t>
  </si>
  <si>
    <t>=$D15*E15</t>
  </si>
  <si>
    <t>H16</t>
  </si>
  <si>
    <t>=$D16*E16</t>
  </si>
  <si>
    <t>=$D18*E18</t>
  </si>
  <si>
    <t>=$D20*E20</t>
  </si>
  <si>
    <t>H21</t>
  </si>
  <si>
    <t>=$D21*E21</t>
  </si>
  <si>
    <t>H22</t>
  </si>
  <si>
    <t>=$D22*E22</t>
  </si>
  <si>
    <t>H23</t>
  </si>
  <si>
    <t>=$D23*E23</t>
  </si>
  <si>
    <t>I16</t>
  </si>
  <si>
    <t>=$D16*F16</t>
  </si>
  <si>
    <t>=$D17*F17</t>
  </si>
  <si>
    <t>=$D18*F18</t>
  </si>
  <si>
    <t>=$D20*F20</t>
  </si>
  <si>
    <t>I21</t>
  </si>
  <si>
    <t>=$D21*F21</t>
  </si>
  <si>
    <t>I22</t>
  </si>
  <si>
    <t>=$D22*F22</t>
  </si>
  <si>
    <t>I23</t>
  </si>
  <si>
    <t>=$D23*F23</t>
  </si>
  <si>
    <t>J16</t>
  </si>
  <si>
    <t>=$D16*G16</t>
  </si>
  <si>
    <t>=$D18*G18</t>
  </si>
  <si>
    <t>=$D20*G20</t>
  </si>
  <si>
    <t>J21</t>
  </si>
  <si>
    <t>=$D21*G21</t>
  </si>
  <si>
    <t>J22</t>
  </si>
  <si>
    <t>=$D22*G22</t>
  </si>
  <si>
    <t>J23</t>
  </si>
  <si>
    <t>=$D23*G23</t>
  </si>
  <si>
    <t>B25</t>
  </si>
  <si>
    <t>B26</t>
  </si>
  <si>
    <t>Emissions (tonnes CO2e)</t>
  </si>
  <si>
    <t>B27:B29</t>
  </si>
  <si>
    <t>'='15B Building Details'!$C$21</t>
  </si>
  <si>
    <t>B30</t>
  </si>
  <si>
    <t>B32:B33</t>
  </si>
  <si>
    <t>=C11</t>
  </si>
  <si>
    <t>C31</t>
  </si>
  <si>
    <t>=C12</t>
  </si>
  <si>
    <t>C32</t>
  </si>
  <si>
    <t>=C16</t>
  </si>
  <si>
    <t>=C17</t>
  </si>
  <si>
    <t>=D7/0.0036</t>
  </si>
  <si>
    <t>'=D8/0.0036</t>
  </si>
  <si>
    <t>=SUM(D9,D11)/0.0036</t>
  </si>
  <si>
    <t>D31</t>
  </si>
  <si>
    <t>'=D12/0.0036</t>
  </si>
  <si>
    <t>'=D16/0.0036</t>
  </si>
  <si>
    <t>'=D17/0.0036</t>
  </si>
  <si>
    <t>=-D27*(($F$13*0.0036)+($G$13*0.0036))/1000</t>
  </si>
  <si>
    <t>=-D28*(($F$13*0.0036)+($G$13*0.0036))/1000</t>
  </si>
  <si>
    <t>=-D29*(($F$13*0.0036)+($G$13*0.0036))/1000</t>
  </si>
  <si>
    <t>=-D30*(($F$13*0.0036)+($G$13*0.0036))/1000</t>
  </si>
  <si>
    <t>=D31*(($F$13*0.0036)+($G$13*0.0036))/1000</t>
  </si>
  <si>
    <t>=D32*(($F$16*0.0036)+($G$16*0.0036))/1000</t>
  </si>
  <si>
    <t>=D33*(($F$17*0.0036)+($G$17*0.0036))/1000</t>
  </si>
  <si>
    <t>=SUM(E27:E33)</t>
  </si>
  <si>
    <t>B36</t>
  </si>
  <si>
    <t>Scope 1 Emissions (t CO2-e)</t>
  </si>
  <si>
    <t>Scope 2 Emissions (t CO2-e)</t>
  </si>
  <si>
    <t>Scope 3 Emissions (t CO2-e)</t>
  </si>
  <si>
    <t>TOTAL GREENHOUSE GAS EMISSIONS associated with energy consumption (t CO2-e)</t>
  </si>
  <si>
    <t>=SUM(H7:H23)/1000</t>
  </si>
  <si>
    <t>=SUM(I7:I23)/1000</t>
  </si>
  <si>
    <t>=SUM(J7:J23)/1000</t>
  </si>
  <si>
    <t>=SUM(E37:E39)</t>
  </si>
  <si>
    <t>'21:33</t>
  </si>
  <si>
    <t>Carbon Emissions Summary</t>
  </si>
  <si>
    <t>Added new section to allow project teams to select the method used to calculate their electricity emissions</t>
  </si>
  <si>
    <t>Please select which method the proejct would like to use calculate electricity emissions</t>
  </si>
  <si>
    <t>Emssions Source</t>
  </si>
  <si>
    <t>Emissions (t CO2-e)</t>
  </si>
  <si>
    <t>Scope 1: Combustion of fuel</t>
  </si>
  <si>
    <t>B27</t>
  </si>
  <si>
    <t>Scope 2: Electricity</t>
  </si>
  <si>
    <t>Scope 3: Combustion of fuel</t>
  </si>
  <si>
    <t>B29</t>
  </si>
  <si>
    <t>Scope 3: Electricity</t>
  </si>
  <si>
    <t>'=SUM('Location Based Approach'!H17:H20)/1000</t>
  </si>
  <si>
    <t>'=IF($C$23=$M$25,$M$26,IF($C$23=$N$25,$N$26,"Please Select"))</t>
  </si>
  <si>
    <t>'=SUM('Location Based Approach'!J17:J20)/1000</t>
  </si>
  <si>
    <t>'=IF($C$23=$M$25,$M$27,IF($C$23=$N$25,$N$27,"Please Select"))</t>
  </si>
  <si>
    <t>=IF($C$23=$L$25,"Please select the method used to calculate the electricity emissins",SUM(C26:C29))</t>
  </si>
  <si>
    <t>L25</t>
  </si>
  <si>
    <t xml:space="preserve">Please Select </t>
  </si>
  <si>
    <t>L26</t>
  </si>
  <si>
    <t>M25</t>
  </si>
  <si>
    <t>M26</t>
  </si>
  <si>
    <t>'=SUM('Location Based Approach'!I7:I10,'Location Based Approach'!I12:I13)/1000</t>
  </si>
  <si>
    <t>'=SUM('Location Based Approach'!J7:J10,'Location Based Approach'!J12:J13)/1000</t>
  </si>
  <si>
    <t>N25</t>
  </si>
  <si>
    <t>Market Based Method</t>
  </si>
  <si>
    <t>N26</t>
  </si>
  <si>
    <t>'=SUM('Market Based Approach'!I13,'Market Based Approach'!I15:I18)/1000</t>
  </si>
  <si>
    <t>N27</t>
  </si>
  <si>
    <t>'=SUM('Market Based Approach'!J13,'Market Based Approach'!J15:J18)/1000</t>
  </si>
  <si>
    <t>A112</t>
  </si>
  <si>
    <t>Year</t>
  </si>
  <si>
    <t xml:space="preserve">Added a new section to calculate Residual Mix Factor </t>
  </si>
  <si>
    <t>A113</t>
  </si>
  <si>
    <t>RMF - Scope 2 Applicable to the project</t>
  </si>
  <si>
    <t>A114</t>
  </si>
  <si>
    <t>RMF -Scope 3 Applicable to the project</t>
  </si>
  <si>
    <t>A115</t>
  </si>
  <si>
    <t>Renewable Power Percentage</t>
  </si>
  <si>
    <t>'='15B Building Details'!$H$10</t>
  </si>
  <si>
    <t>B113</t>
  </si>
  <si>
    <t>'=VLOOKUP($B$112,$A$120:$F$127,5,FALSE)</t>
  </si>
  <si>
    <t>B114</t>
  </si>
  <si>
    <t>'=VLOOKUP($B$112,$A$120:$F$127,6,FALSE)</t>
  </si>
  <si>
    <t>B115</t>
  </si>
  <si>
    <t>'=VLOOKUP($B$112,$A$120:$B$127,2,FALSE)</t>
  </si>
  <si>
    <t>A117</t>
  </si>
  <si>
    <t>Emission Factors for electricity under the Market Based Approach</t>
  </si>
  <si>
    <t>A118</t>
  </si>
  <si>
    <t>A120</t>
  </si>
  <si>
    <t>A121</t>
  </si>
  <si>
    <t>A122</t>
  </si>
  <si>
    <t>A123</t>
  </si>
  <si>
    <t>A124</t>
  </si>
  <si>
    <t>A125</t>
  </si>
  <si>
    <t>A126</t>
  </si>
  <si>
    <t>A127</t>
  </si>
  <si>
    <t>B118</t>
  </si>
  <si>
    <t>RPP</t>
  </si>
  <si>
    <t>B120</t>
  </si>
  <si>
    <t>B121</t>
  </si>
  <si>
    <t>B122</t>
  </si>
  <si>
    <t>B123</t>
  </si>
  <si>
    <t>B124</t>
  </si>
  <si>
    <t>B125</t>
  </si>
  <si>
    <t>B126</t>
  </si>
  <si>
    <t>B127</t>
  </si>
  <si>
    <t>C118</t>
  </si>
  <si>
    <t>National Emission Factors</t>
  </si>
  <si>
    <t>C119</t>
  </si>
  <si>
    <t>C124</t>
  </si>
  <si>
    <t>C125</t>
  </si>
  <si>
    <t>C126</t>
  </si>
  <si>
    <t>C127</t>
  </si>
  <si>
    <t>D119</t>
  </si>
  <si>
    <t>D120</t>
  </si>
  <si>
    <t>D121</t>
  </si>
  <si>
    <t>D122</t>
  </si>
  <si>
    <t>D123</t>
  </si>
  <si>
    <t>D124</t>
  </si>
  <si>
    <t>D125</t>
  </si>
  <si>
    <t>D126</t>
  </si>
  <si>
    <t>D127</t>
  </si>
  <si>
    <t>E118</t>
  </si>
  <si>
    <t>Residual Mix Factor</t>
  </si>
  <si>
    <t>E119</t>
  </si>
  <si>
    <t>E120</t>
  </si>
  <si>
    <t>=C120/(1-$B120)</t>
  </si>
  <si>
    <t>E121</t>
  </si>
  <si>
    <t>=C121/(1-$B121)</t>
  </si>
  <si>
    <t>E122</t>
  </si>
  <si>
    <t>=C122/(1-$B122)</t>
  </si>
  <si>
    <t>E123</t>
  </si>
  <si>
    <t>=C123/(1-$B123)</t>
  </si>
  <si>
    <t>E124</t>
  </si>
  <si>
    <t>=C124/(1-$B124)</t>
  </si>
  <si>
    <t>E125</t>
  </si>
  <si>
    <t>=C125/(1-$B125)</t>
  </si>
  <si>
    <t>E126</t>
  </si>
  <si>
    <t>=C126/(1-$B126)</t>
  </si>
  <si>
    <t>E127</t>
  </si>
  <si>
    <t>=C127/(1-$B127)</t>
  </si>
  <si>
    <t>F119</t>
  </si>
  <si>
    <t>F120</t>
  </si>
  <si>
    <t>=D120/(1-$B120)</t>
  </si>
  <si>
    <t>F121</t>
  </si>
  <si>
    <t>=D121/(1-$B121)</t>
  </si>
  <si>
    <t>F122</t>
  </si>
  <si>
    <t>=D122/(1-$B122)</t>
  </si>
  <si>
    <t>F123</t>
  </si>
  <si>
    <t>=D123/(1-$B123)</t>
  </si>
  <si>
    <t>F124</t>
  </si>
  <si>
    <t>=D124/(1-$B124)</t>
  </si>
  <si>
    <t>F125</t>
  </si>
  <si>
    <t>=D125/(1-$B125)</t>
  </si>
  <si>
    <t>F126</t>
  </si>
  <si>
    <t>=D126/(1-$B126)</t>
  </si>
  <si>
    <t>F127</t>
  </si>
  <si>
    <t>=D127/(1-$B127)</t>
  </si>
  <si>
    <t>G118</t>
  </si>
  <si>
    <t>G120</t>
  </si>
  <si>
    <t>NGA 2018</t>
  </si>
  <si>
    <t>G121</t>
  </si>
  <si>
    <t>NGA 2019</t>
  </si>
  <si>
    <t>G122</t>
  </si>
  <si>
    <t>NGA 2020</t>
  </si>
  <si>
    <t>G123</t>
  </si>
  <si>
    <t>To be updated, when released</t>
  </si>
  <si>
    <t>G124</t>
  </si>
  <si>
    <t>G125</t>
  </si>
  <si>
    <t>G126</t>
  </si>
  <si>
    <t>G127</t>
  </si>
  <si>
    <t>Updated NGA Emission Factors in line with NGA - August 2021</t>
  </si>
  <si>
    <t>H70</t>
  </si>
  <si>
    <t>H71</t>
  </si>
  <si>
    <t>B96</t>
  </si>
  <si>
    <t>B97</t>
  </si>
  <si>
    <t>B98</t>
  </si>
  <si>
    <t>B100</t>
  </si>
  <si>
    <t>B101</t>
  </si>
  <si>
    <t>B102</t>
  </si>
  <si>
    <t>B103</t>
  </si>
  <si>
    <t>B104</t>
  </si>
  <si>
    <t>B105</t>
  </si>
  <si>
    <t>B106</t>
  </si>
  <si>
    <t>NGA 2021</t>
  </si>
  <si>
    <t>C115</t>
  </si>
  <si>
    <t>2020 Emission Factors</t>
  </si>
  <si>
    <t>NGA Factors - August 2021; Table 2</t>
  </si>
  <si>
    <t>NGA Factors - August 2021; Table 3</t>
  </si>
  <si>
    <t>NGA Factors - August 2021; Table 1</t>
  </si>
  <si>
    <t>NGA Factors - August 2021; Table 42</t>
  </si>
  <si>
    <t>NGA Factors - August 2021; Table 45</t>
  </si>
  <si>
    <t>NGA Factors - August 2021; Table 5</t>
  </si>
  <si>
    <t>G30</t>
  </si>
  <si>
    <t>A34</t>
  </si>
  <si>
    <t>NT</t>
  </si>
  <si>
    <t>WA</t>
  </si>
  <si>
    <t>NGA Factors - August 2021; Table 46</t>
  </si>
  <si>
    <t>L29</t>
  </si>
  <si>
    <t>NGA Factors - August 2021; Table 43</t>
  </si>
  <si>
    <t>C80</t>
  </si>
  <si>
    <t>'=IF($H$10=2020,(VLOOKUP($C$21,'NGER Emission Factors'!D77:J87,7,FALSE)), VLOOKUP($C$21,'NGER Emission Factors'!D27:J37,7,FALSE))</t>
  </si>
  <si>
    <t>'=IF($H$10=2018,(VLOOKUP($C$21,'NGER Emission Factors'!D77:J87,7,FALSE)), VLOOKUP($C$21,'NGER Emission Factors'!D27:J37,7,FALSE))</t>
  </si>
  <si>
    <t>'=IF(C13="NZ", 'NGER Emission Factors'!J16, IF(H10=2020, 'NGER Emission Factors'!J66,'NGER Emission Factors'!J5))</t>
  </si>
  <si>
    <t>'=IF(C13="NZ", 'NGER Emission Factors'!J16, IF(H10=2018, 'NGER Emission Factors'!J66,'NGER Emission Factors'!J5))</t>
  </si>
  <si>
    <t>C147</t>
  </si>
  <si>
    <t>'=IF($C$13="NZ", 'NGER Emission Factors'!J19, IF($H$10=2020, 'NGER Emission Factors'!J69,'NGER Emission Factors'!J8))</t>
  </si>
  <si>
    <t>'=IF($C$13="NZ", 'NGER Emission Factors'!J19, IF($H$10=2018, 'NGER Emission Factors'!J69,'NGER Emission Factors'!J8))</t>
  </si>
  <si>
    <t>'=IF($C$13="NZ", 'NGER Emission Factors'!J17, IF($H$10=2020, 'NGER Emission Factors'!J67,'NGER Emission Factors'!J6))</t>
  </si>
  <si>
    <t>'=IF($C$13="NZ", 'NGER Emission Factors'!J17, IF($H$10=2018, 'NGER Emission Factors'!J67,'NGER Emission Factors'!J6))</t>
  </si>
  <si>
    <t>'=IF($C$13="NZ", 'NGER Emission Factors'!J20, IF($H$10=2020,'NGER Emission Factors'!J70,'NGER Emission Factors'!J9))</t>
  </si>
  <si>
    <t>'=IF($C$13="NZ", 'NGER Emission Factors'!J20, IF($H$10=2018,'NGER Emission Factors'!J70,'NGER Emission Factors'!J9))</t>
  </si>
  <si>
    <t>C214</t>
  </si>
  <si>
    <t>Version 1.2, Release 9</t>
  </si>
  <si>
    <t>=E24</t>
  </si>
  <si>
    <t>=E25</t>
  </si>
  <si>
    <t>Updated reference to incorrect cell</t>
  </si>
  <si>
    <t>Version 1.2, Release 10</t>
  </si>
  <si>
    <t>Market Based Approach</t>
  </si>
  <si>
    <t>'=D10/0.0036</t>
  </si>
  <si>
    <t>'=C122/(1-$B122)</t>
  </si>
  <si>
    <t>Updated with formula instead of value</t>
  </si>
  <si>
    <t>'=D122/(1-$B122)</t>
  </si>
  <si>
    <t>B3:F41</t>
  </si>
  <si>
    <t>Cells delete</t>
  </si>
  <si>
    <t>Removed the previous columns of Scope, NGER number, end use, unit, and energy content factor as they aren't relevant anymore</t>
  </si>
  <si>
    <t>62:110</t>
  </si>
  <si>
    <t>Row delete</t>
  </si>
  <si>
    <t>Deleted the separate section from previous years' emission factors and combined it with this years</t>
  </si>
  <si>
    <t>C3</t>
  </si>
  <si>
    <t>Added in a column for year so that future emission factors are easier to add in</t>
  </si>
  <si>
    <t>Scope 2 EF 
(kg CO2-e/kWH)</t>
  </si>
  <si>
    <t>Updated the layout of the purchased electricity emission factors</t>
  </si>
  <si>
    <t>Scope 2 EF 
(kg CO2-e/GJ)</t>
  </si>
  <si>
    <t>F29</t>
  </si>
  <si>
    <t>Scope 3 EF 
(kg CO2-e/kWH)</t>
  </si>
  <si>
    <t>Scope 3 EF 
(kg CO2-e/GJ)</t>
  </si>
  <si>
    <t>=C103</t>
  </si>
  <si>
    <t>=IF(C27="Electricity",VLOOKUP($C$13,'NGER Emission Factors'!$A$26:$K$40,10,FALSE)/VLOOKUP($C$13,'NGER Emission Factors'!$A$26:$K$41,6,FALSE),IF(C27="GreenPower",VLOOKUP(C27,'NGER Emission Factors'!$A$26:$J$41,10,FALSE)/VLOOKUP(C27,'NGER Emission Factors'!$A$26:$J$41,6,FALSE),VLOOKUP(C27,'NGER Emission Factors'!$A$5:$K$10,10,FALSE)))</t>
  </si>
  <si>
    <t>Updated formula to have a consistent reference as the rest of the table</t>
  </si>
  <si>
    <t>'=INDEX('NGER Emission Factors'!$D$31:$D$51,MATCH(1,($C$21='NGER Emission Factors'!$B$31:$B$51)*($H$10='NGER Emission Factors'!$C$31:$C$51),0),1)</t>
  </si>
  <si>
    <t>'=IF($H$10=2020,(VLOOKUP($C$21,'NGER Emission Factors'!#REF!,7,FALSE)), VLOOKUP($C$21,'NGER Emission Factors'!B41:G50,7,FALSE))</t>
  </si>
  <si>
    <t>Updated formula to refer to the new emission factor table layout</t>
  </si>
  <si>
    <t>C102</t>
  </si>
  <si>
    <t>'=IF(C101="Electricity",VLOOKUP($C$13,'NGER Emission Factors'!$B$41:$G$56,2,FALSE),IF(C101="GreenPower",VLOOKUP(C101,'NGER Emission Factors'!$B$41:$G$57,2,FALSE),VLOOKUP(C101,'NGER Emission Factors'!$B$13:$J$27,2,FALSE)))</t>
  </si>
  <si>
    <t>Updated to constant value to be consistent with other source items</t>
  </si>
  <si>
    <t>C103</t>
  </si>
  <si>
    <t>'=IF(C101="Electricity",VLOOKUP($C$13,'NGER Emission Factors'!$B$41:$G$56,10,FALSE),IF(C101="GreenPower",VLOOKUP(C101,'NGER Emission Factors'!$B$41:$G$57,10,FALSE),VLOOKUP(C101,'NGER Emission Factors'!$B$13:$J$27,10,FALSE)))</t>
  </si>
  <si>
    <t>C104</t>
  </si>
  <si>
    <t>'=IF(C101="Electricity",VLOOKUP($C$13,'NGER Emission Factors'!$B$41:$G$56,5,FALSE),IF(C101="GreenPower",VLOOKUP(C101,'NGER Emission Factors'!$B$41:$G$57,5,FALSE),VLOOKUP(C101,'NGER Emission Factors'!$B$13:$J$27,5,FALSE)))</t>
  </si>
  <si>
    <t>C105</t>
  </si>
  <si>
    <t>'=IF(C101="Electricity",VLOOKUP($C$13,'NGER Emission Factors'!$B$41:$G$56,6,FALSE),IF(C101="GreenPower",VLOOKUP(C101,'NGER Emission Factors'!$B$41:$G$57,6,FALSE),VLOOKUP(C101,'NGER Emission Factors'!$B$13:$J$27,6,FALSE)))</t>
  </si>
  <si>
    <t xml:space="preserve">'=$C$13="NZ" INDEX('NGER Emission Factors'!$G$21:$G$27,MATCH(1,(C123='NGER Emission Factors'!$B$21:$B$27)*($H$10='NGER Emission Factors'!$C$21:$C$27),0),1) 'NGER Emission Factors'!$G$5:$G$17 1 (C123='NGER Emission Factors'!$B$5:$B$17) </t>
  </si>
  <si>
    <t>'=IF(C13="NZ", 'NGER Emission Factors'!G23, IF(H10=2020, 'NGER Emission Factors'!#REF!,'NGER Emission Factors'!G13))</t>
  </si>
  <si>
    <t xml:space="preserve">'=$C$13="NZ" INDEX('NGER Emission Factors'!$G$21:$G$27,MATCH(1,(C145='NGER Emission Factors'!$B$21:$B$27)*($H$10='NGER Emission Factors'!$C$21:$C$27),0),1) 'NGER Emission Factors'!$G$5:$G$17 1 (C145='NGER Emission Factors'!$B$5:$B$17) </t>
  </si>
  <si>
    <t>'=IF($C$13="NZ", 'NGER Emission Factors'!G26, IF($H$10=2020, 'NGER Emission Factors'!#REF!,'NGER Emission Factors'!G16))</t>
  </si>
  <si>
    <t xml:space="preserve">'=$C$13="NZ" INDEX('NGER Emission Factors'!$G$21:$G$27,MATCH(1,(C167='NGER Emission Factors'!$B$21:$B$27)*($H$10='NGER Emission Factors'!$C$21:$C$27),0),1) 'NGER Emission Factors'!$G$5:$G$17 1 (C167='NGER Emission Factors'!$B$5:$B$17) </t>
  </si>
  <si>
    <t>'=IF($C$13="NZ", 'NGER Emission Factors'!G24, IF($H$10=2020, 'NGER Emission Factors'!#REF!,'NGER Emission Factors'!G14))</t>
  </si>
  <si>
    <t xml:space="preserve">'=$C$13="NZ" INDEX('NGER Emission Factors'!$G$21:$G$27,MATCH(1,(C189='NGER Emission Factors'!$B$21:$B$27)*($H$10='NGER Emission Factors'!$C$21:$C$27),0),1) 'NGER Emission Factors'!$G$5:$G$17 1 (C189='NGER Emission Factors'!$B$5:$B$17) </t>
  </si>
  <si>
    <t>'=IF($C$13="NZ", 'NGER Emission Factors'!G21, IF($H$10=2020,'NGER Emission Factors'!#REF!,'NGER Emission Factors'!G11))</t>
  </si>
  <si>
    <t>D89</t>
  </si>
  <si>
    <t>'=IF(B89="Electricity",VLOOKUP($C$13,'NGER Emission Factors'!$B$41:$H$56,10,FALSE)/VLOOKUP($C$13,'NGER Emission Factors'!$B$41:$H$56,6,FALSE),VLOOKUP(B89,'NGER Emission Factors'!$B$13:$H$16,10,FALSE))</t>
  </si>
  <si>
    <t>Updated formula to refer to the already calculated value in Building Details instead of doing it again</t>
  </si>
  <si>
    <t>D90</t>
  </si>
  <si>
    <t>'=IF(B90="Electricity",VLOOKUP($C$13,'NGER Emission Factors'!$B$41:$H$56,10,FALSE)/VLOOKUP($C$13,'NGER Emission Factors'!$B$41:$H$56,6,FALSE),VLOOKUP(B90,'NGER Emission Factors'!$B$13:$H$16,10,FALSE))</t>
  </si>
  <si>
    <t>D91</t>
  </si>
  <si>
    <t>'=IF(B91="Electricity",VLOOKUP($C$13,'NGER Emission Factors'!$B$41:$H$56,10,FALSE)/VLOOKUP($C$13,'NGER Emission Factors'!$B$41:$H$56,6,FALSE),VLOOKUP(B91,'NGER Emission Factors'!$B$13:$H$16,10,FALSE))</t>
  </si>
  <si>
    <t>D92</t>
  </si>
  <si>
    <t>'=IF(B92="Electricity",VLOOKUP($C$13,'NGER Emission Factors'!$B$41:$H$56,10,FALSE)/VLOOKUP($C$13,'NGER Emission Factors'!$B$41:$H$56,6,FALSE),VLOOKUP(B92,'NGER Emission Factors'!$B$13:$H$16,10,FALSE))</t>
  </si>
  <si>
    <t>Location Based Approach</t>
  </si>
  <si>
    <t>=INDEX('NGER Emission Factors'!$G$31:$G$51,MATCH(1,('15B Building Details'!$C$21='NGER Emission Factors'!$B$31:$B$51)*('15B Building Details'!$H$10='NGER Emission Factors'!$C$31:$C$51),0),1)</t>
  </si>
  <si>
    <t>'=IF('15B Building Details'!$H$10=2019,VLOOKUP('15B Building Details'!$C$13,'NGER Emission Factors'!#REF!,12,FALSE),VLOOKUP('15B Building Details'!$C$13,'NGER Emission Factors'!$B$28:$J$57,12,FALSE))</t>
  </si>
  <si>
    <t>'=INDEX('NGER Emission Factors'!$G$31:$G$51,MATCH(1,('15B Building Details'!$C$21='NGER Emission Factors'!$B$31:$B$51)*('15B Building Details'!$H$10='NGER Emission Factors'!$C$31:$C$51),0),1)</t>
  </si>
  <si>
    <t>=INDEX('NGER Emission Factors'!$D$62:$D$94,MATCH(1,('15B Building Details'!$H$10='NGER Emission Factors'!$C$62:$C$94)*('15B Building Details'!$C$13&amp;'15B Building Details'!$C$14='NGER Emission Factors'!$B$62:$B$94),0),1)</t>
  </si>
  <si>
    <t>'=IF('15B Building Details'!$H$10=2019,VLOOKUP(C17,'NGER Emission Factors'!#REF!,12,FALSE),VLOOKUP(C17,'NGER Emission Factors'!$B$13:$J$16,12,FALSE))</t>
  </si>
  <si>
    <t>=INDEX('NGER Emission Factors'!$I$5:$I$17,MATCH(1,('Location Based Approach'!C18='NGER Emission Factors'!$B$5:$B$17)*('15B Building Details'!$H$10='NGER Emission Factors'!$C$5:$C$17),0),1)</t>
  </si>
  <si>
    <t>'=IF('15B Building Details'!$H$10=2019,VLOOKUP(C18,'NGER Emission Factors'!#REF!,12,FALSE),VLOOKUP(C18,'NGER Emission Factors'!$B$13:$J$16,12,FALSE))</t>
  </si>
  <si>
    <t>'=INDEX('NGER Emission Factors'!$I$5:$I$17,MATCH(1,('Location Based Approach'!C19='NGER Emission Factors'!$B$5:$B$17)*('15B Building Details'!$H$10='NGER Emission Factors'!$C$5:$C$17),0),1)</t>
  </si>
  <si>
    <t>'=IF('15B Building Details'!$H$10=2019,VLOOKUP(C19,'NGER Emission Factors'!#REF!,12,FALSE),VLOOKUP(C19,'NGER Emission Factors'!$B$13:$J$16,12,FALSE))</t>
  </si>
  <si>
    <t>'=INDEX('NGER Emission Factors'!$I$5:$I$17,MATCH(1,('Location Based Approach'!C20='NGER Emission Factors'!$B$5:$B$17)*('15B Building Details'!$H$10='NGER Emission Factors'!$C$5:$C$17),0),1)</t>
  </si>
  <si>
    <t>'=IF('15B Building Details'!$H$10=2019,VLOOKUP(C20,'NGER Emission Factors'!#REF!,12,FALSE),VLOOKUP(C20,'NGER Emission Factors'!$B$13:$J$16,12,FALSE))</t>
  </si>
  <si>
    <t>'="Renewable Energy Target = "&amp;ROUND(INDEX('NGER Emission Factors'!$C$98:$C$106,MATCH('15B Building Details'!$H$10,'NGER Emission Factors'!$B$98:$B$106,0),1)*100,2)&amp;"%"</t>
  </si>
  <si>
    <t>'="Renewable Energy Target = "&amp;ROUND('NGER Emission Factors'!#REF!*100,2)&amp;"%"</t>
  </si>
  <si>
    <t>'=D12*INDEX('NGER Emission Factors'!$C$98:$C$106,MATCH('15B Building Details'!$H$10,'NGER Emission Factors'!$B$98:$B$106,0),1)</t>
  </si>
  <si>
    <t>'=D12*'NGER Emission Factors'!#REF!</t>
  </si>
  <si>
    <t>'=INDEX('NGER Emission Factors'!$F$98:$F$106,MATCH('15B Building Details'!$H$10,'NGER Emission Factors'!$B$98:$B$106,0),1)/0.0036</t>
  </si>
  <si>
    <t>'=VLOOKUP('15B Building Details'!$H$10,'NGER Emission Factors'!$B$98:$H$105,5,FALSE)/0.0036</t>
  </si>
  <si>
    <t>'=INDEX('NGER Emission Factors'!$G$98:$G$106,MATCH('15B Building Details'!$H$10,'NGER Emission Factors'!$B$98:$B$106,0),1)/0.0036</t>
  </si>
  <si>
    <t>'='NGER Emission Factors'!#REF!/0.0036</t>
  </si>
  <si>
    <t>'=-INDEX('NGER Emission Factors'!$F$98:$F$106,MATCH('15B Building Details'!$H$10,'NGER Emission Factors'!$B$98:$B$106,0),1)/0.0036</t>
  </si>
  <si>
    <t>'='NGER Emission Factors'!#REF!*(-1)/0.0036</t>
  </si>
  <si>
    <t>'=INDEX('NGER Emission Factors'!$I$5:$I$17,MATCH(1,(C21='NGER Emission Factors'!$B$5:$B$17)*('15B Building Details'!$H$10='NGER Emission Factors'!$C$5:$C$17),0),1)</t>
  </si>
  <si>
    <t>'=IF('15B Building Details'!$H$10=2019,VLOOKUP(C21,'NGER Emission Factors'!#REF!,12,FALSE),VLOOKUP(C21,'NGER Emission Factors'!$B$13:$J$16,12,FALSE))</t>
  </si>
  <si>
    <t>'=INDEX('NGER Emission Factors'!$I$5:$I$17,MATCH(1,(C22='NGER Emission Factors'!$B$5:$B$17)*('15B Building Details'!$H$10='NGER Emission Factors'!$C$5:$C$17),0),1)</t>
  </si>
  <si>
    <t>'=IF('15B Building Details'!$H$10=2019,VLOOKUP(C22,'NGER Emission Factors'!#REF!,12,FALSE),VLOOKUP(C22,'NGER Emission Factors'!$B$13:$J$16,12,FALSE))</t>
  </si>
  <si>
    <t>'=INDEX('NGER Emission Factors'!$I$5:$I$17,MATCH(1,(C23='NGER Emission Factors'!$B$5:$B$17)*('15B Building Details'!$H$10='NGER Emission Factors'!$C$5:$C$17),0),1)</t>
  </si>
  <si>
    <t>'=IF('15B Building Details'!$H$10=2019,VLOOKUP(C23,'NGER Emission Factors'!#REF!,12,FALSE),VLOOKUP(C23,'NGER Emission Factors'!$B$13:$J$16,12,FALSE))</t>
  </si>
  <si>
    <t>=C18</t>
  </si>
  <si>
    <t>Updated to include behind meter (exported) electricity</t>
  </si>
  <si>
    <t>=D18/0.0036</t>
  </si>
  <si>
    <t>=D16/0.0036</t>
  </si>
  <si>
    <t>C35</t>
  </si>
  <si>
    <t>Renewable electricity (%)</t>
  </si>
  <si>
    <t>Added in a percentage of electricity that is renewable</t>
  </si>
  <si>
    <t>D35</t>
  </si>
  <si>
    <t>=SUM(D27,D28,D30,D31,D32,D33)/SUM(D27:D34)</t>
  </si>
  <si>
    <t>K59:AA59</t>
  </si>
  <si>
    <t>=IFNA(IF(INDEX('15B Building Details'!F55:F69,MATCH(K58,'15B Building Details'!$D$55:$D$69,0),1)="","Missing hours of operation",INDEX('15B Building Details'!$F$55:$F$69,MATCH(K58,'15B Building Details'!$D$55:$D$69,0),1)),"-")</t>
  </si>
  <si>
    <t>Updated the baselines for functional uses that were blank (no benchmarks found) to use the value proposed by project for a like for like comparison</t>
  </si>
  <si>
    <t>Version 1.2, Release 11</t>
  </si>
  <si>
    <t>17:23</t>
  </si>
  <si>
    <t>Row insert</t>
  </si>
  <si>
    <t>Copied all the 2021 NGA Factors as a placeholder for the 2022 NGA Factors to be released. Projects with performance periods that carry over into 2022 can use 2021 data as placeholder. This has also been explained in the 'Source'</t>
  </si>
  <si>
    <t>57:66</t>
  </si>
  <si>
    <t>110:125</t>
  </si>
  <si>
    <t>Version 1.2, Release 12</t>
  </si>
  <si>
    <t>=IFNA(IF(INDEX('15B Building Details'!$F$55:$F$69,MATCH(K58,'15B Building Details'!$D$55:$D$69,0),1)="","Missing hours of operation",INDEX('15B Building Details'!$F$55:$F$69,MATCH(K58,'15B Building Details'!$D$55:$D$69,0),1)),"-")</t>
  </si>
  <si>
    <t>Amended the formula with absolute referencing as it was referring to the incorrect cells when copied across the table</t>
  </si>
  <si>
    <t>Version 1.2, Release 13</t>
  </si>
  <si>
    <t>B17:J22, B57:H65, B109:E124</t>
  </si>
  <si>
    <t>Updated all emission factors with values from NGA Factors 2022</t>
  </si>
  <si>
    <t>L17</t>
  </si>
  <si>
    <t>Refer to Australian National Greenhouse Accounts Factors 2022 on the increase in Scope 3 emissions factors. 
"Over the past decade, there has been a shift towards greater consumption of imported petroleum products in Australia, which has influenced the greenhouse gas emissions associated with the production and transport of these fuels. This has prompted a review of the Scope 3 factors for liquid fuels and updated factors in Table 6. Further details of this review are provided in Appendix 3."</t>
  </si>
  <si>
    <t>Added a message regarding the big increase in scope 2 emission factors for liquid fuels</t>
  </si>
  <si>
    <t>0. Building Information</t>
  </si>
  <si>
    <t>Building Details</t>
  </si>
  <si>
    <t xml:space="preserve">Name of Applicant </t>
  </si>
  <si>
    <t>Please complete details.</t>
  </si>
  <si>
    <t xml:space="preserve">Name of Building </t>
  </si>
  <si>
    <t>Name of Building Owner (if different from Applicant)</t>
  </si>
  <si>
    <t>Address of Building</t>
  </si>
  <si>
    <t xml:space="preserve">City </t>
  </si>
  <si>
    <t>Postcode</t>
  </si>
  <si>
    <t>Rating area (m2)</t>
  </si>
  <si>
    <t>Hours of Occupancy</t>
  </si>
  <si>
    <t>Emissions Reduction Strategy</t>
  </si>
  <si>
    <r>
      <t xml:space="preserve">The Building has achieved the following </t>
    </r>
    <r>
      <rPr>
        <b/>
        <sz val="11"/>
        <color theme="1"/>
        <rFont val="Calibri"/>
        <family val="2"/>
      </rPr>
      <t>minimum energy efficiency requirement</t>
    </r>
    <r>
      <rPr>
        <sz val="11"/>
        <color theme="1"/>
        <rFont val="Calibri"/>
        <family val="2"/>
      </rPr>
      <t xml:space="preserve"> (i.e. the energy performance rating that must be met before allowing Net Zero Buildings certification):</t>
    </r>
  </si>
  <si>
    <t>Select from dropdown list. As per the Net Zero Buildings standard, a building seeking to become net zero carbon must develop and maintain an emissions reduction strategy and achieve (or commit to) a minimum 4 Star NABERSNZ Energy rating (whole building or base building), or at least 8 out of 20 (base building) in the Greenhouse Gas Emissions credit, or at least 9 out of 23 (whole building) in the Greenhouse Gas Emissions credit under Green Star Performance tool, regardless of the Green Star Performance rating for the building.</t>
  </si>
  <si>
    <t xml:space="preserve">Measurement Period </t>
  </si>
  <si>
    <t>The measurement period is 12 consecutive months from which data will be drawn for the purposes of the project’s assessment.</t>
  </si>
  <si>
    <t>What is the commencement date of building’s measurement period?</t>
  </si>
  <si>
    <t>The end date of building's measurement period.</t>
  </si>
  <si>
    <t>1. Net Zero Buildings - Building Information</t>
  </si>
  <si>
    <t>At least 9 out of 23 (whole building) in the Greenhouse Gas Emissions credit under Green Star Performance tool</t>
  </si>
  <si>
    <t>Introduction</t>
  </si>
  <si>
    <t xml:space="preserve">Provide an introduction to the building seeking Net Zero Buildings certification. </t>
  </si>
  <si>
    <t xml:space="preserve">This introduction will be included in the Public Report.  Please limit to 100-200 words. Please also provide 4-5 high resolution photos to be inserted in the Public Report upon certification. </t>
  </si>
  <si>
    <r>
      <t>Table 1. Emissions Boundary</t>
    </r>
    <r>
      <rPr>
        <sz val="8"/>
        <color theme="1"/>
        <rFont val="Calibri"/>
        <family val="2"/>
      </rPr>
      <t> </t>
    </r>
  </si>
  <si>
    <t xml:space="preserve">Indicate whether the building is seeking Net Zero Buildings certification for the whole building or base building. </t>
  </si>
  <si>
    <t>base building</t>
  </si>
  <si>
    <t>Yes</t>
  </si>
  <si>
    <t xml:space="preserve">List all emission sources within the emissions boundary of the building.
</t>
  </si>
  <si>
    <t xml:space="preserve">Particular emissions that must be included as part of Net Zero Buildings certification for whole building and base building. Further guidance can be found in the Net Zero Buildings Standard (the Standard). </t>
  </si>
  <si>
    <t>whole building</t>
  </si>
  <si>
    <t>No</t>
  </si>
  <si>
    <t>Are there any shared services present within the project boundary which enable the building to fulfil its function?</t>
  </si>
  <si>
    <t>Please input 'Yes' or 'No'.</t>
  </si>
  <si>
    <t xml:space="preserve">If there are shared services present, please list what these services are, and how emissions from these services will be apportioned. </t>
  </si>
  <si>
    <t>Emissions from shared services may be apportioned between the sharers of the service in accordance with the Net Zero Buildings standard for shared services and facilities.</t>
  </si>
  <si>
    <t>Table 2. Exclusions</t>
  </si>
  <si>
    <t>Emission Source</t>
  </si>
  <si>
    <t>Justification</t>
  </si>
  <si>
    <t>Justify &amp; explain any emission sources within the emissions boundary that have been excluded from the greenhouse gas inventory on the basis of the geographic boundary, building operations, relevance or materiality (including not being technically feasible, practical or cost effective relative to significance).
Further guidance on exclusions (on the basis of geographic boundary, building operations, relevance or materiality) can be found in the Standard</t>
  </si>
  <si>
    <t>Reference</t>
  </si>
  <si>
    <t>(Name / title / description of document)</t>
  </si>
  <si>
    <t>(Page no. or section)</t>
  </si>
  <si>
    <t>[####]</t>
  </si>
  <si>
    <t>2. Emissions Summary</t>
  </si>
  <si>
    <t>Table 3. Emissions Source - Summary</t>
  </si>
  <si>
    <t>Scope 1: Refrigerant</t>
  </si>
  <si>
    <r>
      <t xml:space="preserve">Copy from </t>
    </r>
    <r>
      <rPr>
        <i/>
        <sz val="11"/>
        <rFont val="Calibri"/>
        <family val="2"/>
      </rPr>
      <t>Net Zero Buildings Submission Calculator - Refrigerant Tab.</t>
    </r>
  </si>
  <si>
    <t>Scope 1: Fossil fuel</t>
  </si>
  <si>
    <r>
      <t xml:space="preserve">Copy from </t>
    </r>
    <r>
      <rPr>
        <i/>
        <sz val="11"/>
        <rFont val="Calibri"/>
        <family val="2"/>
      </rPr>
      <t>Net Zero Buildings Submission Calculator  - GHG Tab.</t>
    </r>
  </si>
  <si>
    <t>Scope 2: Purchased electricity, heat, cooling and steam</t>
  </si>
  <si>
    <t>Scope 3: Transmission and distribution</t>
  </si>
  <si>
    <t xml:space="preserve">Copy from In Net Zero Buildings Calculator - Net Zero Buildings Tab. </t>
  </si>
  <si>
    <t>Scope 3: Water supply</t>
  </si>
  <si>
    <r>
      <t xml:space="preserve">Copy from </t>
    </r>
    <r>
      <rPr>
        <i/>
        <sz val="11"/>
        <rFont val="Calibri"/>
        <family val="2"/>
      </rPr>
      <t>Net Zero Buildings</t>
    </r>
    <r>
      <rPr>
        <i/>
        <sz val="11"/>
        <color theme="1"/>
        <rFont val="Calibri"/>
        <family val="2"/>
      </rPr>
      <t xml:space="preserve"> Submission Calculator - Water Tab.</t>
    </r>
  </si>
  <si>
    <t>Scope 3: Wastewater</t>
  </si>
  <si>
    <t>Scope 3: Waste (includes transport)</t>
  </si>
  <si>
    <r>
      <t xml:space="preserve">Copy from </t>
    </r>
    <r>
      <rPr>
        <i/>
        <sz val="11"/>
        <rFont val="Calibri"/>
        <family val="2"/>
      </rPr>
      <t>Net Zero Buildings Submission Calculator - Waste Tab.</t>
    </r>
  </si>
  <si>
    <t>Scope 3: Transport</t>
  </si>
  <si>
    <t xml:space="preserve">Itemise in table 4 below. </t>
  </si>
  <si>
    <t>Carbon Neutral Certified Products and Services</t>
  </si>
  <si>
    <t>Other emission sources</t>
  </si>
  <si>
    <t xml:space="preserve">Refer to the Standard for further guidance. </t>
  </si>
  <si>
    <t>Total Gross Greenhouse Gas Emissions</t>
  </si>
  <si>
    <t>2.1 Transport</t>
  </si>
  <si>
    <t>Item</t>
  </si>
  <si>
    <t>Engine Size</t>
  </si>
  <si>
    <t>Year Manufactured</t>
  </si>
  <si>
    <t>Distance driven (km)</t>
  </si>
  <si>
    <t>Emission Factor</t>
  </si>
  <si>
    <t>kg CO2 -e</t>
  </si>
  <si>
    <t>Input data</t>
  </si>
  <si>
    <t>Unit</t>
  </si>
  <si>
    <t xml:space="preserve">Add rows to this table if needed. </t>
  </si>
  <si>
    <t xml:space="preserve">Total Greenhouse Gas Emissions </t>
  </si>
  <si>
    <t>2.2 Carbon Neutral certified products and services</t>
  </si>
  <si>
    <t xml:space="preserve">t CO2 –e  </t>
  </si>
  <si>
    <t>Source of input data</t>
  </si>
  <si>
    <t>Method reference</t>
  </si>
  <si>
    <t>Energy content factor</t>
  </si>
  <si>
    <t>Emission factor</t>
  </si>
  <si>
    <t>2.3 Other Emission Sources</t>
  </si>
  <si>
    <t xml:space="preserve">Other emission sources within the boundary must be assessed for relevance, and if relevant then must be included in the carbon account. </t>
  </si>
  <si>
    <t>Data collection Procedure</t>
  </si>
  <si>
    <t xml:space="preserve">Add rows to this table if needed. 
•  In line with the carbon accounting principle of ‘completeness and accuracy’ , all data collection procedures should be fully documented to ensure appropriate controls are in place and auditable. These procedures should reference the data collection and storage system.
• Acceptable data as evidence is to be submitted, as per the Green Star Calculator Guides and the Guidelines. </t>
  </si>
  <si>
    <t>(include information on data collection &amp; storage system)</t>
  </si>
  <si>
    <t>Green Star - Performance Greenhouse Gas Emissions Calculator</t>
  </si>
  <si>
    <t>Green Star - Performance Potable Water Calculator</t>
  </si>
  <si>
    <t>Green Star - Performance Waste from Operations Calculator</t>
  </si>
  <si>
    <t>Green Star - Performance Refrigerant Impacts Calculator</t>
  </si>
  <si>
    <t>Enter details of supporting documentation for transport data here</t>
  </si>
  <si>
    <t>Enter details of supporting documentation for Carbon Neutral Certified Products and Services Data here</t>
  </si>
  <si>
    <t>3. Carbon Offsets Summary</t>
  </si>
  <si>
    <t>Table 5. Offset project, unit type and registry</t>
  </si>
  <si>
    <t>t CO2 –e 
1 offset unit = 1 t CO2 -e</t>
  </si>
  <si>
    <t>Date retired / Date of Cancellation</t>
  </si>
  <si>
    <t xml:space="preserve">Include details of registry and type of offset unit. Provide enough information to allow readers to identify offsets used to maintain carbon neutral status. Include details on scheme and type of project e.g. Gold Standard VERs from XXX wind power project, Markit registry. 
Note: Include offset retirements that relate to the current measurement period. Identify any offset batches that also contain offsets used for purposes outside the Net Zero Buildings Standard. </t>
  </si>
  <si>
    <t>DD/MM/YYYY</t>
  </si>
  <si>
    <t xml:space="preserve">Provide link to publicly viewable page of the relevant offsets registry. Provide enough information to allow readers to identify offsets used to maintain carbon neutral status. You should ensure that the publicly viewable page of the relevant offsets registry supports your claim, for example via a publicly viewable notation that the cancellation has been done “on behalf of [Company X] for its [2019-20] Net Zero Buildings certification for [x building/portfolio]".
</t>
  </si>
  <si>
    <t xml:space="preserve">Total Net Emissions after offsetting </t>
  </si>
  <si>
    <t>Should be zero</t>
  </si>
  <si>
    <t>Total offsets banked for future years: (if any) [include serial numbers]</t>
  </si>
  <si>
    <t xml:space="preserve">Include here information such as surplus units retired either as a buffer or banked for future use. </t>
  </si>
  <si>
    <t>4. Usage Report (Not required for first submission)</t>
  </si>
  <si>
    <t>Table 6. Where was the Certification Trade Mark (CRM) used in the measurement period?</t>
  </si>
  <si>
    <t>Type of CTM used (whole or base building)</t>
  </si>
  <si>
    <t>Date provided to NZGBC for approval</t>
  </si>
  <si>
    <t xml:space="preserve">Add more rows if required. The NZGBC requires to obtain information from Applicants annually on where and how the Certification Trade Mark (CTM) was used by the Applicant during the preceding year.  Re-certification will not be completed until this information is provided to the NZGBC. No information would be provided in a first time applicant submission; The NZGBC will provide a copy of this information to the Enviro-Mark if requested. </t>
  </si>
  <si>
    <t>Document 1 title</t>
  </si>
  <si>
    <t>Whole building</t>
  </si>
  <si>
    <t>Document 2 title</t>
  </si>
  <si>
    <t>5. Declaration</t>
  </si>
  <si>
    <t>Declaration</t>
  </si>
  <si>
    <t xml:space="preserve">I confirm that the information provided in this document is truthful and accurate at the time of completion. </t>
  </si>
  <si>
    <t>The Applicant</t>
  </si>
  <si>
    <t>Position Title</t>
  </si>
  <si>
    <t>Contact Number</t>
  </si>
  <si>
    <t>Contact Email</t>
  </si>
  <si>
    <t xml:space="preserve">Date </t>
  </si>
  <si>
    <t xml:space="preserve">NABERSNZ </t>
  </si>
  <si>
    <t>NABERSNZ Energy Certificate Data</t>
  </si>
  <si>
    <t>Base Building</t>
  </si>
  <si>
    <t xml:space="preserve">Total greenhouse gas emissions </t>
  </si>
  <si>
    <t xml:space="preserve">Greenhouse gas intensity </t>
  </si>
  <si>
    <t xml:space="preserve">Benchmarking factor </t>
  </si>
  <si>
    <t>Energy Consumption Details</t>
  </si>
  <si>
    <t>The unit of some energy sources is different from the NABERSNZ certificate data, this is to in line with the unit used for MfE Emission Factors.</t>
  </si>
  <si>
    <t>Period</t>
  </si>
  <si>
    <t>Measurement Period</t>
  </si>
  <si>
    <t>Whole Building</t>
  </si>
  <si>
    <t>Start date</t>
  </si>
  <si>
    <t>Gas</t>
  </si>
  <si>
    <t>GJ</t>
  </si>
  <si>
    <t>End date</t>
  </si>
  <si>
    <r>
      <t>[kg CO</t>
    </r>
    <r>
      <rPr>
        <vertAlign val="subscript"/>
        <sz val="10"/>
        <color theme="1"/>
        <rFont val="Arial"/>
        <family val="2"/>
      </rPr>
      <t>2</t>
    </r>
    <r>
      <rPr>
        <sz val="10"/>
        <color theme="1"/>
        <rFont val="Arial"/>
        <family val="2"/>
      </rPr>
      <t>-e p.a.]</t>
    </r>
  </si>
  <si>
    <r>
      <t>[kg CO</t>
    </r>
    <r>
      <rPr>
        <vertAlign val="subscript"/>
        <sz val="10"/>
        <color theme="1"/>
        <rFont val="Arial"/>
        <family val="2"/>
      </rPr>
      <t>2</t>
    </r>
    <r>
      <rPr>
        <sz val="10"/>
        <color theme="1"/>
        <rFont val="Arial"/>
        <family val="2"/>
      </rPr>
      <t>-e/m</t>
    </r>
    <r>
      <rPr>
        <vertAlign val="superscript"/>
        <sz val="10"/>
        <color theme="1"/>
        <rFont val="Arial"/>
        <family val="2"/>
      </rPr>
      <t>2</t>
    </r>
    <r>
      <rPr>
        <sz val="10"/>
        <color theme="1"/>
        <rFont val="Arial"/>
        <family val="2"/>
      </rPr>
      <t xml:space="preserve"> p.a.]</t>
    </r>
  </si>
  <si>
    <t>#</t>
  </si>
  <si>
    <t>LPG</t>
  </si>
  <si>
    <t>Kg</t>
  </si>
  <si>
    <t>Emission Factors</t>
  </si>
  <si>
    <t>Liquid fuel</t>
  </si>
  <si>
    <t>Litre</t>
  </si>
  <si>
    <r>
      <t>Rating areas (m</t>
    </r>
    <r>
      <rPr>
        <b/>
        <vertAlign val="superscript"/>
        <sz val="10"/>
        <rFont val="Arial"/>
        <family val="2"/>
      </rPr>
      <t>2</t>
    </r>
    <r>
      <rPr>
        <b/>
        <sz val="10"/>
        <rFont val="Arial"/>
        <family val="2"/>
      </rPr>
      <t>)</t>
    </r>
  </si>
  <si>
    <t>Shopping Centre</t>
  </si>
  <si>
    <r>
      <t>[MJ</t>
    </r>
    <r>
      <rPr>
        <sz val="10"/>
        <color theme="1"/>
        <rFont val="Arial"/>
        <family val="2"/>
      </rPr>
      <t>/m</t>
    </r>
    <r>
      <rPr>
        <vertAlign val="superscript"/>
        <sz val="10"/>
        <color theme="1"/>
        <rFont val="Arial"/>
        <family val="2"/>
      </rPr>
      <t>2</t>
    </r>
    <r>
      <rPr>
        <sz val="10"/>
        <color theme="1"/>
        <rFont val="Arial"/>
        <family val="2"/>
      </rPr>
      <t xml:space="preserve"> p.a.]</t>
    </r>
  </si>
  <si>
    <t>Not applicable</t>
  </si>
  <si>
    <t>Coal</t>
  </si>
  <si>
    <t>Hotel</t>
  </si>
  <si>
    <r>
      <t>[MJ</t>
    </r>
    <r>
      <rPr>
        <sz val="10"/>
        <color theme="1"/>
        <rFont val="Arial"/>
        <family val="2"/>
      </rPr>
      <t>/room]</t>
    </r>
  </si>
  <si>
    <r>
      <t>[kg CO</t>
    </r>
    <r>
      <rPr>
        <vertAlign val="subscript"/>
        <sz val="10"/>
        <color theme="1"/>
        <rFont val="Arial"/>
        <family val="2"/>
      </rPr>
      <t>2</t>
    </r>
    <r>
      <rPr>
        <sz val="10"/>
        <color theme="1"/>
        <rFont val="Arial"/>
        <family val="2"/>
      </rPr>
      <t>-e/room p.a.]</t>
    </r>
  </si>
  <si>
    <t>General Rating Outputs</t>
  </si>
  <si>
    <t>Energy intensity</t>
  </si>
  <si>
    <r>
      <t>kWh/m</t>
    </r>
    <r>
      <rPr>
        <vertAlign val="superscript"/>
        <sz val="10"/>
        <color theme="1"/>
        <rFont val="Arial"/>
        <family val="2"/>
      </rPr>
      <t>2</t>
    </r>
    <r>
      <rPr>
        <sz val="10"/>
        <color theme="1"/>
        <rFont val="Arial"/>
        <family val="2"/>
      </rPr>
      <t xml:space="preserve"> p.a.</t>
    </r>
  </si>
  <si>
    <t xml:space="preserve">Star rating </t>
  </si>
  <si>
    <t>Stars</t>
  </si>
  <si>
    <t>See 15.0.5 for details on the Minimum Performance Requirement</t>
  </si>
  <si>
    <t>Source Item 1</t>
  </si>
  <si>
    <t>Purchased Electricity</t>
  </si>
  <si>
    <t>Emissions Category</t>
  </si>
  <si>
    <t>Emissions Factor</t>
  </si>
  <si>
    <t>Billed Quantity (kWh)</t>
  </si>
  <si>
    <t>Energy in performance period (kWh)</t>
  </si>
  <si>
    <t>Greenhouse Gas Emissions (kg CO2-e)</t>
  </si>
  <si>
    <t>Total Greenhouse Gas Emissions (kg CO2-e)</t>
  </si>
  <si>
    <t>Source Item 2</t>
  </si>
  <si>
    <t xml:space="preserve">Natural Gas </t>
  </si>
  <si>
    <t>Billed Quantity (GJ)</t>
  </si>
  <si>
    <t>Source Item 3</t>
  </si>
  <si>
    <t>Billed Quantity (Kg)</t>
  </si>
  <si>
    <t>Energy in performance period (Kg)</t>
  </si>
  <si>
    <t>Source Item 4</t>
  </si>
  <si>
    <t>Diesel Oil</t>
  </si>
  <si>
    <t>N/A</t>
  </si>
  <si>
    <t xml:space="preserve">Scope 1 </t>
  </si>
  <si>
    <t>Generators</t>
  </si>
  <si>
    <t>Dependable Power</t>
  </si>
  <si>
    <t>Billed Quantity (Litre)</t>
  </si>
  <si>
    <t>Energy in performance period (Litre)</t>
  </si>
  <si>
    <t>Source Item 5</t>
  </si>
  <si>
    <t>Black Coal</t>
  </si>
  <si>
    <t>Source Item 6</t>
  </si>
  <si>
    <t>Transmission and distribution losses - purchased electricity</t>
  </si>
  <si>
    <t>Source Item 7</t>
  </si>
  <si>
    <t>Transmission and distribution losses - natural gas</t>
  </si>
  <si>
    <t>Potable Water Calculator</t>
  </si>
  <si>
    <t>Potable Water (m3)</t>
  </si>
  <si>
    <t>Billed Quantity (m3)</t>
  </si>
  <si>
    <t>m3/Day</t>
  </si>
  <si>
    <t>Normalisation</t>
  </si>
  <si>
    <t>Externally Supplied Recycled Water (m3)</t>
  </si>
  <si>
    <t>External Ground Water (m3)</t>
  </si>
  <si>
    <t>Wastewater</t>
  </si>
  <si>
    <t>Is your wastewater treated onsite?</t>
  </si>
  <si>
    <t>Are separate wastewater bills available?</t>
  </si>
  <si>
    <t>Total Waste water discharged (m3)</t>
  </si>
  <si>
    <t>Wastewater source</t>
  </si>
  <si>
    <t>Emission Factor 
(kg CO2-e/m3)</t>
  </si>
  <si>
    <t>Sewerage Discharge factor (%)</t>
  </si>
  <si>
    <t xml:space="preserve">Total Emissions 
(kg CO2-e/year) </t>
  </si>
  <si>
    <t>Waste</t>
  </si>
  <si>
    <t>What is the building's main type?</t>
  </si>
  <si>
    <t>Office</t>
  </si>
  <si>
    <t>What percentage of the floor area of the building makes up this main type?</t>
  </si>
  <si>
    <t>Non-office</t>
  </si>
  <si>
    <t>Percentage of the usable floor area of the building which is not the main type.</t>
  </si>
  <si>
    <t>Waste Stream</t>
  </si>
  <si>
    <t>Waste Type</t>
  </si>
  <si>
    <t>Please enter the waste streams being collected by the building. These waste streams must be collected and measured throughout the performance period.</t>
  </si>
  <si>
    <t>Total Waste Generated During Performance Period</t>
  </si>
  <si>
    <t xml:space="preserve">Which method is used to measure operational waste? </t>
  </si>
  <si>
    <t>Weight</t>
  </si>
  <si>
    <t>Please enter the weight measurements ONLY for each of the waste streams in the table below.</t>
  </si>
  <si>
    <t>Weight (kg)</t>
  </si>
  <si>
    <t>Volume</t>
  </si>
  <si>
    <t>Please enter the volume measurements and conversion factor used for each of the waste streams in the table below. Where some waste streams might be measured in weight, please use a conversion factor of 1.</t>
  </si>
  <si>
    <t>Volume (L)</t>
  </si>
  <si>
    <t>Time Period within Performance Period 
e.g. Month / Quarter</t>
  </si>
  <si>
    <t>Amount of Waste Generated (kg)</t>
  </si>
  <si>
    <t>Total</t>
  </si>
  <si>
    <t>Total Waste Diverted from Landfill During Performance Period</t>
  </si>
  <si>
    <t>Please enter the percentage treatment given to each waste stream. The treatment for each waste stream must add up to 100%.</t>
  </si>
  <si>
    <t>Default values</t>
  </si>
  <si>
    <t>Recycling efficiency due to contamination</t>
  </si>
  <si>
    <t xml:space="preserve">Food composting efficiency </t>
  </si>
  <si>
    <t>% Materials recycled at waste recover facility</t>
  </si>
  <si>
    <t>Total Waste Generated
(kg)</t>
  </si>
  <si>
    <t>Reused (%)</t>
  </si>
  <si>
    <t>Recycled (%)</t>
  </si>
  <si>
    <t>Materials Recovery Facility 
(General Waste only)</t>
  </si>
  <si>
    <t>Composting</t>
  </si>
  <si>
    <t>Waste Sent to Landfill (%)</t>
  </si>
  <si>
    <t>Total Waste Diverted from Landfill
(kg)</t>
  </si>
  <si>
    <t>Total Waste Consumption Summary</t>
  </si>
  <si>
    <t>Waste type decomposing in landfill</t>
  </si>
  <si>
    <t xml:space="preserve">Total Amount (kg) </t>
  </si>
  <si>
    <t>Emissions associated with waste</t>
  </si>
  <si>
    <t>Emissions associated with the transport of waste</t>
  </si>
  <si>
    <t xml:space="preserve">Emission Source </t>
  </si>
  <si>
    <t>Waste Emissions factor
(kg CO2-e/ kg waste)</t>
  </si>
  <si>
    <t xml:space="preserve">Waste GHG Emissions
 kg CO2-e </t>
  </si>
  <si>
    <t>Freight Transport Emissions Factor
(kg CO2-e/km)</t>
  </si>
  <si>
    <t>Transport Distance (km)</t>
  </si>
  <si>
    <t xml:space="preserve">GHG Emissions
kg CO2-e </t>
  </si>
  <si>
    <t>Waste type for composting</t>
  </si>
  <si>
    <t>Total Amount (kg)</t>
  </si>
  <si>
    <t xml:space="preserve">Waste Emissions
kg CO2-e </t>
  </si>
  <si>
    <t>Note:</t>
  </si>
  <si>
    <t>1. Landfill with gas recovery - Landfill where some of the CH4 produced during the organic decomposition of waste is captured.</t>
  </si>
  <si>
    <t>2. Landfill without gas recovery - Landfill where the CH4 produced during organic decomposition of waste escapes into the atmosphere.</t>
  </si>
  <si>
    <t xml:space="preserve">3. If organisations are interested in calculating the emissions from recycling materials, they could do so by independently accounting for the distance travelled by the waste to the recycling plant, using freight emission factors. Please contact NZGBC for further details. </t>
  </si>
  <si>
    <t xml:space="preserve">4. Emission factors for plastics, metals and glass are inert because their decomposition does not directly produce GHG emissions. </t>
  </si>
  <si>
    <t>5. If an organisation does not know what type of landfill they send waste to, they should use the emission factor for without gas recovery, which will give a more conservative estimate.</t>
  </si>
  <si>
    <t xml:space="preserve">6. If the composition is unknown, select a general waste or an office waste default emission factor.
</t>
  </si>
  <si>
    <t>Waste type for recycling</t>
  </si>
  <si>
    <t>Emissions associated with the transport of waste to recycling facility</t>
  </si>
  <si>
    <t>Waste Greenhouse Gas Emissions 
(kg CO2-e)</t>
  </si>
  <si>
    <t>Waste Transport Greenhouse Gas Emissions 
(kg CO2-e)</t>
  </si>
  <si>
    <t>Total Greenhouse Gas Emissions 
(kg CO2-e)</t>
  </si>
  <si>
    <t>Refrigerant Impacts</t>
  </si>
  <si>
    <t xml:space="preserve">The use of carbon dioxide (CO2), methane (CH4), nitrous oxide (N2), hydrofluorocarbons (HFCs), petrofluorocarbons (PFCs), sulphur hexafluoride (SF6) and nitrogen trifluoride (NF3) must be included. All other refrigerants are considered optional at time of publication and subject to change. </t>
  </si>
  <si>
    <t>Individual Plant no.</t>
  </si>
  <si>
    <t>Equipment Type</t>
  </si>
  <si>
    <t>Refrigerant Type</t>
  </si>
  <si>
    <t>Capacity (kW-R)</t>
  </si>
  <si>
    <t>Refrigerant charge (kg)</t>
  </si>
  <si>
    <t>Calculated/Measured Leakage Rate (%)</t>
  </si>
  <si>
    <t>Assumed Leakage Rate (%)</t>
  </si>
  <si>
    <t xml:space="preserve">GWP </t>
  </si>
  <si>
    <t>Notes: Project teams are required to determine and leakage rates through measurement or calculations. Where leakage rates are unknkown, use the default leakage rates outlined in the Measuring emissions: A guide for organisations published by the Ministry for the Environment.</t>
  </si>
  <si>
    <t xml:space="preserve">
</t>
  </si>
  <si>
    <t>New Zealand</t>
  </si>
  <si>
    <t>Fuel combusted</t>
  </si>
  <si>
    <t>MfE Guidance for Voluntary Greenhouse Gas Reporting – 2022</t>
  </si>
  <si>
    <t>Category</t>
  </si>
  <si>
    <t>End Use</t>
  </si>
  <si>
    <r>
      <t>Emission Factors (kg CO</t>
    </r>
    <r>
      <rPr>
        <vertAlign val="subscript"/>
        <sz val="10"/>
        <rFont val="Calibri"/>
        <family val="2"/>
        <scheme val="minor"/>
      </rPr>
      <t>2</t>
    </r>
    <r>
      <rPr>
        <sz val="10"/>
        <rFont val="Calibri"/>
        <family val="2"/>
        <scheme val="minor"/>
      </rPr>
      <t>e/unit)</t>
    </r>
  </si>
  <si>
    <r>
      <t>Combined Emission Factor (kg CO</t>
    </r>
    <r>
      <rPr>
        <vertAlign val="subscript"/>
        <sz val="10"/>
        <rFont val="Calibri"/>
        <family val="2"/>
        <scheme val="minor"/>
      </rPr>
      <t>2</t>
    </r>
    <r>
      <rPr>
        <sz val="10"/>
        <rFont val="Calibri"/>
        <family val="2"/>
        <scheme val="minor"/>
      </rPr>
      <t>e/unit)</t>
    </r>
  </si>
  <si>
    <t>Emissions Factor Workbook Using Data and Methods from the most recent available year</t>
  </si>
  <si>
    <r>
      <t>CO</t>
    </r>
    <r>
      <rPr>
        <vertAlign val="subscript"/>
        <sz val="10"/>
        <rFont val="Calibri"/>
        <family val="2"/>
        <scheme val="minor"/>
      </rPr>
      <t>2</t>
    </r>
  </si>
  <si>
    <r>
      <t>CH</t>
    </r>
    <r>
      <rPr>
        <vertAlign val="subscript"/>
        <sz val="10"/>
        <rFont val="Calibri"/>
        <family val="2"/>
        <scheme val="minor"/>
      </rPr>
      <t>4</t>
    </r>
  </si>
  <si>
    <r>
      <t>N</t>
    </r>
    <r>
      <rPr>
        <vertAlign val="subscript"/>
        <sz val="10"/>
        <rFont val="Calibri"/>
        <family val="2"/>
        <scheme val="minor"/>
      </rPr>
      <t>2</t>
    </r>
    <r>
      <rPr>
        <sz val="10"/>
        <rFont val="Calibri"/>
        <family val="2"/>
        <scheme val="minor"/>
      </rPr>
      <t>0</t>
    </r>
  </si>
  <si>
    <t xml:space="preserve">Natural gas </t>
  </si>
  <si>
    <t>Category 1</t>
  </si>
  <si>
    <t>Natural gas distributed in a pipeline</t>
  </si>
  <si>
    <t>MfE - Measuring Emissions: A Guide for Organisations – 2026</t>
  </si>
  <si>
    <t>Passenger transport emission factors</t>
  </si>
  <si>
    <t>Diesel oil</t>
  </si>
  <si>
    <t>Diesel Oil (Stationary)</t>
  </si>
  <si>
    <t xml:space="preserve">Additional Information </t>
  </si>
  <si>
    <r>
      <t>All emissions are expressed as kg of carbon dioxide equivalent (kg CO</t>
    </r>
    <r>
      <rPr>
        <vertAlign val="subscript"/>
        <sz val="11"/>
        <color theme="1"/>
        <rFont val="Calibri"/>
        <family val="2"/>
        <scheme val="minor"/>
      </rPr>
      <t>2</t>
    </r>
    <r>
      <rPr>
        <sz val="11"/>
        <color theme="1"/>
        <rFont val="Calibri"/>
        <family val="2"/>
        <scheme val="minor"/>
      </rPr>
      <t xml:space="preserve">-e) per unit. </t>
    </r>
  </si>
  <si>
    <t>Black Coal - Default</t>
  </si>
  <si>
    <t>Coal - default</t>
  </si>
  <si>
    <t>Black Coal (Bituminous)</t>
  </si>
  <si>
    <t>Bituminous coal</t>
  </si>
  <si>
    <t>Public transport passenger travel emission factors</t>
  </si>
  <si>
    <t>Black Coal (Sub-bituminous)</t>
  </si>
  <si>
    <t>Sub-bituminous coal</t>
  </si>
  <si>
    <t>Emission source</t>
  </si>
  <si>
    <r>
      <t>kg CO</t>
    </r>
    <r>
      <rPr>
        <b/>
        <vertAlign val="subscript"/>
        <sz val="11"/>
        <rFont val="Calibri"/>
        <family val="2"/>
        <scheme val="minor"/>
      </rPr>
      <t>2</t>
    </r>
    <r>
      <rPr>
        <b/>
        <sz val="11"/>
        <rFont val="Calibri"/>
        <family val="2"/>
        <scheme val="minor"/>
      </rPr>
      <t>-e</t>
    </r>
  </si>
  <si>
    <r>
      <t>CO</t>
    </r>
    <r>
      <rPr>
        <vertAlign val="subscript"/>
        <sz val="11"/>
        <rFont val="Calibri"/>
        <family val="2"/>
        <scheme val="minor"/>
      </rPr>
      <t>2</t>
    </r>
    <r>
      <rPr>
        <b/>
        <sz val="11"/>
        <rFont val="Calibri"/>
        <family val="2"/>
        <scheme val="minor"/>
      </rPr>
      <t xml:space="preserve"> (kg CO</t>
    </r>
    <r>
      <rPr>
        <b/>
        <vertAlign val="subscript"/>
        <sz val="11"/>
        <rFont val="Calibri"/>
        <family val="2"/>
        <scheme val="minor"/>
      </rPr>
      <t>2</t>
    </r>
    <r>
      <rPr>
        <b/>
        <sz val="11"/>
        <rFont val="Calibri"/>
        <family val="2"/>
        <scheme val="minor"/>
      </rPr>
      <t>)</t>
    </r>
  </si>
  <si>
    <r>
      <t>CH</t>
    </r>
    <r>
      <rPr>
        <vertAlign val="subscript"/>
        <sz val="11"/>
        <rFont val="Calibri"/>
        <family val="2"/>
        <scheme val="minor"/>
      </rPr>
      <t>4</t>
    </r>
    <r>
      <rPr>
        <b/>
        <sz val="11"/>
        <rFont val="Calibri"/>
        <family val="2"/>
        <scheme val="minor"/>
      </rPr>
      <t xml:space="preserve"> (kg CO</t>
    </r>
    <r>
      <rPr>
        <b/>
        <vertAlign val="subscript"/>
        <sz val="11"/>
        <rFont val="Calibri"/>
        <family val="2"/>
        <scheme val="minor"/>
      </rPr>
      <t>2</t>
    </r>
    <r>
      <rPr>
        <b/>
        <sz val="11"/>
        <rFont val="Calibri"/>
        <family val="2"/>
        <scheme val="minor"/>
      </rPr>
      <t>-e)</t>
    </r>
  </si>
  <si>
    <r>
      <t>N</t>
    </r>
    <r>
      <rPr>
        <b/>
        <vertAlign val="subscript"/>
        <sz val="11"/>
        <rFont val="Calibri"/>
        <family val="2"/>
        <scheme val="minor"/>
      </rPr>
      <t>2</t>
    </r>
    <r>
      <rPr>
        <b/>
        <sz val="11"/>
        <rFont val="Calibri"/>
        <family val="2"/>
        <scheme val="minor"/>
      </rPr>
      <t>O (kg CO</t>
    </r>
    <r>
      <rPr>
        <b/>
        <vertAlign val="subscript"/>
        <sz val="11"/>
        <rFont val="Calibri"/>
        <family val="2"/>
        <scheme val="minor"/>
      </rPr>
      <t>2</t>
    </r>
    <r>
      <rPr>
        <b/>
        <sz val="11"/>
        <rFont val="Calibri"/>
        <family val="2"/>
        <scheme val="minor"/>
      </rPr>
      <t>-e)</t>
    </r>
  </si>
  <si>
    <t xml:space="preserve">Uncertainties </t>
  </si>
  <si>
    <t>Assumptions</t>
  </si>
  <si>
    <t>Bus</t>
  </si>
  <si>
    <t>National Average for Bus</t>
  </si>
  <si>
    <t>passenger.km</t>
  </si>
  <si>
    <t xml:space="preserve">Electric Bus </t>
  </si>
  <si>
    <t xml:space="preserve"> (based on Wellington)</t>
  </si>
  <si>
    <t>Purchased electricity</t>
  </si>
  <si>
    <t xml:space="preserve">Diesel Bus </t>
  </si>
  <si>
    <t>Average Bus</t>
  </si>
  <si>
    <t>Rail</t>
  </si>
  <si>
    <t xml:space="preserve">Electric </t>
  </si>
  <si>
    <t>Category 2</t>
  </si>
  <si>
    <t xml:space="preserve">Purchased electricity </t>
  </si>
  <si>
    <t>Diesel</t>
  </si>
  <si>
    <t xml:space="preserve">Average </t>
  </si>
  <si>
    <t xml:space="preserve">Transmission and distribution losses </t>
  </si>
  <si>
    <t xml:space="preserve">Light Passenger Vehicle emission factors </t>
  </si>
  <si>
    <t>Pre 2010 Fleet</t>
  </si>
  <si>
    <t>2010- 2015 Fleet</t>
  </si>
  <si>
    <t>Post 2015 Fleet</t>
  </si>
  <si>
    <t>Category 4</t>
  </si>
  <si>
    <t xml:space="preserve">Petrol vehicle </t>
  </si>
  <si>
    <t xml:space="preserve"> &lt;1350 cc</t>
  </si>
  <si>
    <t>km</t>
  </si>
  <si>
    <t>Natural gas reticulated in pipelines</t>
  </si>
  <si>
    <t>1350–&lt;1600 cc</t>
  </si>
  <si>
    <t>1600–&lt;2000 cc</t>
  </si>
  <si>
    <t>2000–3000 cc</t>
  </si>
  <si>
    <t>Water Supply</t>
  </si>
  <si>
    <t>≥3000 cc</t>
  </si>
  <si>
    <t>Diesel vehicle</t>
  </si>
  <si>
    <t>Water supply</t>
  </si>
  <si>
    <t>m3</t>
  </si>
  <si>
    <t>Domestic wastewater</t>
  </si>
  <si>
    <t>Average for wastewater treatment plants</t>
  </si>
  <si>
    <t>2000–&lt;3000 cc</t>
  </si>
  <si>
    <t>Petrol hybrid vehicle</t>
  </si>
  <si>
    <t xml:space="preserve">Waste to landfill with gas recovery emission factors </t>
  </si>
  <si>
    <t xml:space="preserve">Category </t>
  </si>
  <si>
    <t>Waste - food</t>
  </si>
  <si>
    <t>kg</t>
  </si>
  <si>
    <t>Waste - garden</t>
  </si>
  <si>
    <t>Diesel Hybrid vehicle</t>
  </si>
  <si>
    <t>Waste - paper</t>
  </si>
  <si>
    <t>Waste - wood</t>
  </si>
  <si>
    <t>Waste - textile</t>
  </si>
  <si>
    <t>Waste - nappies</t>
  </si>
  <si>
    <t>Waste - other (Inert)</t>
  </si>
  <si>
    <t>Petrol Plug-in hybrid electric vehicle (PHEV) - Petrol consumption</t>
  </si>
  <si>
    <t>General waste</t>
  </si>
  <si>
    <t>Office waste</t>
  </si>
  <si>
    <t xml:space="preserve">Waste to landfill without gas recovery emission factors </t>
  </si>
  <si>
    <t>Electricity: petrol - Plug-in hybrid electric vehicle (PHEV)</t>
  </si>
  <si>
    <t>Diesel- Plug-in hybrid electric vehicle (PHEV)</t>
  </si>
  <si>
    <t>Electricity: diesel - Plug-in hybrid electric vehicle (PHEV)</t>
  </si>
  <si>
    <t>Electric vehicle</t>
  </si>
  <si>
    <t>Waste to landfill with gas recovery - food</t>
  </si>
  <si>
    <t>Motorcycle</t>
  </si>
  <si>
    <t>&lt;60cc, petrol</t>
  </si>
  <si>
    <t>Waste to landfill with gas recovery - garden</t>
  </si>
  <si>
    <r>
      <rPr>
        <sz val="11"/>
        <color theme="1"/>
        <rFont val="Calibri"/>
        <family val="2"/>
      </rPr>
      <t>≥</t>
    </r>
    <r>
      <rPr>
        <sz val="11"/>
        <color theme="1"/>
        <rFont val="Calibri"/>
        <family val="2"/>
        <scheme val="minor"/>
      </rPr>
      <t xml:space="preserve"> 60cc, petrol</t>
    </r>
  </si>
  <si>
    <t>Waste to landfill with gas recovery - paper</t>
  </si>
  <si>
    <t>&lt;60cc, electricity</t>
  </si>
  <si>
    <t>Waste to landfill with gas recovery - wood</t>
  </si>
  <si>
    <r>
      <rPr>
        <sz val="11"/>
        <color theme="1"/>
        <rFont val="Calibri"/>
        <family val="2"/>
      </rPr>
      <t>≥</t>
    </r>
    <r>
      <rPr>
        <sz val="11"/>
        <color theme="1"/>
        <rFont val="Calibri"/>
        <family val="2"/>
        <scheme val="minor"/>
      </rPr>
      <t xml:space="preserve"> 60cc, electricity</t>
    </r>
  </si>
  <si>
    <t>Waste to landfill with gas recovery - textile</t>
  </si>
  <si>
    <t>Waste to landfill with gas recovery - nappies</t>
  </si>
  <si>
    <t xml:space="preserve">Default emission factors </t>
  </si>
  <si>
    <t>Waste to landfill with gas recovery - other (Inert: plastics, metals and glass)</t>
  </si>
  <si>
    <t>Waste to landfill with gas recovery - General waste</t>
  </si>
  <si>
    <t xml:space="preserve">Private car default (2000 - 3000cc) </t>
  </si>
  <si>
    <t>Petrol</t>
  </si>
  <si>
    <t>Waste to landfill with gas recovery - Office waste</t>
  </si>
  <si>
    <t>Waste to landfill without gas recovery - food</t>
  </si>
  <si>
    <t>Petrol hybrid</t>
  </si>
  <si>
    <t>Waste to landfill without gas recovery - garden</t>
  </si>
  <si>
    <t>Diesel hybrid</t>
  </si>
  <si>
    <t>Waste to landfill without gas recovery - paper</t>
  </si>
  <si>
    <t>Petrol plug-in hybrid (Petrol consumption)</t>
  </si>
  <si>
    <t>Waste to landfill without gas recovery - wood</t>
  </si>
  <si>
    <t>Petrol plug-in hybrid (Electricity consumption)</t>
  </si>
  <si>
    <t>Waste to landfill without gas recovery - textile</t>
  </si>
  <si>
    <t>Diesel plug-in hybrid (Diesel consumption)</t>
  </si>
  <si>
    <t>Waste to landfill without gas recovery - nappies</t>
  </si>
  <si>
    <t>Diesel plug-in hybrid (Electricity consumption)</t>
  </si>
  <si>
    <t>Waste to landfill without gas recovery - other (Inert: plastics, metals and glass)</t>
  </si>
  <si>
    <t>Electric</t>
  </si>
  <si>
    <t>Waste to landfill without gas recovery - General waste</t>
  </si>
  <si>
    <t>Rental car default (engine size 1600 -&lt;2000cc) assumed to be 2010 -2015 fleet</t>
  </si>
  <si>
    <t>Waste to landfill without gas recovery - Office waste</t>
  </si>
  <si>
    <t xml:space="preserve">Note: Emission factors for plastics, metals and glass are inert because their decomposition does not directly produce GHG emissions. </t>
  </si>
  <si>
    <t>Taxi Travel</t>
  </si>
  <si>
    <t>Taxi travel - distance travelled (taxi is the average between 1600 -&lt;3000 based on MIA data)</t>
  </si>
  <si>
    <t>Taxi travel - dollars spent ($3.20/kilometre)</t>
  </si>
  <si>
    <t>$</t>
  </si>
  <si>
    <t xml:space="preserve">Public Transport  vehicle emission factors </t>
  </si>
  <si>
    <t>Diesel Bus</t>
  </si>
  <si>
    <t xml:space="preserve"> &lt; 7500 kg</t>
  </si>
  <si>
    <t>Unknown</t>
  </si>
  <si>
    <t xml:space="preserve"> Assuming pre 2010 model</t>
  </si>
  <si>
    <t>7500 - 12000 kg</t>
  </si>
  <si>
    <r>
      <rPr>
        <sz val="11"/>
        <color theme="1"/>
        <rFont val="Calibri"/>
        <family val="2"/>
      </rPr>
      <t>≥</t>
    </r>
    <r>
      <rPr>
        <sz val="11"/>
        <color theme="1"/>
        <rFont val="Calibri"/>
        <family val="2"/>
        <scheme val="minor"/>
      </rPr>
      <t xml:space="preserve"> 12000 kg</t>
    </r>
  </si>
  <si>
    <t xml:space="preserve">Diesel hybrid bus </t>
  </si>
  <si>
    <r>
      <t>Electric bus</t>
    </r>
    <r>
      <rPr>
        <b/>
        <sz val="11"/>
        <color rgb="FFFF0000"/>
        <rFont val="Calibri"/>
        <family val="2"/>
        <scheme val="minor"/>
      </rPr>
      <t xml:space="preserve"> </t>
    </r>
  </si>
  <si>
    <t xml:space="preserve">DOMESTIC AIR TRAVEL Passenger emission factors </t>
  </si>
  <si>
    <t>With Radiative Forcing factors</t>
  </si>
  <si>
    <t>Without Radiative Forcing factors</t>
  </si>
  <si>
    <r>
      <t>kg CO</t>
    </r>
    <r>
      <rPr>
        <b/>
        <vertAlign val="subscript"/>
        <sz val="11"/>
        <rFont val="Calibri"/>
        <family val="2"/>
        <scheme val="minor"/>
      </rPr>
      <t>2</t>
    </r>
    <r>
      <rPr>
        <b/>
        <sz val="11"/>
        <rFont val="Calibri"/>
        <family val="2"/>
        <scheme val="minor"/>
      </rPr>
      <t>e</t>
    </r>
  </si>
  <si>
    <r>
      <t>CO</t>
    </r>
    <r>
      <rPr>
        <vertAlign val="subscript"/>
        <sz val="11"/>
        <rFont val="Calibri"/>
        <family val="2"/>
        <scheme val="minor"/>
      </rPr>
      <t>2</t>
    </r>
    <r>
      <rPr>
        <b/>
        <sz val="11"/>
        <rFont val="Calibri"/>
        <family val="2"/>
        <scheme val="minor"/>
      </rPr>
      <t xml:space="preserve"> (kg CO</t>
    </r>
    <r>
      <rPr>
        <b/>
        <vertAlign val="subscript"/>
        <sz val="11"/>
        <rFont val="Calibri"/>
        <family val="2"/>
        <scheme val="minor"/>
      </rPr>
      <t>2</t>
    </r>
    <r>
      <rPr>
        <b/>
        <sz val="11"/>
        <rFont val="Calibri"/>
        <family val="2"/>
        <scheme val="minor"/>
      </rPr>
      <t>e)</t>
    </r>
  </si>
  <si>
    <r>
      <t>CH</t>
    </r>
    <r>
      <rPr>
        <vertAlign val="subscript"/>
        <sz val="11"/>
        <rFont val="Calibri"/>
        <family val="2"/>
        <scheme val="minor"/>
      </rPr>
      <t>4</t>
    </r>
    <r>
      <rPr>
        <b/>
        <sz val="11"/>
        <rFont val="Calibri"/>
        <family val="2"/>
        <scheme val="minor"/>
      </rPr>
      <t xml:space="preserve"> (kg CO</t>
    </r>
    <r>
      <rPr>
        <b/>
        <vertAlign val="subscript"/>
        <sz val="11"/>
        <rFont val="Calibri"/>
        <family val="2"/>
        <scheme val="minor"/>
      </rPr>
      <t>2</t>
    </r>
    <r>
      <rPr>
        <b/>
        <sz val="11"/>
        <rFont val="Calibri"/>
        <family val="2"/>
        <scheme val="minor"/>
      </rPr>
      <t>e)</t>
    </r>
  </si>
  <si>
    <r>
      <t>N</t>
    </r>
    <r>
      <rPr>
        <b/>
        <vertAlign val="subscript"/>
        <sz val="11"/>
        <rFont val="Calibri"/>
        <family val="2"/>
        <scheme val="minor"/>
      </rPr>
      <t>2</t>
    </r>
    <r>
      <rPr>
        <b/>
        <sz val="11"/>
        <rFont val="Calibri"/>
        <family val="2"/>
        <scheme val="minor"/>
      </rPr>
      <t>O (kg CO</t>
    </r>
    <r>
      <rPr>
        <b/>
        <vertAlign val="subscript"/>
        <sz val="11"/>
        <rFont val="Calibri"/>
        <family val="2"/>
        <scheme val="minor"/>
      </rPr>
      <t>2</t>
    </r>
    <r>
      <rPr>
        <b/>
        <sz val="11"/>
        <rFont val="Calibri"/>
        <family val="2"/>
        <scheme val="minor"/>
      </rPr>
      <t>e)</t>
    </r>
  </si>
  <si>
    <t>Domestic flight (2020)</t>
  </si>
  <si>
    <t>National average</t>
  </si>
  <si>
    <t>Not quantified</t>
  </si>
  <si>
    <t>See Detailed guide</t>
  </si>
  <si>
    <t>Large aircraft</t>
  </si>
  <si>
    <t>Medium aircraft</t>
  </si>
  <si>
    <t>Small aircraft</t>
  </si>
  <si>
    <t xml:space="preserve">INTERNATIONAL AIR TRAVEL Passenger emission factors </t>
  </si>
  <si>
    <t>Short-haul (&lt;3700km)</t>
  </si>
  <si>
    <t>Average passenger</t>
  </si>
  <si>
    <t>unknown</t>
  </si>
  <si>
    <t>Outlined in the 2021 UK BEIS</t>
  </si>
  <si>
    <t>Economy class</t>
  </si>
  <si>
    <t>Business class</t>
  </si>
  <si>
    <t>Long-haul (&gt;3700km)</t>
  </si>
  <si>
    <t>Premium economy class</t>
  </si>
  <si>
    <t>First class</t>
  </si>
  <si>
    <t>Hotel stay emission factor</t>
  </si>
  <si>
    <t>Hotel stay</t>
  </si>
  <si>
    <t>Argentina</t>
  </si>
  <si>
    <t>Room per night</t>
  </si>
  <si>
    <t>See CHSB tool Guidance</t>
  </si>
  <si>
    <t>Australia</t>
  </si>
  <si>
    <t>Austria</t>
  </si>
  <si>
    <t>Belgium</t>
  </si>
  <si>
    <t>Brazil</t>
  </si>
  <si>
    <t>Canada</t>
  </si>
  <si>
    <t>Caribbean Region</t>
  </si>
  <si>
    <t>Chile</t>
  </si>
  <si>
    <t>China</t>
  </si>
  <si>
    <t>Colombia</t>
  </si>
  <si>
    <t>Costa Rica</t>
  </si>
  <si>
    <t>Czech Republic</t>
  </si>
  <si>
    <t>Egypt</t>
  </si>
  <si>
    <t>Fiji</t>
  </si>
  <si>
    <t>Finland</t>
  </si>
  <si>
    <t>France</t>
  </si>
  <si>
    <t>French Polynesia</t>
  </si>
  <si>
    <t>Germany</t>
  </si>
  <si>
    <t>Greece</t>
  </si>
  <si>
    <t>Hong Kong</t>
  </si>
  <si>
    <t>Hungary</t>
  </si>
  <si>
    <t>India</t>
  </si>
  <si>
    <t>Indonesia</t>
  </si>
  <si>
    <t>Ireland</t>
  </si>
  <si>
    <t>Israel</t>
  </si>
  <si>
    <t>Italy</t>
  </si>
  <si>
    <t>Japan</t>
  </si>
  <si>
    <t>Jordan</t>
  </si>
  <si>
    <t>Kazakhstan</t>
  </si>
  <si>
    <t>Macau</t>
  </si>
  <si>
    <t>Malaysia</t>
  </si>
  <si>
    <t>Maldives</t>
  </si>
  <si>
    <t>Mexico</t>
  </si>
  <si>
    <t>Morocco</t>
  </si>
  <si>
    <t>Netherlands</t>
  </si>
  <si>
    <t>Oman</t>
  </si>
  <si>
    <t>Panama</t>
  </si>
  <si>
    <t>Peru</t>
  </si>
  <si>
    <t>Philippines</t>
  </si>
  <si>
    <t>Poland</t>
  </si>
  <si>
    <t>Portugal</t>
  </si>
  <si>
    <t>Qatar</t>
  </si>
  <si>
    <t>Romania</t>
  </si>
  <si>
    <t>Russian Federation</t>
  </si>
  <si>
    <t>Saudi Arabia</t>
  </si>
  <si>
    <t>Singapore</t>
  </si>
  <si>
    <t>South Africa</t>
  </si>
  <si>
    <t>South Korea</t>
  </si>
  <si>
    <t>Spain</t>
  </si>
  <si>
    <t>Switzerland</t>
  </si>
  <si>
    <t>Taiwan</t>
  </si>
  <si>
    <t>Thailand</t>
  </si>
  <si>
    <t>Turkey</t>
  </si>
  <si>
    <t>United Arab Emirates</t>
  </si>
  <si>
    <t>United Kingdom</t>
  </si>
  <si>
    <t>United States</t>
  </si>
  <si>
    <t>Vietnam</t>
  </si>
  <si>
    <t>REFRIGERANT SYSTEMS PROPERTIES</t>
  </si>
  <si>
    <t>Refrigerant Properties</t>
  </si>
  <si>
    <t>Leakage Rates per annum
(AIRAH (2012))</t>
  </si>
  <si>
    <t>Equipment Properties (ASHRAE)</t>
  </si>
  <si>
    <t>Refrigerant</t>
  </si>
  <si>
    <t>Ozone Depletion Potential
(ODP)</t>
  </si>
  <si>
    <t>Global Warming Potential
(GWP)</t>
  </si>
  <si>
    <t>Global Warming Potential
(GWP) for carboNZero buildings</t>
  </si>
  <si>
    <t>Leak Rate
(LR)</t>
  </si>
  <si>
    <t>End Of Life Loss
(EL)</t>
  </si>
  <si>
    <t>ODP</t>
  </si>
  <si>
    <t>GWP</t>
  </si>
  <si>
    <t>GWP (for carboNZeo buildings)</t>
  </si>
  <si>
    <t>Equipment type</t>
  </si>
  <si>
    <t>Life (Years)</t>
  </si>
  <si>
    <t>CFC-11</t>
  </si>
  <si>
    <t>low pressure centrifugal chillers</t>
  </si>
  <si>
    <t>Calm and Hourahan, 2011</t>
  </si>
  <si>
    <t>WMO 2014, Appendix 5A</t>
  </si>
  <si>
    <t>MfE - Measuring Emissions: A Guide for Organisations – 2025: Emission Factors Workbook using data and methods from the 2024 calendar year</t>
  </si>
  <si>
    <t>Low press</t>
  </si>
  <si>
    <t>Absorption chiller</t>
  </si>
  <si>
    <t>CFC-113</t>
  </si>
  <si>
    <t>Hi press</t>
  </si>
  <si>
    <t>Centrifugal chiller</t>
  </si>
  <si>
    <t>CFC-114</t>
  </si>
  <si>
    <t>Packaged AC or HP</t>
  </si>
  <si>
    <t>CFC-115</t>
  </si>
  <si>
    <t>Reciprocating chiller</t>
  </si>
  <si>
    <t>CFC-12</t>
  </si>
  <si>
    <t>refrigerators, AC, chillers</t>
  </si>
  <si>
    <t>Screw chiller</t>
  </si>
  <si>
    <t>CFC-500</t>
  </si>
  <si>
    <t>MFE - Measuring Emissions: A Guide for Organisations – 2019</t>
  </si>
  <si>
    <t>Scroll chiller</t>
  </si>
  <si>
    <t>CFC-502</t>
  </si>
  <si>
    <t>low temp applications</t>
  </si>
  <si>
    <t>Split-system AC or HP, VRF</t>
  </si>
  <si>
    <t>HC-290</t>
  </si>
  <si>
    <t>propane</t>
  </si>
  <si>
    <t>Unitary AC or HP</t>
  </si>
  <si>
    <t>HC-600</t>
  </si>
  <si>
    <t>butane</t>
  </si>
  <si>
    <t>Window AC or HP</t>
  </si>
  <si>
    <t>HC-600a</t>
  </si>
  <si>
    <t>iso-butane</t>
  </si>
  <si>
    <t>HCFC-123</t>
  </si>
  <si>
    <t>replaced CFC-11</t>
  </si>
  <si>
    <t>HCFC-22</t>
  </si>
  <si>
    <t>HFC-125</t>
  </si>
  <si>
    <t>Please contact the NZGBC prior to the use of this refrigerant</t>
  </si>
  <si>
    <t>HFC-134</t>
  </si>
  <si>
    <t>HFC-134a</t>
  </si>
  <si>
    <t>replaced CFC-12</t>
  </si>
  <si>
    <t>HFC-143</t>
  </si>
  <si>
    <t>HFC-143a</t>
  </si>
  <si>
    <t>HFC-152a</t>
  </si>
  <si>
    <t>HFC-227ea</t>
  </si>
  <si>
    <t>HFC-23</t>
  </si>
  <si>
    <t>HFC-236fa</t>
  </si>
  <si>
    <t>HFC-245ca</t>
  </si>
  <si>
    <t>HFC-245fa</t>
  </si>
  <si>
    <t>HFC-32</t>
  </si>
  <si>
    <t>alternate to R-410A for unitary</t>
  </si>
  <si>
    <t>HFC-365mfc</t>
  </si>
  <si>
    <t>HFC-404A</t>
  </si>
  <si>
    <t>low temp applications; replaced CFC-502</t>
  </si>
  <si>
    <t>IPCC AR5</t>
  </si>
  <si>
    <t>HFC-407C</t>
  </si>
  <si>
    <t>HCFC-22 replacement for DX unitary</t>
  </si>
  <si>
    <t>HFC-41</t>
  </si>
  <si>
    <t>HFC-410A</t>
  </si>
  <si>
    <t>new equipment replacing HCFC-22</t>
  </si>
  <si>
    <t>HFC-417A</t>
  </si>
  <si>
    <t>DuPont ISCEON@MO59 repl HCFC-22</t>
  </si>
  <si>
    <t>HFC-424A</t>
  </si>
  <si>
    <t>Xchange, small cap repl HCFC-22</t>
  </si>
  <si>
    <t>HFC-43-10mee</t>
  </si>
  <si>
    <t>HFC-434A</t>
  </si>
  <si>
    <t>Xchange, med/large cap repl HCFC-22</t>
  </si>
  <si>
    <t>HFC-438A</t>
  </si>
  <si>
    <t>DuPont ISCEON@MO99 repl HCFC-22</t>
  </si>
  <si>
    <t>HFC-507A</t>
  </si>
  <si>
    <t>PFC-116</t>
  </si>
  <si>
    <t>PFC-14</t>
  </si>
  <si>
    <t>PFC-218</t>
  </si>
  <si>
    <t>PFC-3-1-10</t>
  </si>
  <si>
    <t>PFC-318</t>
  </si>
  <si>
    <t>PFC-4-1-12</t>
  </si>
  <si>
    <t>PFC-5-1-14</t>
  </si>
  <si>
    <t>PFC-9-1-18</t>
  </si>
  <si>
    <t>R-1233zd</t>
  </si>
  <si>
    <t>replacement for R-123 in chillers</t>
  </si>
  <si>
    <t>R-1234yf</t>
  </si>
  <si>
    <t>replacement for R-134a in mobile AC</t>
  </si>
  <si>
    <t>R-1234ze</t>
  </si>
  <si>
    <t>replacement for R-134a in chillers</t>
  </si>
  <si>
    <t>R-452B</t>
  </si>
  <si>
    <t>Chemours, 2016</t>
  </si>
  <si>
    <t>R-50</t>
  </si>
  <si>
    <t>Methane, Please contact the NZGBC prior to the use of this refrigerant</t>
  </si>
  <si>
    <t>R-513A</t>
  </si>
  <si>
    <t>Chemours, 2015</t>
  </si>
  <si>
    <t>R-514A</t>
  </si>
  <si>
    <t>R-717</t>
  </si>
  <si>
    <t>Ammonia</t>
  </si>
  <si>
    <t>R-718</t>
  </si>
  <si>
    <t>Water</t>
  </si>
  <si>
    <t>R-729</t>
  </si>
  <si>
    <t>Air</t>
  </si>
  <si>
    <t>R-744</t>
  </si>
  <si>
    <t>CO2</t>
  </si>
  <si>
    <t>R-744A</t>
  </si>
  <si>
    <t>N2O</t>
  </si>
  <si>
    <r>
      <t>SF</t>
    </r>
    <r>
      <rPr>
        <vertAlign val="subscript"/>
        <sz val="10"/>
        <color rgb="FF000000"/>
        <rFont val="Calibri"/>
        <family val="2"/>
        <scheme val="minor"/>
      </rPr>
      <t>6</t>
    </r>
  </si>
  <si>
    <t>User Defined</t>
  </si>
  <si>
    <t xml:space="preserve">Where the the properties of the refrigerants listed in the table above are 'na', please contact the NZGBC in order to use this refrigerant. </t>
  </si>
  <si>
    <t>Where a refrigerant is not listed in the table above, project teams are able to use the 'User Defined' inputs. Please contact the NZGBC in order to use an undefined refrigerant.</t>
  </si>
  <si>
    <t>Refrigerant Properties (WMO2010 &amp; Calm)</t>
  </si>
  <si>
    <t>ASHRAE 34, Calm 2011</t>
  </si>
  <si>
    <t>WMO2010, Appendix 5A</t>
  </si>
  <si>
    <t>potential hi pressure refr for unitary</t>
  </si>
  <si>
    <t>new equipment</t>
  </si>
  <si>
    <r>
      <rPr>
        <b/>
        <sz val="11"/>
        <rFont val="Calibri"/>
        <family val="2"/>
        <scheme val="minor"/>
      </rPr>
      <t xml:space="preserve">The Certified Assessor is to complete this page to assist with the 5% check in the 'Assessment Report' tab. </t>
    </r>
    <r>
      <rPr>
        <sz val="11"/>
        <rFont val="Calibri"/>
        <family val="2"/>
        <scheme val="minor"/>
      </rPr>
      <t xml:space="preserve">Please note: this page is hidden for Applicants. 
As per the Instructions sheet, please fill in cells with white background only.  Note: Two results are possible, either 'out of 5% threshold' or 'within 5% threshold'.  </t>
    </r>
    <r>
      <rPr>
        <b/>
        <sz val="11"/>
        <rFont val="Calibri"/>
        <family val="2"/>
        <scheme val="minor"/>
      </rPr>
      <t>Where errors are triggered (i.e. results are out of 5% threshold), the Assessor is to note this in the Assessment Report.</t>
    </r>
  </si>
  <si>
    <t xml:space="preserve">Greenhouse Gas Emissions </t>
  </si>
  <si>
    <t xml:space="preserve"> tonnes CO2-e </t>
  </si>
  <si>
    <t>Percentage difference</t>
  </si>
  <si>
    <t>5% threshold</t>
  </si>
  <si>
    <t>Total Category 1 Emissions</t>
  </si>
  <si>
    <r>
      <t xml:space="preserve">Copy from </t>
    </r>
    <r>
      <rPr>
        <i/>
        <sz val="11"/>
        <color theme="1"/>
        <rFont val="Calibri"/>
        <family val="2"/>
        <scheme val="minor"/>
      </rPr>
      <t>Green Star - Performance GHG Emissions Calculator - carboNZero tab.</t>
    </r>
  </si>
  <si>
    <t>Total Category 2 Emissions</t>
  </si>
  <si>
    <t>Total Category 4 Emissions</t>
  </si>
  <si>
    <t>Total Category 1 Refrigerant Emissions</t>
  </si>
  <si>
    <r>
      <t xml:space="preserve">Copy from </t>
    </r>
    <r>
      <rPr>
        <i/>
        <sz val="11"/>
        <rFont val="Calibri"/>
        <family val="2"/>
        <scheme val="minor"/>
      </rPr>
      <t>Green Star - Performance Refrigerant Impacts Calculator - carboNZero tab.</t>
    </r>
  </si>
  <si>
    <t xml:space="preserve">Water &amp; Wastewater </t>
  </si>
  <si>
    <t>Water Emissions 
(Category 4)</t>
  </si>
  <si>
    <r>
      <t xml:space="preserve">Copy from </t>
    </r>
    <r>
      <rPr>
        <i/>
        <sz val="11"/>
        <color theme="1"/>
        <rFont val="Calibri"/>
        <family val="2"/>
        <scheme val="minor"/>
      </rPr>
      <t>Green Star - Performance Potable Water Calculator - carboNZero tab.</t>
    </r>
  </si>
  <si>
    <t>Wastewater Emissions
(Category 4)</t>
  </si>
  <si>
    <t xml:space="preserve">Waste from Operations </t>
  </si>
  <si>
    <r>
      <t>Total Greenhouse Gas Emissions</t>
    </r>
    <r>
      <rPr>
        <sz val="11"/>
        <rFont val="Calibri"/>
        <family val="2"/>
      </rPr>
      <t xml:space="preserve"> (including transport)</t>
    </r>
  </si>
  <si>
    <r>
      <t xml:space="preserve">Copy from </t>
    </r>
    <r>
      <rPr>
        <i/>
        <sz val="11"/>
        <rFont val="Calibri"/>
        <family val="2"/>
        <scheme val="minor"/>
      </rPr>
      <t>Green Star - Performance Waste from Operations Calculator - carboNZero tab.</t>
    </r>
  </si>
  <si>
    <t>Compliant</t>
  </si>
  <si>
    <t>Minor non- conformance with the error noted</t>
  </si>
  <si>
    <t>Major non-conformance with error recorded</t>
  </si>
  <si>
    <t>A 4 Star NABERSNZ Energy Rating (whole building)</t>
  </si>
  <si>
    <t>A 4 Star NABERSNZ Energy Rating (base building)</t>
  </si>
  <si>
    <t>At least 8 out of 20 (base building) in the Greenhouse Gas Emissions credit under Green Star Performance tool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</si>
</sst>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C09]dd/mmmm/yyyy;@"/>
    <numFmt numFmtId="167" formatCode="0.0"/>
    <numFmt numFmtId="168" formatCode="0.0%"/>
    <numFmt numFmtId="169" formatCode="0.0000"/>
    <numFmt numFmtId="170" formatCode="0.000"/>
    <numFmt numFmtId="171" formatCode="#,##0.0"/>
    <numFmt numFmtId="172" formatCode="0.000000"/>
    <numFmt numFmtId="173" formatCode="0.00000"/>
    <numFmt numFmtId="174" formatCode="??0.0?????"/>
    <numFmt numFmtId="175" formatCode="[$-C09]dd\-mmmm\-yyyy;@"/>
    <numFmt numFmtId="176" formatCode="0.00_)"/>
    <numFmt numFmtId="177" formatCode="[$-C09]dd\-mmm\-yy;@"/>
    <numFmt numFmtId="178" formatCode="#,##0.000"/>
  </numFmts>
  <fonts count="110">
    <font>
      <sz val="11"/>
      <color theme="1"/>
      <name val="Calibri"/>
      <family val="2"/>
      <scheme val="minor"/>
    </font>
    <font>
      <sz val="11"/>
      <color theme="1"/>
      <name val="Calibri"/>
      <family val="2"/>
      <scheme val="minor"/>
    </font>
    <font>
      <b/>
      <sz val="11"/>
      <color theme="0"/>
      <name val="Calibri"/>
      <family val="2"/>
      <scheme val="minor"/>
    </font>
    <font>
      <sz val="11"/>
      <name val="Calibri"/>
      <family val="2"/>
      <scheme val="minor"/>
    </font>
    <font>
      <b/>
      <sz val="11"/>
      <name val="Calibri"/>
      <family val="2"/>
      <scheme val="minor"/>
    </font>
    <font>
      <b/>
      <sz val="12"/>
      <color theme="0"/>
      <name val="Calibri"/>
      <family val="2"/>
      <scheme val="minor"/>
    </font>
    <font>
      <b/>
      <sz val="12"/>
      <color rgb="FFFFFFFF"/>
      <name val="Calibri"/>
      <family val="2"/>
    </font>
    <font>
      <sz val="11"/>
      <color theme="1"/>
      <name val="Calibri"/>
      <family val="2"/>
    </font>
    <font>
      <b/>
      <sz val="11"/>
      <color theme="1"/>
      <name val="Calibri"/>
      <family val="2"/>
    </font>
    <font>
      <sz val="11"/>
      <name val="Calibri"/>
      <family val="2"/>
    </font>
    <font>
      <sz val="8"/>
      <color theme="1"/>
      <name val="Calibri"/>
      <family val="2"/>
    </font>
    <font>
      <sz val="11"/>
      <color rgb="FF4BACC6"/>
      <name val="Calibri"/>
      <family val="2"/>
    </font>
    <font>
      <b/>
      <sz val="12"/>
      <color theme="0"/>
      <name val="Calibri"/>
      <family val="2"/>
    </font>
    <font>
      <i/>
      <sz val="11"/>
      <name val="Calibri"/>
      <family val="2"/>
      <scheme val="minor"/>
    </font>
    <font>
      <i/>
      <sz val="11"/>
      <color theme="1"/>
      <name val="Calibri"/>
      <family val="2"/>
      <scheme val="minor"/>
    </font>
    <font>
      <i/>
      <sz val="11"/>
      <color rgb="FF4BACC6"/>
      <name val="Calibri"/>
      <family val="2"/>
    </font>
    <font>
      <i/>
      <sz val="11"/>
      <name val="Calibri"/>
      <family val="2"/>
    </font>
    <font>
      <i/>
      <sz val="11"/>
      <color rgb="FFFF0000"/>
      <name val="Calibri"/>
      <family val="2"/>
    </font>
    <font>
      <b/>
      <sz val="12"/>
      <name val="Calibri"/>
      <family val="2"/>
    </font>
    <font>
      <sz val="10"/>
      <color rgb="FF0070C0"/>
      <name val="Calibri"/>
      <family val="2"/>
      <scheme val="minor"/>
    </font>
    <font>
      <sz val="10"/>
      <name val="Calibri"/>
      <family val="2"/>
      <scheme val="minor"/>
    </font>
    <font>
      <sz val="14"/>
      <name val="Calibri"/>
      <family val="2"/>
      <scheme val="minor"/>
    </font>
    <font>
      <b/>
      <sz val="10"/>
      <color theme="1"/>
      <name val="Calibri"/>
      <family val="2"/>
      <scheme val="minor"/>
    </font>
    <font>
      <sz val="10"/>
      <color theme="1"/>
      <name val="Calibri"/>
      <family val="2"/>
      <scheme val="minor"/>
    </font>
    <font>
      <sz val="10"/>
      <name val="Arial"/>
      <family val="2"/>
    </font>
    <font>
      <sz val="10"/>
      <color theme="0"/>
      <name val="Calibri"/>
      <family val="2"/>
      <scheme val="minor"/>
    </font>
    <font>
      <b/>
      <sz val="10"/>
      <color theme="0"/>
      <name val="Calibri"/>
      <family val="2"/>
      <scheme val="minor"/>
    </font>
    <font>
      <b/>
      <sz val="10"/>
      <color rgb="FF3F4450"/>
      <name val="Arial"/>
      <family val="2"/>
    </font>
    <font>
      <b/>
      <sz val="10"/>
      <name val="Arial"/>
      <family val="2"/>
    </font>
    <font>
      <sz val="10"/>
      <color theme="1"/>
      <name val="Arial"/>
      <family val="2"/>
    </font>
    <font>
      <sz val="10"/>
      <color rgb="FF3F4450"/>
      <name val="Arial"/>
      <family val="2"/>
    </font>
    <font>
      <b/>
      <sz val="10"/>
      <color theme="0"/>
      <name val="Arial"/>
      <family val="2"/>
    </font>
    <font>
      <b/>
      <sz val="10"/>
      <name val="Calibri"/>
      <family val="2"/>
      <scheme val="minor"/>
    </font>
    <font>
      <sz val="12"/>
      <color theme="0"/>
      <name val="Calibri"/>
      <family val="2"/>
      <scheme val="minor"/>
    </font>
    <font>
      <sz val="14"/>
      <color theme="0"/>
      <name val="Calibri"/>
      <family val="2"/>
      <scheme val="minor"/>
    </font>
    <font>
      <b/>
      <sz val="10"/>
      <color rgb="FF002060"/>
      <name val="Calibri"/>
      <family val="2"/>
      <scheme val="minor"/>
    </font>
    <font>
      <vertAlign val="subscript"/>
      <sz val="10"/>
      <name val="Calibri"/>
      <family val="2"/>
      <scheme val="minor"/>
    </font>
    <font>
      <vertAlign val="subscript"/>
      <sz val="10"/>
      <color theme="1"/>
      <name val="Arial"/>
      <family val="2"/>
    </font>
    <font>
      <vertAlign val="superscript"/>
      <sz val="10"/>
      <color theme="1"/>
      <name val="Arial"/>
      <family val="2"/>
    </font>
    <font>
      <sz val="11"/>
      <color rgb="FFFF0000"/>
      <name val="Calibri"/>
      <family val="2"/>
      <scheme val="minor"/>
    </font>
    <font>
      <b/>
      <sz val="11"/>
      <color theme="1"/>
      <name val="Calibri"/>
      <family val="2"/>
      <scheme val="minor"/>
    </font>
    <font>
      <vertAlign val="subscript"/>
      <sz val="10"/>
      <color rgb="FF000000"/>
      <name val="Calibri"/>
      <family val="2"/>
      <scheme val="minor"/>
    </font>
    <font>
      <sz val="12"/>
      <name val="Calibri"/>
      <family val="2"/>
    </font>
    <font>
      <sz val="10"/>
      <color indexed="8"/>
      <name val="Calibri"/>
      <family val="2"/>
      <scheme val="minor"/>
    </font>
    <font>
      <sz val="12"/>
      <color theme="1"/>
      <name val="Calibri"/>
      <family val="2"/>
    </font>
    <font>
      <b/>
      <sz val="24"/>
      <color theme="4"/>
      <name val="Calibri"/>
      <family val="2"/>
      <scheme val="minor"/>
    </font>
    <font>
      <b/>
      <sz val="18"/>
      <color theme="4"/>
      <name val="Calibri"/>
      <family val="2"/>
      <scheme val="minor"/>
    </font>
    <font>
      <vertAlign val="subscript"/>
      <sz val="11"/>
      <color theme="1"/>
      <name val="Calibri"/>
      <family val="2"/>
      <scheme val="minor"/>
    </font>
    <font>
      <b/>
      <sz val="11"/>
      <color theme="4"/>
      <name val="Calibri"/>
      <family val="2"/>
      <scheme val="minor"/>
    </font>
    <font>
      <b/>
      <sz val="11"/>
      <color rgb="FFFF0000"/>
      <name val="Calibri"/>
      <family val="2"/>
      <scheme val="minor"/>
    </font>
    <font>
      <b/>
      <vertAlign val="subscript"/>
      <sz val="11"/>
      <name val="Calibri"/>
      <family val="2"/>
      <scheme val="minor"/>
    </font>
    <font>
      <vertAlign val="subscript"/>
      <sz val="11"/>
      <name val="Calibri"/>
      <family val="2"/>
      <scheme val="minor"/>
    </font>
    <font>
      <sz val="11"/>
      <color rgb="FF00206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sz val="11"/>
      <color indexed="8"/>
      <name val="Calibri"/>
      <family val="2"/>
    </font>
    <font>
      <sz val="10"/>
      <color indexed="8"/>
      <name val="Arial"/>
      <family val="2"/>
    </font>
    <font>
      <b/>
      <sz val="8"/>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8"/>
      <color indexed="8"/>
      <name val="Arial"/>
      <family val="2"/>
    </font>
    <font>
      <sz val="11"/>
      <color indexed="60"/>
      <name val="Calibri"/>
      <family val="2"/>
    </font>
    <font>
      <sz val="10"/>
      <name val="Trebuchet MS"/>
      <family val="2"/>
    </font>
    <font>
      <sz val="11"/>
      <color theme="1"/>
      <name val="Arial"/>
      <family val="2"/>
    </font>
    <font>
      <b/>
      <sz val="11"/>
      <color indexed="63"/>
      <name val="Calibri"/>
      <family val="2"/>
    </font>
    <font>
      <sz val="11"/>
      <color indexed="23"/>
      <name val="Arial"/>
      <family val="2"/>
    </font>
    <font>
      <sz val="10"/>
      <name val="Geneva"/>
    </font>
    <font>
      <b/>
      <sz val="18"/>
      <color indexed="56"/>
      <name val="Cambria"/>
      <family val="2"/>
    </font>
    <font>
      <b/>
      <sz val="11"/>
      <color indexed="8"/>
      <name val="Calibri"/>
      <family val="2"/>
    </font>
    <font>
      <sz val="11"/>
      <color indexed="10"/>
      <name val="Calibri"/>
      <family val="2"/>
    </font>
    <font>
      <u/>
      <sz val="10"/>
      <color theme="10"/>
      <name val="Arial"/>
      <family val="2"/>
    </font>
    <font>
      <b/>
      <sz val="18"/>
      <color theme="3"/>
      <name val="Calibri Light"/>
      <family val="2"/>
      <scheme val="major"/>
    </font>
    <font>
      <sz val="11"/>
      <color rgb="FF9C6500"/>
      <name val="Calibri"/>
      <family val="2"/>
      <scheme val="minor"/>
    </font>
    <font>
      <sz val="12"/>
      <name val="Arial MT"/>
    </font>
    <font>
      <b/>
      <i/>
      <sz val="16"/>
      <name val="Helv"/>
    </font>
    <font>
      <sz val="10"/>
      <name val="Verdana"/>
      <family val="2"/>
    </font>
    <font>
      <b/>
      <vertAlign val="superscript"/>
      <sz val="10"/>
      <name val="Arial"/>
      <family val="2"/>
    </font>
    <font>
      <sz val="10"/>
      <color rgb="FFFF0000"/>
      <name val="Calibri"/>
      <family val="2"/>
      <scheme val="minor"/>
    </font>
    <font>
      <sz val="10"/>
      <color theme="5"/>
      <name val="Calibri"/>
      <family val="2"/>
      <scheme val="minor"/>
    </font>
    <font>
      <sz val="8"/>
      <name val="Calibri"/>
      <family val="2"/>
      <scheme val="minor"/>
    </font>
    <font>
      <u/>
      <sz val="11"/>
      <color theme="10"/>
      <name val="Calibri"/>
      <family val="2"/>
      <scheme val="minor"/>
    </font>
    <font>
      <sz val="11"/>
      <color rgb="FF000000"/>
      <name val="Calibri"/>
      <family val="2"/>
    </font>
    <font>
      <sz val="10"/>
      <name val="Calibri"/>
      <family val="2"/>
    </font>
    <font>
      <b/>
      <sz val="11"/>
      <name val="Calibri"/>
      <family val="2"/>
    </font>
    <font>
      <i/>
      <sz val="11"/>
      <color theme="1"/>
      <name val="Calibri"/>
      <family val="2"/>
    </font>
    <font>
      <b/>
      <sz val="11"/>
      <color theme="0"/>
      <name val="Calibri"/>
      <family val="2"/>
    </font>
    <font>
      <b/>
      <sz val="11"/>
      <color rgb="FF4BACC6"/>
      <name val="Calibri"/>
      <family val="2"/>
    </font>
    <font>
      <u/>
      <sz val="11"/>
      <color theme="10"/>
      <name val="Calibri"/>
      <family val="2"/>
    </font>
    <font>
      <b/>
      <sz val="10"/>
      <color theme="1"/>
      <name val="Arial"/>
      <family val="2"/>
    </font>
    <font>
      <b/>
      <sz val="14"/>
      <color theme="0"/>
      <name val="Arial"/>
      <family val="2"/>
    </font>
    <font>
      <b/>
      <sz val="16"/>
      <name val="Calibri"/>
      <family val="2"/>
      <scheme val="minor"/>
    </font>
    <font>
      <sz val="10"/>
      <color theme="8"/>
      <name val="Calibri"/>
      <family val="2"/>
      <scheme val="minor"/>
    </font>
  </fonts>
  <fills count="81">
    <fill>
      <patternFill patternType="none"/>
    </fill>
    <fill>
      <patternFill patternType="gray125"/>
    </fill>
    <fill>
      <patternFill patternType="solid">
        <fgColor rgb="FFF2F2F2"/>
        <bgColor indexed="64"/>
      </patternFill>
    </fill>
    <fill>
      <patternFill patternType="solid">
        <fgColor theme="1"/>
        <bgColor indexed="64"/>
      </patternFill>
    </fill>
    <fill>
      <patternFill patternType="solid">
        <fgColor rgb="FF4BACC6"/>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DBF3F9"/>
        <bgColor indexed="64"/>
      </patternFill>
    </fill>
    <fill>
      <patternFill patternType="solid">
        <fgColor rgb="FFB6DDE8"/>
        <bgColor indexed="64"/>
      </patternFill>
    </fill>
    <fill>
      <patternFill patternType="solid">
        <fgColor theme="0"/>
        <bgColor indexed="64"/>
      </patternFill>
    </fill>
    <fill>
      <patternFill patternType="solid">
        <fgColor theme="3"/>
        <bgColor indexed="64"/>
      </patternFill>
    </fill>
    <fill>
      <patternFill patternType="solid">
        <fgColor theme="1" tint="-0.49998474074526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rgb="FF000000"/>
      </patternFill>
    </fill>
    <fill>
      <patternFill patternType="solid">
        <fgColor rgb="FF00000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4"/>
        <bgColor indexed="64"/>
      </patternFill>
    </fill>
    <fill>
      <patternFill patternType="solid">
        <fgColor theme="6" tint="-0.249977111117893"/>
        <bgColor indexed="64"/>
      </patternFill>
    </fill>
    <fill>
      <patternFill patternType="solid">
        <fgColor theme="6" tint="-9.9978637043366805E-2"/>
        <bgColor indexed="64"/>
      </patternFill>
    </fill>
    <fill>
      <patternFill patternType="solid">
        <fgColor rgb="FFD9D9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patternFill>
    </fill>
    <fill>
      <patternFill patternType="solid">
        <fgColor indexed="43"/>
      </patternFill>
    </fill>
    <fill>
      <patternFill patternType="solid">
        <fgColor indexed="26"/>
      </patternFill>
    </fill>
    <fill>
      <patternFill patternType="solid">
        <fgColor rgb="FFB7C8D0"/>
        <bgColor rgb="FF000000"/>
      </patternFill>
    </fill>
    <fill>
      <patternFill patternType="solid">
        <fgColor rgb="FFFFFFFF"/>
        <bgColor rgb="FF000000"/>
      </patternFill>
    </fill>
    <fill>
      <patternFill patternType="solid">
        <fgColor theme="9" tint="0.39994506668294322"/>
        <bgColor indexed="64"/>
      </patternFill>
    </fill>
    <fill>
      <patternFill patternType="solid">
        <fgColor rgb="FFFFFF00"/>
        <bgColor indexed="64"/>
      </patternFill>
    </fill>
  </fills>
  <borders count="10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rgb="FF4BACC6"/>
      </top>
      <bottom/>
      <diagonal/>
    </border>
    <border>
      <left/>
      <right/>
      <top/>
      <bottom style="medium">
        <color rgb="FF4BACC6"/>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theme="3"/>
      </left>
      <right style="thin">
        <color theme="3"/>
      </right>
      <top style="thin">
        <color theme="3"/>
      </top>
      <bottom style="thin">
        <color theme="3"/>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diagonal/>
    </border>
    <border>
      <left/>
      <right style="hair">
        <color indexed="64"/>
      </right>
      <top style="hair">
        <color indexed="64"/>
      </top>
      <bottom/>
      <diagonal/>
    </border>
    <border>
      <left/>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thin">
        <color indexed="64"/>
      </top>
      <bottom style="hair">
        <color indexed="64"/>
      </bottom>
      <diagonal/>
    </border>
    <border>
      <left/>
      <right/>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style="thin">
        <color theme="4"/>
      </top>
      <bottom style="thin">
        <color theme="4"/>
      </bottom>
      <diagonal/>
    </border>
    <border>
      <left/>
      <right style="thin">
        <color theme="4"/>
      </right>
      <top style="thin">
        <color theme="4"/>
      </top>
      <bottom/>
      <diagonal/>
    </border>
    <border>
      <left style="thin">
        <color theme="4"/>
      </left>
      <right style="thin">
        <color theme="4"/>
      </right>
      <top style="thin">
        <color theme="4"/>
      </top>
      <bottom/>
      <diagonal/>
    </border>
    <border>
      <left style="thin">
        <color theme="4"/>
      </left>
      <right/>
      <top style="thin">
        <color theme="4"/>
      </top>
      <bottom/>
      <diagonal/>
    </border>
    <border>
      <left style="thin">
        <color theme="4"/>
      </left>
      <right/>
      <top style="thin">
        <color theme="4"/>
      </top>
      <bottom style="thin">
        <color theme="4"/>
      </bottom>
      <diagonal/>
    </border>
    <border>
      <left style="thin">
        <color theme="4"/>
      </left>
      <right style="thin">
        <color theme="4"/>
      </right>
      <top/>
      <bottom style="thin">
        <color theme="4"/>
      </bottom>
      <diagonal/>
    </border>
    <border>
      <left style="thin">
        <color theme="4"/>
      </left>
      <right/>
      <top/>
      <bottom style="thin">
        <color theme="4"/>
      </bottom>
      <diagonal/>
    </border>
    <border>
      <left style="thin">
        <color theme="4"/>
      </left>
      <right/>
      <top/>
      <bottom/>
      <diagonal/>
    </border>
    <border>
      <left/>
      <right style="thin">
        <color theme="4"/>
      </right>
      <top/>
      <bottom/>
      <diagonal/>
    </border>
    <border>
      <left/>
      <right style="thin">
        <color theme="4"/>
      </right>
      <top/>
      <bottom style="thin">
        <color theme="4"/>
      </bottom>
      <diagonal/>
    </border>
    <border>
      <left style="thin">
        <color theme="5" tint="-0.499984740745262"/>
      </left>
      <right/>
      <top style="thin">
        <color theme="5" tint="-0.499984740745262"/>
      </top>
      <bottom style="thin">
        <color theme="5" tint="-0.4999847407452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thin">
        <color auto="1"/>
      </right>
      <top/>
      <bottom style="medium">
        <color auto="1"/>
      </bottom>
      <diagonal/>
    </border>
    <border>
      <left/>
      <right style="thin">
        <color indexed="64"/>
      </right>
      <top style="hair">
        <color indexed="64"/>
      </top>
      <bottom style="hair">
        <color auto="1"/>
      </bottom>
      <diagonal/>
    </border>
    <border>
      <left/>
      <right style="thin">
        <color indexed="64"/>
      </right>
      <top style="thin">
        <color indexed="64"/>
      </top>
      <bottom style="hair">
        <color auto="1"/>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rgb="FF1C556C"/>
      </left>
      <right style="thin">
        <color rgb="FF1C556C"/>
      </right>
      <top style="thin">
        <color rgb="FF1C556C"/>
      </top>
      <bottom style="thin">
        <color rgb="FF1C556C"/>
      </bottom>
      <diagonal/>
    </border>
    <border>
      <left style="thin">
        <color rgb="FF1C556C"/>
      </left>
      <right style="thin">
        <color rgb="FF1C556C"/>
      </right>
      <top/>
      <bottom style="thin">
        <color rgb="FF1C556C"/>
      </bottom>
      <diagonal/>
    </border>
    <border>
      <left/>
      <right style="thin">
        <color rgb="FF073E3F"/>
      </right>
      <top style="thin">
        <color rgb="FF073E3F"/>
      </top>
      <bottom style="thin">
        <color rgb="FF073E3F"/>
      </bottom>
      <diagonal/>
    </border>
    <border>
      <left/>
      <right style="thin">
        <color rgb="FF073E3F"/>
      </right>
      <top/>
      <bottom style="thin">
        <color rgb="FF073E3F"/>
      </bottom>
      <diagonal/>
    </border>
    <border>
      <left/>
      <right style="thin">
        <color rgb="FF073E3F"/>
      </right>
      <top/>
      <bottom/>
      <diagonal/>
    </border>
    <border>
      <left style="thin">
        <color indexed="64"/>
      </left>
      <right style="thin">
        <color indexed="64"/>
      </right>
      <top style="thin">
        <color indexed="64"/>
      </top>
      <bottom style="thin">
        <color theme="4"/>
      </bottom>
      <diagonal/>
    </border>
    <border>
      <left style="thin">
        <color indexed="64"/>
      </left>
      <right style="thin">
        <color indexed="64"/>
      </right>
      <top style="thin">
        <color theme="4"/>
      </top>
      <bottom style="thin">
        <color theme="4"/>
      </bottom>
      <diagonal/>
    </border>
    <border>
      <left style="thin">
        <color indexed="64"/>
      </left>
      <right style="thin">
        <color indexed="64"/>
      </right>
      <top style="thin">
        <color theme="4"/>
      </top>
      <bottom style="thin">
        <color indexed="64"/>
      </bottom>
      <diagonal/>
    </border>
    <border>
      <left style="thin">
        <color theme="4"/>
      </left>
      <right style="thin">
        <color theme="4"/>
      </right>
      <top/>
      <bottom/>
      <diagonal/>
    </border>
  </borders>
  <cellStyleXfs count="2249">
    <xf numFmtId="0" fontId="0" fillId="0" borderId="0"/>
    <xf numFmtId="9" fontId="1" fillId="0" borderId="0" applyFont="0" applyFill="0" applyBorder="0" applyAlignment="0" applyProtection="0"/>
    <xf numFmtId="166" fontId="1" fillId="0" borderId="0"/>
    <xf numFmtId="0" fontId="24" fillId="0" borderId="0"/>
    <xf numFmtId="0" fontId="24" fillId="0" borderId="0"/>
    <xf numFmtId="0" fontId="24" fillId="0" borderId="0"/>
    <xf numFmtId="0" fontId="24" fillId="0" borderId="0"/>
    <xf numFmtId="0" fontId="1" fillId="0" borderId="0"/>
    <xf numFmtId="0" fontId="1" fillId="0" borderId="0"/>
    <xf numFmtId="0" fontId="23" fillId="0" borderId="0"/>
    <xf numFmtId="0" fontId="29" fillId="0" borderId="0"/>
    <xf numFmtId="0" fontId="29" fillId="0" borderId="0"/>
    <xf numFmtId="0" fontId="53" fillId="0" borderId="68" applyNumberFormat="0" applyFill="0" applyAlignment="0" applyProtection="0"/>
    <xf numFmtId="0" fontId="54" fillId="0" borderId="69" applyNumberFormat="0" applyFill="0" applyAlignment="0" applyProtection="0"/>
    <xf numFmtId="0" fontId="55" fillId="0" borderId="70" applyNumberFormat="0" applyFill="0" applyAlignment="0" applyProtection="0"/>
    <xf numFmtId="0" fontId="55" fillId="0" borderId="0" applyNumberFormat="0" applyFill="0" applyBorder="0" applyAlignment="0" applyProtection="0"/>
    <xf numFmtId="0" fontId="56" fillId="23" borderId="0" applyNumberFormat="0" applyBorder="0" applyAlignment="0" applyProtection="0"/>
    <xf numFmtId="0" fontId="57" fillId="24" borderId="0" applyNumberFormat="0" applyBorder="0" applyAlignment="0" applyProtection="0"/>
    <xf numFmtId="0" fontId="58" fillId="26" borderId="71" applyNumberFormat="0" applyAlignment="0" applyProtection="0"/>
    <xf numFmtId="0" fontId="59" fillId="27" borderId="72" applyNumberFormat="0" applyAlignment="0" applyProtection="0"/>
    <xf numFmtId="0" fontId="60" fillId="27" borderId="71" applyNumberFormat="0" applyAlignment="0" applyProtection="0"/>
    <xf numFmtId="0" fontId="61" fillId="0" borderId="73" applyNumberFormat="0" applyFill="0" applyAlignment="0" applyProtection="0"/>
    <xf numFmtId="0" fontId="2" fillId="28" borderId="74" applyNumberFormat="0" applyAlignment="0" applyProtection="0"/>
    <xf numFmtId="0" fontId="39" fillId="0" borderId="0" applyNumberFormat="0" applyFill="0" applyBorder="0" applyAlignment="0" applyProtection="0"/>
    <xf numFmtId="0" fontId="62" fillId="0" borderId="0" applyNumberFormat="0" applyFill="0" applyBorder="0" applyAlignment="0" applyProtection="0"/>
    <xf numFmtId="0" fontId="40" fillId="0" borderId="76" applyNumberFormat="0" applyFill="0" applyAlignment="0" applyProtection="0"/>
    <xf numFmtId="0" fontId="63"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63"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63"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63"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63" fillId="46"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63"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165" fontId="24" fillId="0" borderId="0" applyFont="0" applyFill="0" applyBorder="0" applyAlignment="0" applyProtection="0"/>
    <xf numFmtId="43" fontId="24" fillId="0" borderId="0" applyFont="0" applyFill="0" applyBorder="0" applyAlignment="0" applyProtection="0"/>
    <xf numFmtId="164" fontId="24" fillId="0" borderId="0" applyFont="0" applyFill="0" applyBorder="0" applyAlignment="0" applyProtection="0"/>
    <xf numFmtId="0" fontId="23" fillId="0" borderId="0"/>
    <xf numFmtId="0" fontId="1" fillId="0" borderId="0"/>
    <xf numFmtId="0" fontId="65" fillId="0" borderId="0"/>
    <xf numFmtId="0" fontId="24" fillId="0" borderId="0"/>
    <xf numFmtId="0" fontId="24" fillId="0" borderId="0"/>
    <xf numFmtId="0" fontId="23" fillId="0" borderId="0"/>
    <xf numFmtId="0" fontId="1" fillId="0" borderId="0"/>
    <xf numFmtId="0" fontId="1" fillId="0" borderId="0"/>
    <xf numFmtId="0" fontId="1" fillId="0" borderId="0"/>
    <xf numFmtId="0" fontId="1" fillId="0" borderId="0"/>
    <xf numFmtId="9" fontId="24" fillId="0" borderId="0" applyFont="0" applyFill="0" applyBorder="0" applyAlignment="0" applyProtection="0"/>
    <xf numFmtId="0" fontId="24" fillId="0" borderId="0"/>
    <xf numFmtId="175" fontId="24" fillId="0" borderId="0"/>
    <xf numFmtId="175" fontId="64" fillId="54" borderId="0" applyNumberFormat="0" applyBorder="0" applyAlignment="0" applyProtection="0"/>
    <xf numFmtId="175" fontId="64" fillId="55" borderId="0" applyNumberFormat="0" applyBorder="0" applyAlignment="0" applyProtection="0"/>
    <xf numFmtId="175" fontId="64" fillId="56" borderId="0" applyNumberFormat="0" applyBorder="0" applyAlignment="0" applyProtection="0"/>
    <xf numFmtId="175" fontId="64" fillId="57" borderId="0" applyNumberFormat="0" applyBorder="0" applyAlignment="0" applyProtection="0"/>
    <xf numFmtId="175" fontId="64" fillId="58" borderId="0" applyNumberFormat="0" applyBorder="0" applyAlignment="0" applyProtection="0"/>
    <xf numFmtId="175" fontId="64" fillId="59" borderId="0" applyNumberFormat="0" applyBorder="0" applyAlignment="0" applyProtection="0"/>
    <xf numFmtId="175" fontId="64" fillId="60" borderId="0" applyNumberFormat="0" applyBorder="0" applyAlignment="0" applyProtection="0"/>
    <xf numFmtId="175" fontId="64" fillId="61" borderId="0" applyNumberFormat="0" applyBorder="0" applyAlignment="0" applyProtection="0"/>
    <xf numFmtId="175" fontId="64" fillId="62" borderId="0" applyNumberFormat="0" applyBorder="0" applyAlignment="0" applyProtection="0"/>
    <xf numFmtId="175" fontId="64" fillId="57" borderId="0" applyNumberFormat="0" applyBorder="0" applyAlignment="0" applyProtection="0"/>
    <xf numFmtId="175" fontId="64" fillId="60" borderId="0" applyNumberFormat="0" applyBorder="0" applyAlignment="0" applyProtection="0"/>
    <xf numFmtId="175" fontId="64" fillId="63" borderId="0" applyNumberFormat="0" applyBorder="0" applyAlignment="0" applyProtection="0"/>
    <xf numFmtId="175" fontId="67" fillId="64" borderId="0" applyNumberFormat="0" applyBorder="0" applyAlignment="0" applyProtection="0"/>
    <xf numFmtId="175" fontId="67" fillId="61" borderId="0" applyNumberFormat="0" applyBorder="0" applyAlignment="0" applyProtection="0"/>
    <xf numFmtId="175" fontId="67" fillId="62" borderId="0" applyNumberFormat="0" applyBorder="0" applyAlignment="0" applyProtection="0"/>
    <xf numFmtId="175" fontId="67" fillId="65" borderId="0" applyNumberFormat="0" applyBorder="0" applyAlignment="0" applyProtection="0"/>
    <xf numFmtId="175" fontId="67" fillId="66" borderId="0" applyNumberFormat="0" applyBorder="0" applyAlignment="0" applyProtection="0"/>
    <xf numFmtId="175" fontId="67" fillId="67" borderId="0" applyNumberFormat="0" applyBorder="0" applyAlignment="0" applyProtection="0"/>
    <xf numFmtId="175" fontId="67" fillId="68" borderId="0" applyNumberFormat="0" applyBorder="0" applyAlignment="0" applyProtection="0"/>
    <xf numFmtId="175" fontId="67" fillId="69" borderId="0" applyNumberFormat="0" applyBorder="0" applyAlignment="0" applyProtection="0"/>
    <xf numFmtId="175" fontId="67" fillId="70" borderId="0" applyNumberFormat="0" applyBorder="0" applyAlignment="0" applyProtection="0"/>
    <xf numFmtId="175" fontId="67" fillId="65" borderId="0" applyNumberFormat="0" applyBorder="0" applyAlignment="0" applyProtection="0"/>
    <xf numFmtId="175" fontId="67" fillId="66" borderId="0" applyNumberFormat="0" applyBorder="0" applyAlignment="0" applyProtection="0"/>
    <xf numFmtId="175" fontId="67" fillId="71" borderId="0" applyNumberFormat="0" applyBorder="0" applyAlignment="0" applyProtection="0"/>
    <xf numFmtId="175" fontId="68" fillId="55" borderId="0" applyNumberFormat="0" applyBorder="0" applyAlignment="0" applyProtection="0"/>
    <xf numFmtId="175" fontId="69" fillId="72" borderId="77" applyNumberFormat="0" applyAlignment="0" applyProtection="0"/>
    <xf numFmtId="175" fontId="70" fillId="73" borderId="78" applyNumberFormat="0" applyAlignment="0" applyProtection="0"/>
    <xf numFmtId="165" fontId="6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 fillId="0" borderId="0" applyFont="0" applyFill="0" applyBorder="0" applyAlignment="0" applyProtection="0"/>
    <xf numFmtId="165" fontId="24" fillId="0" borderId="0" applyFont="0" applyFill="0" applyBorder="0" applyAlignment="0" applyProtection="0"/>
    <xf numFmtId="165" fontId="1" fillId="0" borderId="0" applyFont="0" applyFill="0" applyBorder="0" applyAlignment="0" applyProtection="0"/>
    <xf numFmtId="165" fontId="24" fillId="0" borderId="0" applyFont="0" applyFill="0" applyBorder="0" applyAlignment="0" applyProtection="0"/>
    <xf numFmtId="165" fontId="1"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24" fillId="0" borderId="0" applyFont="0" applyFill="0" applyBorder="0" applyAlignment="0" applyProtection="0"/>
    <xf numFmtId="164" fontId="1" fillId="0" borderId="0" applyFont="0" applyFill="0" applyBorder="0" applyAlignment="0" applyProtection="0"/>
    <xf numFmtId="44" fontId="28"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24" fillId="0" borderId="0" applyFont="0" applyFill="0" applyBorder="0" applyAlignment="0" applyProtection="0"/>
    <xf numFmtId="164" fontId="1" fillId="0" borderId="0" applyFont="0" applyFill="0" applyBorder="0" applyAlignment="0" applyProtection="0"/>
    <xf numFmtId="175" fontId="71" fillId="0" borderId="0" applyNumberFormat="0" applyFill="0" applyBorder="0" applyAlignment="0" applyProtection="0"/>
    <xf numFmtId="175" fontId="72" fillId="56" borderId="0" applyNumberFormat="0" applyBorder="0" applyAlignment="0" applyProtection="0"/>
    <xf numFmtId="175" fontId="73" fillId="0" borderId="79" applyNumberFormat="0" applyFill="0" applyAlignment="0" applyProtection="0"/>
    <xf numFmtId="175" fontId="74" fillId="0" borderId="80" applyNumberFormat="0" applyFill="0" applyAlignment="0" applyProtection="0"/>
    <xf numFmtId="175" fontId="75" fillId="0" borderId="81" applyNumberFormat="0" applyFill="0" applyAlignment="0" applyProtection="0"/>
    <xf numFmtId="175" fontId="66" fillId="0" borderId="0" applyFill="0" applyBorder="0">
      <alignment vertical="center"/>
    </xf>
    <xf numFmtId="175" fontId="75" fillId="0" borderId="0" applyNumberFormat="0" applyFill="0" applyBorder="0" applyAlignment="0" applyProtection="0"/>
    <xf numFmtId="175" fontId="76" fillId="59" borderId="77" applyNumberFormat="0" applyAlignment="0" applyProtection="0"/>
    <xf numFmtId="175" fontId="77" fillId="0" borderId="82" applyNumberFormat="0" applyFill="0" applyAlignment="0" applyProtection="0"/>
    <xf numFmtId="175" fontId="78" fillId="74" borderId="0">
      <alignment horizontal="center"/>
    </xf>
    <xf numFmtId="175" fontId="79" fillId="75" borderId="0" applyNumberFormat="0" applyBorder="0" applyAlignment="0" applyProtection="0"/>
    <xf numFmtId="175" fontId="1" fillId="0" borderId="0"/>
    <xf numFmtId="175" fontId="24" fillId="0" borderId="0"/>
    <xf numFmtId="0" fontId="80" fillId="0" borderId="0"/>
    <xf numFmtId="0" fontId="65" fillId="0" borderId="0"/>
    <xf numFmtId="0" fontId="65" fillId="0" borderId="0"/>
    <xf numFmtId="0" fontId="65" fillId="0" borderId="0"/>
    <xf numFmtId="0" fontId="1" fillId="0" borderId="0"/>
    <xf numFmtId="0" fontId="1" fillId="0" borderId="0"/>
    <xf numFmtId="0" fontId="1" fillId="0" borderId="0"/>
    <xf numFmtId="0" fontId="1" fillId="0" borderId="0"/>
    <xf numFmtId="175" fontId="24" fillId="0" borderId="0"/>
    <xf numFmtId="175" fontId="1" fillId="0" borderId="0"/>
    <xf numFmtId="175" fontId="1" fillId="0" borderId="0"/>
    <xf numFmtId="175" fontId="1" fillId="0" borderId="0"/>
    <xf numFmtId="175" fontId="65" fillId="0" borderId="0"/>
    <xf numFmtId="175" fontId="24" fillId="0" borderId="0"/>
    <xf numFmtId="175" fontId="65" fillId="0" borderId="0"/>
    <xf numFmtId="175" fontId="24" fillId="0" borderId="0"/>
    <xf numFmtId="0" fontId="1" fillId="0" borderId="0"/>
    <xf numFmtId="0" fontId="1" fillId="0" borderId="0"/>
    <xf numFmtId="175" fontId="1" fillId="0" borderId="0"/>
    <xf numFmtId="0" fontId="1" fillId="0" borderId="0"/>
    <xf numFmtId="175" fontId="1" fillId="0" borderId="0"/>
    <xf numFmtId="0" fontId="1" fillId="0" borderId="0"/>
    <xf numFmtId="175" fontId="65" fillId="0" borderId="0">
      <alignment vertical="top"/>
    </xf>
    <xf numFmtId="175" fontId="65" fillId="0" borderId="0">
      <alignment vertical="top"/>
    </xf>
    <xf numFmtId="0" fontId="1" fillId="0" borderId="0"/>
    <xf numFmtId="175" fontId="65" fillId="0" borderId="0">
      <alignment vertical="top"/>
    </xf>
    <xf numFmtId="175" fontId="65" fillId="0" borderId="0">
      <alignment vertical="top"/>
    </xf>
    <xf numFmtId="175" fontId="24" fillId="0" borderId="0">
      <alignment wrapText="1"/>
    </xf>
    <xf numFmtId="175" fontId="65" fillId="0" borderId="0">
      <alignment vertical="top"/>
    </xf>
    <xf numFmtId="175" fontId="24" fillId="0" borderId="0">
      <alignment wrapText="1"/>
    </xf>
    <xf numFmtId="175" fontId="81" fillId="0" borderId="0"/>
    <xf numFmtId="175" fontId="24" fillId="0" borderId="0"/>
    <xf numFmtId="175" fontId="24" fillId="0" borderId="0"/>
    <xf numFmtId="175" fontId="24" fillId="0" borderId="0"/>
    <xf numFmtId="175" fontId="23" fillId="0" borderId="0"/>
    <xf numFmtId="175" fontId="24" fillId="76" borderId="83"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175" fontId="82" fillId="72" borderId="84" applyNumberFormat="0" applyAlignment="0" applyProtection="0"/>
    <xf numFmtId="9" fontId="24" fillId="0" borderId="0" applyFont="0" applyFill="0" applyBorder="0" applyAlignment="0" applyProtection="0"/>
    <xf numFmtId="9" fontId="83" fillId="0" borderId="0" applyFont="0" applyFill="0" applyBorder="0" applyAlignment="0" applyProtection="0"/>
    <xf numFmtId="9" fontId="1"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175" fontId="84" fillId="0" borderId="0"/>
    <xf numFmtId="175" fontId="85" fillId="0" borderId="0" applyNumberFormat="0" applyFill="0" applyBorder="0" applyAlignment="0" applyProtection="0"/>
    <xf numFmtId="175" fontId="86" fillId="0" borderId="85" applyNumberFormat="0" applyFill="0" applyAlignment="0" applyProtection="0"/>
    <xf numFmtId="175" fontId="87" fillId="0" borderId="0" applyNumberForma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175" fontId="65" fillId="0" borderId="0"/>
    <xf numFmtId="175" fontId="1" fillId="0" borderId="0"/>
    <xf numFmtId="175" fontId="1" fillId="0" borderId="0"/>
    <xf numFmtId="175" fontId="1" fillId="0" borderId="0"/>
    <xf numFmtId="175" fontId="1" fillId="0" borderId="0"/>
    <xf numFmtId="175" fontId="24" fillId="0" borderId="0">
      <alignment wrapText="1"/>
    </xf>
    <xf numFmtId="175" fontId="1" fillId="0" borderId="0"/>
    <xf numFmtId="175" fontId="1" fillId="0" borderId="0"/>
    <xf numFmtId="175" fontId="24" fillId="0" borderId="0"/>
    <xf numFmtId="175" fontId="24" fillId="0" borderId="0"/>
    <xf numFmtId="9" fontId="1" fillId="0" borderId="0" applyFont="0" applyFill="0" applyBorder="0" applyAlignment="0" applyProtection="0"/>
    <xf numFmtId="175" fontId="1" fillId="0" borderId="0"/>
    <xf numFmtId="0" fontId="88" fillId="0" borderId="0" applyNumberFormat="0" applyFill="0" applyBorder="0" applyAlignment="0" applyProtection="0">
      <alignment vertical="top"/>
      <protection locked="0"/>
    </xf>
    <xf numFmtId="0" fontId="65"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0" fontId="1" fillId="0" borderId="0"/>
    <xf numFmtId="0" fontId="1" fillId="0" borderId="0"/>
    <xf numFmtId="175" fontId="1" fillId="0" borderId="0"/>
    <xf numFmtId="0" fontId="1" fillId="0" borderId="0"/>
    <xf numFmtId="175" fontId="1" fillId="0" borderId="0"/>
    <xf numFmtId="0" fontId="1" fillId="0" borderId="0"/>
    <xf numFmtId="0" fontId="1" fillId="0" borderId="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0" fontId="89" fillId="0" borderId="0" applyNumberFormat="0" applyFill="0" applyBorder="0" applyAlignment="0" applyProtection="0"/>
    <xf numFmtId="0" fontId="90" fillId="25" borderId="0" applyNumberFormat="0" applyBorder="0" applyAlignment="0" applyProtection="0"/>
    <xf numFmtId="0" fontId="63" fillId="33" borderId="0" applyNumberFormat="0" applyBorder="0" applyAlignment="0" applyProtection="0"/>
    <xf numFmtId="0" fontId="63" fillId="37" borderId="0" applyNumberFormat="0" applyBorder="0" applyAlignment="0" applyProtection="0"/>
    <xf numFmtId="0" fontId="63" fillId="41" borderId="0" applyNumberFormat="0" applyBorder="0" applyAlignment="0" applyProtection="0"/>
    <xf numFmtId="0" fontId="63" fillId="45" borderId="0" applyNumberFormat="0" applyBorder="0" applyAlignment="0" applyProtection="0"/>
    <xf numFmtId="0" fontId="63" fillId="49" borderId="0" applyNumberFormat="0" applyBorder="0" applyAlignment="0" applyProtection="0"/>
    <xf numFmtId="0" fontId="63" fillId="53" borderId="0" applyNumberFormat="0" applyBorder="0" applyAlignment="0" applyProtection="0"/>
    <xf numFmtId="0" fontId="1" fillId="0" borderId="0"/>
    <xf numFmtId="0" fontId="1" fillId="29" borderId="75" applyNumberFormat="0" applyFont="0" applyAlignment="0" applyProtection="0"/>
    <xf numFmtId="9" fontId="23" fillId="0" borderId="0" applyFont="0" applyFill="0" applyBorder="0" applyAlignment="0" applyProtection="0"/>
    <xf numFmtId="0" fontId="1" fillId="0" borderId="0"/>
    <xf numFmtId="9" fontId="23" fillId="0" borderId="0" applyFont="0" applyFill="0" applyBorder="0" applyAlignment="0" applyProtection="0"/>
    <xf numFmtId="0" fontId="1" fillId="0" borderId="0"/>
    <xf numFmtId="0" fontId="1" fillId="0" borderId="0"/>
    <xf numFmtId="0" fontId="1" fillId="29" borderId="75"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0" fontId="1" fillId="0" borderId="0"/>
    <xf numFmtId="0" fontId="1" fillId="0" borderId="0"/>
    <xf numFmtId="175" fontId="1" fillId="0" borderId="0"/>
    <xf numFmtId="0" fontId="1" fillId="0" borderId="0"/>
    <xf numFmtId="175" fontId="1" fillId="0" borderId="0"/>
    <xf numFmtId="0" fontId="1" fillId="0" borderId="0"/>
    <xf numFmtId="0" fontId="1" fillId="0" borderId="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0" fontId="1" fillId="0" borderId="0"/>
    <xf numFmtId="0" fontId="1" fillId="0" borderId="0"/>
    <xf numFmtId="175" fontId="1" fillId="0" borderId="0"/>
    <xf numFmtId="0" fontId="1" fillId="0" borderId="0"/>
    <xf numFmtId="175" fontId="1" fillId="0" borderId="0"/>
    <xf numFmtId="0" fontId="1" fillId="0" borderId="0"/>
    <xf numFmtId="0" fontId="1" fillId="0" borderId="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29" borderId="75" applyNumberFormat="0" applyFont="0" applyAlignment="0" applyProtection="0"/>
    <xf numFmtId="0" fontId="1" fillId="0" borderId="0"/>
    <xf numFmtId="0" fontId="1" fillId="0" borderId="0"/>
    <xf numFmtId="0" fontId="1" fillId="0" borderId="0"/>
    <xf numFmtId="0" fontId="1" fillId="29" borderId="75"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0" fontId="1" fillId="0" borderId="0"/>
    <xf numFmtId="0" fontId="1" fillId="0" borderId="0"/>
    <xf numFmtId="175" fontId="1" fillId="0" borderId="0"/>
    <xf numFmtId="0" fontId="1" fillId="0" borderId="0"/>
    <xf numFmtId="175" fontId="1" fillId="0" borderId="0"/>
    <xf numFmtId="0" fontId="1" fillId="0" borderId="0"/>
    <xf numFmtId="0" fontId="1" fillId="0" borderId="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0" fontId="1" fillId="0" borderId="0"/>
    <xf numFmtId="0" fontId="1" fillId="0" borderId="0"/>
    <xf numFmtId="175" fontId="1" fillId="0" borderId="0"/>
    <xf numFmtId="0" fontId="1" fillId="0" borderId="0"/>
    <xf numFmtId="175" fontId="1" fillId="0" borderId="0"/>
    <xf numFmtId="0" fontId="1" fillId="0" borderId="0"/>
    <xf numFmtId="0" fontId="1" fillId="0" borderId="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29" borderId="75" applyNumberFormat="0" applyFont="0" applyAlignment="0" applyProtection="0"/>
    <xf numFmtId="0" fontId="1" fillId="0" borderId="0"/>
    <xf numFmtId="0" fontId="1" fillId="0" borderId="0"/>
    <xf numFmtId="0" fontId="1" fillId="0" borderId="0"/>
    <xf numFmtId="0" fontId="1" fillId="29" borderId="75"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0" fontId="1" fillId="0" borderId="0"/>
    <xf numFmtId="0" fontId="1" fillId="0" borderId="0"/>
    <xf numFmtId="175" fontId="1" fillId="0" borderId="0"/>
    <xf numFmtId="0" fontId="1" fillId="0" borderId="0"/>
    <xf numFmtId="175" fontId="1" fillId="0" borderId="0"/>
    <xf numFmtId="0" fontId="1" fillId="0" borderId="0"/>
    <xf numFmtId="0" fontId="1" fillId="0" borderId="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0" fontId="1" fillId="0" borderId="0"/>
    <xf numFmtId="0" fontId="1" fillId="0" borderId="0"/>
    <xf numFmtId="175" fontId="1" fillId="0" borderId="0"/>
    <xf numFmtId="0" fontId="1" fillId="0" borderId="0"/>
    <xf numFmtId="175" fontId="1" fillId="0" borderId="0"/>
    <xf numFmtId="0" fontId="1" fillId="0" borderId="0"/>
    <xf numFmtId="0" fontId="1" fillId="0" borderId="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29" borderId="75" applyNumberFormat="0" applyFont="0" applyAlignment="0" applyProtection="0"/>
    <xf numFmtId="0" fontId="1" fillId="0" borderId="0"/>
    <xf numFmtId="0" fontId="1" fillId="0" borderId="0"/>
    <xf numFmtId="0" fontId="1" fillId="0" borderId="0"/>
    <xf numFmtId="0" fontId="1" fillId="29" borderId="75"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29" borderId="75"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165" fontId="1" fillId="0" borderId="0" applyFont="0" applyFill="0" applyBorder="0" applyAlignment="0" applyProtection="0"/>
    <xf numFmtId="0" fontId="91" fillId="74" borderId="0"/>
    <xf numFmtId="176" fontId="92" fillId="0" borderId="0"/>
    <xf numFmtId="0" fontId="24" fillId="0" borderId="0"/>
    <xf numFmtId="0" fontId="1" fillId="0" borderId="0"/>
    <xf numFmtId="9" fontId="1" fillId="0" borderId="0" applyFont="0" applyFill="0" applyBorder="0" applyAlignment="0" applyProtection="0"/>
    <xf numFmtId="164" fontId="1" fillId="0" borderId="0" applyFont="0" applyFill="0" applyBorder="0" applyAlignment="0" applyProtection="0"/>
    <xf numFmtId="0" fontId="23" fillId="0" borderId="0"/>
    <xf numFmtId="0" fontId="23"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0" fontId="1" fillId="0" borderId="0"/>
    <xf numFmtId="0" fontId="1" fillId="0" borderId="0"/>
    <xf numFmtId="175" fontId="1" fillId="0" borderId="0"/>
    <xf numFmtId="0" fontId="1" fillId="0" borderId="0"/>
    <xf numFmtId="175" fontId="1" fillId="0" borderId="0"/>
    <xf numFmtId="0" fontId="1" fillId="0" borderId="0"/>
    <xf numFmtId="0" fontId="1" fillId="0" borderId="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0" fontId="1" fillId="0" borderId="0"/>
    <xf numFmtId="0" fontId="1" fillId="0" borderId="0"/>
    <xf numFmtId="175" fontId="1" fillId="0" borderId="0"/>
    <xf numFmtId="0" fontId="1" fillId="0" borderId="0"/>
    <xf numFmtId="175" fontId="1" fillId="0" borderId="0"/>
    <xf numFmtId="0" fontId="1" fillId="0" borderId="0"/>
    <xf numFmtId="0" fontId="1" fillId="0" borderId="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29" borderId="75" applyNumberFormat="0" applyFont="0" applyAlignment="0" applyProtection="0"/>
    <xf numFmtId="0" fontId="1" fillId="0" borderId="0"/>
    <xf numFmtId="0" fontId="1" fillId="0" borderId="0"/>
    <xf numFmtId="0" fontId="1" fillId="0" borderId="0"/>
    <xf numFmtId="0" fontId="1" fillId="29" borderId="75"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0" fontId="1" fillId="0" borderId="0"/>
    <xf numFmtId="0" fontId="1" fillId="0" borderId="0"/>
    <xf numFmtId="175" fontId="1" fillId="0" borderId="0"/>
    <xf numFmtId="0" fontId="1" fillId="0" borderId="0"/>
    <xf numFmtId="175" fontId="1" fillId="0" borderId="0"/>
    <xf numFmtId="0" fontId="1" fillId="0" borderId="0"/>
    <xf numFmtId="0" fontId="1" fillId="0" borderId="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0" fontId="1" fillId="0" borderId="0"/>
    <xf numFmtId="0" fontId="1" fillId="0" borderId="0"/>
    <xf numFmtId="175" fontId="1" fillId="0" borderId="0"/>
    <xf numFmtId="0" fontId="1" fillId="0" borderId="0"/>
    <xf numFmtId="175" fontId="1" fillId="0" borderId="0"/>
    <xf numFmtId="0" fontId="1" fillId="0" borderId="0"/>
    <xf numFmtId="0" fontId="1" fillId="0" borderId="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29" borderId="75" applyNumberFormat="0" applyFont="0" applyAlignment="0" applyProtection="0"/>
    <xf numFmtId="0" fontId="1" fillId="0" borderId="0"/>
    <xf numFmtId="0" fontId="1" fillId="0" borderId="0"/>
    <xf numFmtId="0" fontId="1" fillId="0" borderId="0"/>
    <xf numFmtId="0" fontId="1" fillId="29" borderId="75"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29" borderId="75"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165" fontId="1"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0" fontId="1" fillId="0" borderId="0"/>
    <xf numFmtId="0" fontId="1" fillId="0" borderId="0"/>
    <xf numFmtId="175" fontId="1" fillId="0" borderId="0"/>
    <xf numFmtId="0" fontId="1" fillId="0" borderId="0"/>
    <xf numFmtId="175" fontId="1" fillId="0" borderId="0"/>
    <xf numFmtId="0" fontId="1" fillId="0" borderId="0"/>
    <xf numFmtId="0" fontId="1" fillId="0" borderId="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0" fontId="1" fillId="0" borderId="0"/>
    <xf numFmtId="0" fontId="1" fillId="0" borderId="0"/>
    <xf numFmtId="175" fontId="1" fillId="0" borderId="0"/>
    <xf numFmtId="0" fontId="1" fillId="0" borderId="0"/>
    <xf numFmtId="175" fontId="1" fillId="0" borderId="0"/>
    <xf numFmtId="0" fontId="1" fillId="0" borderId="0"/>
    <xf numFmtId="0" fontId="1" fillId="0" borderId="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29" borderId="75" applyNumberFormat="0" applyFont="0" applyAlignment="0" applyProtection="0"/>
    <xf numFmtId="0" fontId="1" fillId="0" borderId="0"/>
    <xf numFmtId="0" fontId="1" fillId="0" borderId="0"/>
    <xf numFmtId="0" fontId="1" fillId="0" borderId="0"/>
    <xf numFmtId="0" fontId="1" fillId="29" borderId="75"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0" fontId="1" fillId="0" borderId="0"/>
    <xf numFmtId="0" fontId="1" fillId="0" borderId="0"/>
    <xf numFmtId="175" fontId="1" fillId="0" borderId="0"/>
    <xf numFmtId="0" fontId="1" fillId="0" borderId="0"/>
    <xf numFmtId="175" fontId="1" fillId="0" borderId="0"/>
    <xf numFmtId="0" fontId="1" fillId="0" borderId="0"/>
    <xf numFmtId="0" fontId="1" fillId="0" borderId="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0" fontId="1" fillId="0" borderId="0"/>
    <xf numFmtId="0" fontId="1" fillId="0" borderId="0"/>
    <xf numFmtId="175" fontId="1" fillId="0" borderId="0"/>
    <xf numFmtId="0" fontId="1" fillId="0" borderId="0"/>
    <xf numFmtId="175" fontId="1" fillId="0" borderId="0"/>
    <xf numFmtId="0" fontId="1" fillId="0" borderId="0"/>
    <xf numFmtId="0" fontId="1" fillId="0" borderId="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29" borderId="75" applyNumberFormat="0" applyFont="0" applyAlignment="0" applyProtection="0"/>
    <xf numFmtId="0" fontId="1" fillId="0" borderId="0"/>
    <xf numFmtId="0" fontId="1" fillId="0" borderId="0"/>
    <xf numFmtId="0" fontId="1" fillId="0" borderId="0"/>
    <xf numFmtId="0" fontId="1" fillId="29" borderId="75"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29" borderId="75"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165" fontId="1"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0" fontId="1" fillId="0" borderId="0"/>
    <xf numFmtId="0" fontId="1" fillId="0" borderId="0"/>
    <xf numFmtId="175" fontId="1" fillId="0" borderId="0"/>
    <xf numFmtId="0" fontId="1" fillId="0" borderId="0"/>
    <xf numFmtId="175" fontId="1" fillId="0" borderId="0"/>
    <xf numFmtId="0" fontId="1" fillId="0" borderId="0"/>
    <xf numFmtId="0" fontId="1" fillId="0" borderId="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0" fontId="1" fillId="0" borderId="0"/>
    <xf numFmtId="0" fontId="1" fillId="0" borderId="0"/>
    <xf numFmtId="175" fontId="1" fillId="0" borderId="0"/>
    <xf numFmtId="0" fontId="1" fillId="0" borderId="0"/>
    <xf numFmtId="175" fontId="1" fillId="0" borderId="0"/>
    <xf numFmtId="0" fontId="1" fillId="0" borderId="0"/>
    <xf numFmtId="0" fontId="1" fillId="0" borderId="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29" borderId="75" applyNumberFormat="0" applyFont="0" applyAlignment="0" applyProtection="0"/>
    <xf numFmtId="0" fontId="1" fillId="0" borderId="0"/>
    <xf numFmtId="0" fontId="1" fillId="0" borderId="0"/>
    <xf numFmtId="0" fontId="1" fillId="0" borderId="0"/>
    <xf numFmtId="0" fontId="1" fillId="29" borderId="75"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0" fontId="1" fillId="0" borderId="0"/>
    <xf numFmtId="0" fontId="1" fillId="0" borderId="0"/>
    <xf numFmtId="175" fontId="1" fillId="0" borderId="0"/>
    <xf numFmtId="0" fontId="1" fillId="0" borderId="0"/>
    <xf numFmtId="175" fontId="1" fillId="0" borderId="0"/>
    <xf numFmtId="0" fontId="1" fillId="0" borderId="0"/>
    <xf numFmtId="0" fontId="1" fillId="0" borderId="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0" fontId="1" fillId="0" borderId="0"/>
    <xf numFmtId="0" fontId="1" fillId="0" borderId="0"/>
    <xf numFmtId="175" fontId="1" fillId="0" borderId="0"/>
    <xf numFmtId="0" fontId="1" fillId="0" borderId="0"/>
    <xf numFmtId="175" fontId="1" fillId="0" borderId="0"/>
    <xf numFmtId="0" fontId="1" fillId="0" borderId="0"/>
    <xf numFmtId="0" fontId="1" fillId="0" borderId="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29" borderId="75" applyNumberFormat="0" applyFont="0" applyAlignment="0" applyProtection="0"/>
    <xf numFmtId="0" fontId="1" fillId="0" borderId="0"/>
    <xf numFmtId="0" fontId="1" fillId="0" borderId="0"/>
    <xf numFmtId="0" fontId="1" fillId="0" borderId="0"/>
    <xf numFmtId="0" fontId="1" fillId="29" borderId="75"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0" fontId="1" fillId="0" borderId="0"/>
    <xf numFmtId="0" fontId="1" fillId="0" borderId="0"/>
    <xf numFmtId="175" fontId="1" fillId="0" borderId="0"/>
    <xf numFmtId="0" fontId="1" fillId="0" borderId="0"/>
    <xf numFmtId="175" fontId="1" fillId="0" borderId="0"/>
    <xf numFmtId="0" fontId="1" fillId="0" borderId="0"/>
    <xf numFmtId="0" fontId="1" fillId="0" borderId="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0" fontId="1" fillId="0" borderId="0"/>
    <xf numFmtId="0" fontId="1" fillId="0" borderId="0"/>
    <xf numFmtId="175" fontId="1" fillId="0" borderId="0"/>
    <xf numFmtId="0" fontId="1" fillId="0" borderId="0"/>
    <xf numFmtId="175" fontId="1" fillId="0" borderId="0"/>
    <xf numFmtId="0" fontId="1" fillId="0" borderId="0"/>
    <xf numFmtId="0" fontId="1" fillId="0" borderId="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29" borderId="75" applyNumberFormat="0" applyFont="0" applyAlignment="0" applyProtection="0"/>
    <xf numFmtId="0" fontId="1" fillId="0" borderId="0"/>
    <xf numFmtId="0" fontId="1" fillId="0" borderId="0"/>
    <xf numFmtId="0" fontId="1" fillId="0" borderId="0"/>
    <xf numFmtId="0" fontId="1" fillId="29" borderId="75"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0" fontId="1" fillId="0" borderId="0"/>
    <xf numFmtId="0" fontId="1" fillId="0" borderId="0"/>
    <xf numFmtId="175" fontId="1" fillId="0" borderId="0"/>
    <xf numFmtId="0" fontId="1" fillId="0" borderId="0"/>
    <xf numFmtId="175" fontId="1" fillId="0" borderId="0"/>
    <xf numFmtId="0" fontId="1" fillId="0" borderId="0"/>
    <xf numFmtId="0" fontId="1" fillId="0" borderId="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0" fontId="1" fillId="0" borderId="0"/>
    <xf numFmtId="0" fontId="1" fillId="0" borderId="0"/>
    <xf numFmtId="175" fontId="1" fillId="0" borderId="0"/>
    <xf numFmtId="0" fontId="1" fillId="0" borderId="0"/>
    <xf numFmtId="175" fontId="1" fillId="0" borderId="0"/>
    <xf numFmtId="0" fontId="1" fillId="0" borderId="0"/>
    <xf numFmtId="0" fontId="1" fillId="0" borderId="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29" borderId="75" applyNumberFormat="0" applyFont="0" applyAlignment="0" applyProtection="0"/>
    <xf numFmtId="0" fontId="1" fillId="0" borderId="0"/>
    <xf numFmtId="0" fontId="1" fillId="0" borderId="0"/>
    <xf numFmtId="0" fontId="1" fillId="0" borderId="0"/>
    <xf numFmtId="0" fontId="1" fillId="29" borderId="75"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29" borderId="75"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165" fontId="1"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0" fontId="1" fillId="0" borderId="0"/>
    <xf numFmtId="0" fontId="1" fillId="0" borderId="0"/>
    <xf numFmtId="175" fontId="1" fillId="0" borderId="0"/>
    <xf numFmtId="0" fontId="1" fillId="0" borderId="0"/>
    <xf numFmtId="175" fontId="1" fillId="0" borderId="0"/>
    <xf numFmtId="0" fontId="1" fillId="0" borderId="0"/>
    <xf numFmtId="0" fontId="1" fillId="0" borderId="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0" fontId="1" fillId="0" borderId="0"/>
    <xf numFmtId="0" fontId="1" fillId="0" borderId="0"/>
    <xf numFmtId="175" fontId="1" fillId="0" borderId="0"/>
    <xf numFmtId="0" fontId="1" fillId="0" borderId="0"/>
    <xf numFmtId="175" fontId="1" fillId="0" borderId="0"/>
    <xf numFmtId="0" fontId="1" fillId="0" borderId="0"/>
    <xf numFmtId="0" fontId="1" fillId="0" borderId="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29" borderId="75" applyNumberFormat="0" applyFont="0" applyAlignment="0" applyProtection="0"/>
    <xf numFmtId="0" fontId="1" fillId="0" borderId="0"/>
    <xf numFmtId="0" fontId="1" fillId="0" borderId="0"/>
    <xf numFmtId="0" fontId="1" fillId="0" borderId="0"/>
    <xf numFmtId="0" fontId="1" fillId="29" borderId="75"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0" fontId="1" fillId="0" borderId="0"/>
    <xf numFmtId="0" fontId="1" fillId="0" borderId="0"/>
    <xf numFmtId="175" fontId="1" fillId="0" borderId="0"/>
    <xf numFmtId="0" fontId="1" fillId="0" borderId="0"/>
    <xf numFmtId="175" fontId="1" fillId="0" borderId="0"/>
    <xf numFmtId="0" fontId="1" fillId="0" borderId="0"/>
    <xf numFmtId="0" fontId="1" fillId="0" borderId="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0" fontId="1" fillId="0" borderId="0"/>
    <xf numFmtId="0" fontId="1" fillId="0" borderId="0"/>
    <xf numFmtId="175" fontId="1" fillId="0" borderId="0"/>
    <xf numFmtId="0" fontId="1" fillId="0" borderId="0"/>
    <xf numFmtId="175" fontId="1" fillId="0" borderId="0"/>
    <xf numFmtId="0" fontId="1" fillId="0" borderId="0"/>
    <xf numFmtId="0" fontId="1" fillId="0" borderId="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29" borderId="75" applyNumberFormat="0" applyFont="0" applyAlignment="0" applyProtection="0"/>
    <xf numFmtId="0" fontId="1" fillId="0" borderId="0"/>
    <xf numFmtId="0" fontId="1" fillId="0" borderId="0"/>
    <xf numFmtId="0" fontId="1" fillId="0" borderId="0"/>
    <xf numFmtId="0" fontId="1" fillId="29" borderId="75"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29" borderId="75"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165" fontId="1"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0" fontId="1" fillId="0" borderId="0"/>
    <xf numFmtId="0" fontId="1" fillId="0" borderId="0"/>
    <xf numFmtId="175" fontId="1" fillId="0" borderId="0"/>
    <xf numFmtId="0" fontId="1" fillId="0" borderId="0"/>
    <xf numFmtId="175" fontId="1" fillId="0" borderId="0"/>
    <xf numFmtId="0" fontId="1" fillId="0" borderId="0"/>
    <xf numFmtId="0" fontId="1" fillId="0" borderId="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0" fontId="1" fillId="0" borderId="0"/>
    <xf numFmtId="0" fontId="1" fillId="0" borderId="0"/>
    <xf numFmtId="175" fontId="1" fillId="0" borderId="0"/>
    <xf numFmtId="0" fontId="1" fillId="0" borderId="0"/>
    <xf numFmtId="175" fontId="1" fillId="0" borderId="0"/>
    <xf numFmtId="0" fontId="1" fillId="0" borderId="0"/>
    <xf numFmtId="0" fontId="1" fillId="0" borderId="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29" borderId="75" applyNumberFormat="0" applyFont="0" applyAlignment="0" applyProtection="0"/>
    <xf numFmtId="0" fontId="1" fillId="0" borderId="0"/>
    <xf numFmtId="0" fontId="1" fillId="0" borderId="0"/>
    <xf numFmtId="0" fontId="1" fillId="0" borderId="0"/>
    <xf numFmtId="0" fontId="1" fillId="29" borderId="75"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0" fontId="1" fillId="0" borderId="0"/>
    <xf numFmtId="0" fontId="1" fillId="0" borderId="0"/>
    <xf numFmtId="175" fontId="1" fillId="0" borderId="0"/>
    <xf numFmtId="0" fontId="1" fillId="0" borderId="0"/>
    <xf numFmtId="175" fontId="1" fillId="0" borderId="0"/>
    <xf numFmtId="0" fontId="1" fillId="0" borderId="0"/>
    <xf numFmtId="0" fontId="1" fillId="0" borderId="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0" fontId="1" fillId="0" borderId="0"/>
    <xf numFmtId="0" fontId="1" fillId="0" borderId="0"/>
    <xf numFmtId="175" fontId="1" fillId="0" borderId="0"/>
    <xf numFmtId="0" fontId="1" fillId="0" borderId="0"/>
    <xf numFmtId="175" fontId="1" fillId="0" borderId="0"/>
    <xf numFmtId="0" fontId="1" fillId="0" borderId="0"/>
    <xf numFmtId="0" fontId="1" fillId="0" borderId="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0" fontId="1" fillId="29" borderId="7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29" borderId="75" applyNumberFormat="0" applyFont="0" applyAlignment="0" applyProtection="0"/>
    <xf numFmtId="0" fontId="1" fillId="0" borderId="0"/>
    <xf numFmtId="0" fontId="1" fillId="0" borderId="0"/>
    <xf numFmtId="0" fontId="1" fillId="0" borderId="0"/>
    <xf numFmtId="0" fontId="1" fillId="29" borderId="75"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29" borderId="75"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165" fontId="1"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177" fontId="93" fillId="0" borderId="0"/>
    <xf numFmtId="0" fontId="1" fillId="0" borderId="0"/>
    <xf numFmtId="0" fontId="1" fillId="0" borderId="0"/>
    <xf numFmtId="165" fontId="23" fillId="0" borderId="0" applyFont="0" applyFill="0" applyBorder="0" applyAlignment="0" applyProtection="0"/>
    <xf numFmtId="0" fontId="1" fillId="0" borderId="0"/>
    <xf numFmtId="0" fontId="98" fillId="0" borderId="0" applyNumberFormat="0" applyFill="0" applyBorder="0" applyAlignment="0" applyProtection="0"/>
    <xf numFmtId="0" fontId="1" fillId="0" borderId="0"/>
    <xf numFmtId="177" fontId="24" fillId="0" borderId="0"/>
    <xf numFmtId="0" fontId="1" fillId="0" borderId="0"/>
  </cellStyleXfs>
  <cellXfs count="588">
    <xf numFmtId="0" fontId="0" fillId="0" borderId="0" xfId="0"/>
    <xf numFmtId="0" fontId="5" fillId="3" borderId="0" xfId="0" applyFont="1" applyFill="1"/>
    <xf numFmtId="0" fontId="7" fillId="5" borderId="1" xfId="0" applyFont="1" applyFill="1" applyBorder="1" applyAlignment="1">
      <alignment vertical="center" wrapText="1"/>
    </xf>
    <xf numFmtId="0" fontId="3" fillId="0" borderId="1" xfId="0" applyFont="1" applyBorder="1"/>
    <xf numFmtId="0" fontId="3" fillId="0" borderId="0" xfId="0" applyFont="1"/>
    <xf numFmtId="0" fontId="7" fillId="5" borderId="2" xfId="0" applyFont="1" applyFill="1" applyBorder="1" applyAlignment="1">
      <alignment vertical="center" wrapText="1"/>
    </xf>
    <xf numFmtId="0" fontId="0" fillId="0" borderId="0" xfId="0" applyAlignment="1">
      <alignment horizontal="center"/>
    </xf>
    <xf numFmtId="0" fontId="7" fillId="0" borderId="0" xfId="0" applyFont="1" applyAlignment="1">
      <alignment horizontal="center" vertical="center" wrapText="1"/>
    </xf>
    <xf numFmtId="0" fontId="8" fillId="8" borderId="3" xfId="0" applyFont="1" applyFill="1" applyBorder="1" applyAlignment="1">
      <alignment vertical="center" wrapText="1"/>
    </xf>
    <xf numFmtId="0" fontId="8" fillId="8" borderId="3" xfId="0" applyFont="1" applyFill="1" applyBorder="1" applyAlignment="1">
      <alignment horizontal="center" vertical="center" wrapText="1"/>
    </xf>
    <xf numFmtId="0" fontId="7" fillId="8" borderId="4" xfId="0" applyFont="1" applyFill="1" applyBorder="1" applyAlignment="1">
      <alignment vertical="center" wrapText="1"/>
    </xf>
    <xf numFmtId="0" fontId="7" fillId="8" borderId="4" xfId="0" applyFont="1" applyFill="1" applyBorder="1" applyAlignment="1">
      <alignment horizontal="center" vertical="center" wrapText="1"/>
    </xf>
    <xf numFmtId="0" fontId="0" fillId="0" borderId="0" xfId="0" applyAlignment="1">
      <alignment vertical="center"/>
    </xf>
    <xf numFmtId="0" fontId="3" fillId="2" borderId="1" xfId="0" applyFont="1" applyFill="1" applyBorder="1" applyAlignment="1">
      <alignment vertical="center" wrapText="1"/>
    </xf>
    <xf numFmtId="0" fontId="8" fillId="0" borderId="1" xfId="0" applyFont="1" applyBorder="1" applyAlignment="1">
      <alignment vertical="center" wrapText="1"/>
    </xf>
    <xf numFmtId="0" fontId="15" fillId="0" borderId="1" xfId="0" applyFont="1" applyBorder="1" applyAlignment="1">
      <alignment vertical="center" wrapText="1"/>
    </xf>
    <xf numFmtId="0" fontId="16" fillId="0" borderId="1" xfId="0" applyFont="1" applyBorder="1" applyAlignment="1">
      <alignment vertical="center" wrapText="1"/>
    </xf>
    <xf numFmtId="0" fontId="19" fillId="0" borderId="0" xfId="0" applyFont="1" applyAlignment="1">
      <alignment vertical="center"/>
    </xf>
    <xf numFmtId="0" fontId="20" fillId="9" borderId="0" xfId="0" applyFont="1" applyFill="1" applyAlignment="1">
      <alignment vertical="center"/>
    </xf>
    <xf numFmtId="0" fontId="0" fillId="0" borderId="0" xfId="0" applyAlignment="1">
      <alignment horizontal="center" vertical="center"/>
    </xf>
    <xf numFmtId="0" fontId="21" fillId="0" borderId="0" xfId="0" applyFont="1"/>
    <xf numFmtId="0" fontId="25" fillId="9" borderId="0" xfId="0" applyFont="1" applyFill="1" applyAlignment="1">
      <alignment vertical="center"/>
    </xf>
    <xf numFmtId="0" fontId="0" fillId="0" borderId="0" xfId="0" applyAlignment="1">
      <alignment horizontal="center" vertical="center" wrapText="1"/>
    </xf>
    <xf numFmtId="0" fontId="0" fillId="0" borderId="1" xfId="0" applyBorder="1" applyAlignment="1">
      <alignment horizontal="center" vertical="center"/>
    </xf>
    <xf numFmtId="0" fontId="3" fillId="2" borderId="1" xfId="0" applyFont="1" applyFill="1" applyBorder="1" applyAlignment="1">
      <alignment horizontal="left" vertical="center" wrapText="1"/>
    </xf>
    <xf numFmtId="0" fontId="5" fillId="0" borderId="0" xfId="0" applyFont="1"/>
    <xf numFmtId="0" fontId="6"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27" fillId="14" borderId="1" xfId="0" applyFont="1" applyFill="1" applyBorder="1" applyAlignment="1">
      <alignment vertical="center" wrapText="1"/>
    </xf>
    <xf numFmtId="9" fontId="3" fillId="7" borderId="1" xfId="0" applyNumberFormat="1" applyFont="1" applyFill="1" applyBorder="1" applyAlignment="1">
      <alignment horizontal="center" vertical="center" wrapText="1"/>
    </xf>
    <xf numFmtId="0" fontId="2" fillId="6" borderId="1" xfId="0" applyFont="1" applyFill="1" applyBorder="1" applyAlignment="1">
      <alignment horizontal="center" vertical="center" wrapText="1"/>
    </xf>
    <xf numFmtId="0" fontId="28" fillId="14" borderId="1" xfId="0" applyFont="1" applyFill="1" applyBorder="1" applyAlignment="1">
      <alignment vertical="center" wrapText="1"/>
    </xf>
    <xf numFmtId="0" fontId="2" fillId="0" borderId="0" xfId="0" applyFont="1" applyAlignment="1">
      <alignment horizontal="center" vertical="center"/>
    </xf>
    <xf numFmtId="0" fontId="5" fillId="3" borderId="0" xfId="0" applyFont="1" applyFill="1" applyAlignment="1">
      <alignment horizontal="center" vertical="center"/>
    </xf>
    <xf numFmtId="0" fontId="4" fillId="0" borderId="0" xfId="0" applyFont="1" applyAlignment="1">
      <alignment horizontal="center" vertical="center" wrapText="1"/>
    </xf>
    <xf numFmtId="0" fontId="8" fillId="5" borderId="1" xfId="0" applyFont="1" applyFill="1" applyBorder="1" applyAlignment="1">
      <alignment vertical="center" wrapText="1"/>
    </xf>
    <xf numFmtId="0" fontId="29" fillId="0" borderId="1" xfId="0" applyFont="1" applyBorder="1" applyAlignment="1" applyProtection="1">
      <alignment horizontal="center" vertical="center"/>
      <protection locked="0"/>
    </xf>
    <xf numFmtId="0" fontId="5" fillId="0" borderId="0" xfId="0" applyFont="1" applyAlignment="1">
      <alignment horizontal="center" vertical="center"/>
    </xf>
    <xf numFmtId="0" fontId="30" fillId="0" borderId="0" xfId="0" applyFont="1"/>
    <xf numFmtId="0" fontId="31" fillId="0" borderId="0" xfId="0" applyFont="1" applyAlignment="1">
      <alignment horizontal="center" vertical="center"/>
    </xf>
    <xf numFmtId="0" fontId="23" fillId="0" borderId="0" xfId="0" applyFont="1"/>
    <xf numFmtId="0" fontId="7" fillId="0" borderId="1" xfId="0" applyFont="1" applyBorder="1" applyAlignment="1">
      <alignment horizontal="center" vertical="center" wrapText="1"/>
    </xf>
    <xf numFmtId="4" fontId="3" fillId="7" borderId="1" xfId="0" applyNumberFormat="1" applyFont="1" applyFill="1" applyBorder="1" applyAlignment="1">
      <alignment horizontal="center" vertical="center" wrapText="1"/>
    </xf>
    <xf numFmtId="0" fontId="23" fillId="0" borderId="0" xfId="0" applyFont="1" applyAlignment="1">
      <alignment vertical="center"/>
    </xf>
    <xf numFmtId="0" fontId="34" fillId="10" borderId="0" xfId="0" applyFont="1" applyFill="1" applyAlignment="1">
      <alignment vertical="center"/>
    </xf>
    <xf numFmtId="9" fontId="23" fillId="0" borderId="36" xfId="0" applyNumberFormat="1" applyFont="1" applyBorder="1" applyAlignment="1" applyProtection="1">
      <alignment horizontal="center" vertical="center"/>
      <protection locked="0"/>
    </xf>
    <xf numFmtId="3" fontId="23" fillId="0" borderId="15" xfId="0" applyNumberFormat="1" applyFont="1" applyBorder="1" applyAlignment="1">
      <alignment horizontal="center" vertical="center"/>
    </xf>
    <xf numFmtId="0" fontId="23" fillId="15" borderId="0" xfId="0" applyFont="1" applyFill="1"/>
    <xf numFmtId="4" fontId="25" fillId="10" borderId="1" xfId="0" applyNumberFormat="1" applyFont="1" applyFill="1" applyBorder="1" applyAlignment="1">
      <alignment horizontal="center" vertical="center"/>
    </xf>
    <xf numFmtId="0" fontId="20" fillId="0" borderId="0" xfId="7" applyFont="1"/>
    <xf numFmtId="169" fontId="20" fillId="0" borderId="0" xfId="7" applyNumberFormat="1" applyFont="1" applyAlignment="1">
      <alignment horizontal="center"/>
    </xf>
    <xf numFmtId="0" fontId="20" fillId="0" borderId="1" xfId="7" applyFont="1" applyBorder="1"/>
    <xf numFmtId="0" fontId="20" fillId="0" borderId="1" xfId="8" applyFont="1" applyBorder="1"/>
    <xf numFmtId="0" fontId="20" fillId="0" borderId="0" xfId="8" applyFont="1"/>
    <xf numFmtId="0" fontId="34" fillId="10" borderId="0" xfId="0" applyFont="1" applyFill="1"/>
    <xf numFmtId="0" fontId="33" fillId="11" borderId="0" xfId="0" applyFont="1" applyFill="1"/>
    <xf numFmtId="0" fontId="20" fillId="9" borderId="0" xfId="0" applyFont="1" applyFill="1" applyAlignment="1">
      <alignment horizontal="center" vertical="center"/>
    </xf>
    <xf numFmtId="0" fontId="22" fillId="16" borderId="1" xfId="0" applyFont="1" applyFill="1" applyBorder="1" applyAlignment="1">
      <alignment vertical="center" wrapText="1"/>
    </xf>
    <xf numFmtId="0" fontId="23" fillId="17" borderId="1" xfId="0" applyFont="1" applyFill="1" applyBorder="1" applyAlignment="1">
      <alignment vertical="center" wrapText="1"/>
    </xf>
    <xf numFmtId="0" fontId="23" fillId="18" borderId="1" xfId="0" applyFont="1" applyFill="1" applyBorder="1" applyAlignment="1">
      <alignment vertical="center" wrapText="1"/>
    </xf>
    <xf numFmtId="0" fontId="23" fillId="17" borderId="1" xfId="0" applyFont="1" applyFill="1" applyBorder="1" applyAlignment="1">
      <alignment horizontal="center" vertical="center" wrapText="1"/>
    </xf>
    <xf numFmtId="0" fontId="22" fillId="16" borderId="1" xfId="0" applyFont="1" applyFill="1" applyBorder="1" applyAlignment="1">
      <alignment horizontal="center" vertical="center" wrapText="1"/>
    </xf>
    <xf numFmtId="0" fontId="23" fillId="18" borderId="1" xfId="0" applyFont="1" applyFill="1" applyBorder="1" applyAlignment="1">
      <alignment horizontal="center" vertical="center" wrapText="1"/>
    </xf>
    <xf numFmtId="0" fontId="23" fillId="0" borderId="0" xfId="0" applyFont="1" applyAlignment="1">
      <alignment horizontal="center" vertical="center"/>
    </xf>
    <xf numFmtId="0" fontId="23" fillId="15" borderId="0" xfId="0" applyFont="1" applyFill="1" applyAlignment="1">
      <alignment horizontal="center" vertical="center"/>
    </xf>
    <xf numFmtId="0" fontId="20" fillId="0" borderId="0" xfId="0" applyFont="1" applyAlignment="1">
      <alignment horizontal="center" vertical="center" wrapText="1"/>
    </xf>
    <xf numFmtId="0" fontId="20" fillId="0" borderId="50" xfId="0" applyFont="1" applyBorder="1" applyAlignment="1" applyProtection="1">
      <alignment horizontal="center" vertical="center"/>
      <protection locked="0"/>
    </xf>
    <xf numFmtId="0" fontId="20" fillId="0" borderId="25" xfId="0" applyFont="1" applyBorder="1" applyAlignment="1" applyProtection="1">
      <alignment horizontal="center" vertical="center"/>
      <protection locked="0"/>
    </xf>
    <xf numFmtId="0" fontId="20" fillId="0" borderId="51" xfId="0" applyFont="1" applyBorder="1" applyAlignment="1" applyProtection="1">
      <alignment horizontal="center" vertical="center"/>
      <protection locked="0"/>
    </xf>
    <xf numFmtId="3" fontId="20" fillId="0" borderId="50" xfId="0" applyNumberFormat="1" applyFont="1" applyBorder="1" applyAlignment="1" applyProtection="1">
      <alignment horizontal="center" vertical="center"/>
      <protection locked="0"/>
    </xf>
    <xf numFmtId="3" fontId="20" fillId="0" borderId="25" xfId="0" applyNumberFormat="1" applyFont="1" applyBorder="1" applyAlignment="1" applyProtection="1">
      <alignment horizontal="center" vertical="center"/>
      <protection locked="0"/>
    </xf>
    <xf numFmtId="3" fontId="20" fillId="0" borderId="51" xfId="0" applyNumberFormat="1" applyFont="1" applyBorder="1" applyAlignment="1" applyProtection="1">
      <alignment horizontal="center" vertical="center"/>
      <protection locked="0"/>
    </xf>
    <xf numFmtId="168" fontId="20" fillId="0" borderId="53" xfId="1" applyNumberFormat="1" applyFont="1" applyBorder="1" applyAlignment="1" applyProtection="1">
      <alignment horizontal="center" vertical="center"/>
      <protection locked="0"/>
    </xf>
    <xf numFmtId="168" fontId="20" fillId="0" borderId="49" xfId="1" applyNumberFormat="1" applyFont="1" applyBorder="1" applyAlignment="1" applyProtection="1">
      <alignment horizontal="center" vertical="center"/>
      <protection locked="0"/>
    </xf>
    <xf numFmtId="168" fontId="20" fillId="0" borderId="47" xfId="1" applyNumberFormat="1" applyFont="1" applyBorder="1" applyAlignment="1" applyProtection="1">
      <alignment horizontal="center" vertical="center"/>
      <protection locked="0"/>
    </xf>
    <xf numFmtId="168" fontId="20" fillId="0" borderId="26" xfId="1" applyNumberFormat="1" applyFont="1" applyBorder="1" applyAlignment="1" applyProtection="1">
      <alignment horizontal="center" vertical="center"/>
      <protection locked="0"/>
    </xf>
    <xf numFmtId="168" fontId="20" fillId="0" borderId="52" xfId="1" applyNumberFormat="1" applyFont="1" applyBorder="1" applyAlignment="1" applyProtection="1">
      <alignment horizontal="center" vertical="center"/>
      <protection locked="0"/>
    </xf>
    <xf numFmtId="3" fontId="20" fillId="0" borderId="26" xfId="0" applyNumberFormat="1" applyFont="1" applyBorder="1" applyAlignment="1" applyProtection="1">
      <alignment horizontal="center" vertical="center"/>
      <protection locked="0"/>
    </xf>
    <xf numFmtId="3" fontId="20" fillId="0" borderId="52" xfId="0" applyNumberFormat="1" applyFont="1" applyBorder="1" applyAlignment="1" applyProtection="1">
      <alignment horizontal="center" vertical="center"/>
      <protection locked="0"/>
    </xf>
    <xf numFmtId="0" fontId="7" fillId="17" borderId="8" xfId="0" applyFont="1" applyFill="1" applyBorder="1" applyAlignment="1">
      <alignment vertical="center" wrapText="1"/>
    </xf>
    <xf numFmtId="0" fontId="7" fillId="17" borderId="10" xfId="0" applyFont="1" applyFill="1" applyBorder="1" applyAlignment="1">
      <alignment vertical="center" wrapText="1"/>
    </xf>
    <xf numFmtId="0" fontId="9" fillId="17" borderId="10" xfId="0" applyFont="1" applyFill="1" applyBorder="1" applyAlignment="1">
      <alignment vertical="center" wrapText="1"/>
    </xf>
    <xf numFmtId="0" fontId="8" fillId="17" borderId="5" xfId="0" applyFont="1" applyFill="1" applyBorder="1" applyAlignment="1">
      <alignment vertical="center" wrapText="1"/>
    </xf>
    <xf numFmtId="3" fontId="23" fillId="0" borderId="1" xfId="0" applyNumberFormat="1" applyFont="1" applyBorder="1" applyAlignment="1">
      <alignment horizontal="center" vertical="center"/>
    </xf>
    <xf numFmtId="0" fontId="20" fillId="16" borderId="1" xfId="0" applyFont="1" applyFill="1" applyBorder="1" applyAlignment="1">
      <alignment horizontal="center" vertical="center" wrapText="1"/>
    </xf>
    <xf numFmtId="0" fontId="20" fillId="16" borderId="15" xfId="0" applyFont="1" applyFill="1" applyBorder="1" applyAlignment="1">
      <alignment horizontal="center" vertical="center" wrapText="1"/>
    </xf>
    <xf numFmtId="0" fontId="20" fillId="16" borderId="12" xfId="0" applyFont="1" applyFill="1" applyBorder="1" applyAlignment="1">
      <alignment horizontal="left" vertical="center" wrapText="1"/>
    </xf>
    <xf numFmtId="0" fontId="23" fillId="16" borderId="1" xfId="0" applyFont="1" applyFill="1" applyBorder="1" applyAlignment="1">
      <alignment vertical="center" wrapText="1"/>
    </xf>
    <xf numFmtId="0" fontId="23" fillId="16" borderId="15" xfId="0" applyFont="1" applyFill="1" applyBorder="1" applyAlignment="1">
      <alignment vertical="center" wrapText="1"/>
    </xf>
    <xf numFmtId="0" fontId="23" fillId="16" borderId="1" xfId="0" applyFont="1" applyFill="1" applyBorder="1" applyAlignment="1">
      <alignment horizontal="center" vertical="center"/>
    </xf>
    <xf numFmtId="0" fontId="23" fillId="16" borderId="12" xfId="0" applyFont="1" applyFill="1" applyBorder="1" applyAlignment="1">
      <alignment horizontal="center" vertical="center"/>
    </xf>
    <xf numFmtId="0" fontId="23" fillId="16" borderId="12" xfId="0" applyFont="1" applyFill="1" applyBorder="1" applyAlignment="1">
      <alignment vertical="center" wrapText="1"/>
    </xf>
    <xf numFmtId="0" fontId="23" fillId="16" borderId="17" xfId="0" applyFont="1" applyFill="1" applyBorder="1" applyAlignment="1">
      <alignment horizontal="center" vertical="center"/>
    </xf>
    <xf numFmtId="0" fontId="23" fillId="16" borderId="20" xfId="0" applyFont="1" applyFill="1" applyBorder="1" applyAlignment="1">
      <alignment horizontal="center" vertical="center"/>
    </xf>
    <xf numFmtId="0" fontId="23" fillId="16" borderId="15" xfId="0" applyFont="1" applyFill="1" applyBorder="1" applyAlignment="1">
      <alignment horizontal="center" vertical="center" wrapText="1"/>
    </xf>
    <xf numFmtId="0" fontId="23" fillId="16" borderId="2" xfId="0" applyFont="1" applyFill="1" applyBorder="1"/>
    <xf numFmtId="0" fontId="23" fillId="16" borderId="1" xfId="0" applyFont="1" applyFill="1" applyBorder="1"/>
    <xf numFmtId="0" fontId="22" fillId="17" borderId="1" xfId="0" applyFont="1" applyFill="1" applyBorder="1" applyAlignment="1">
      <alignment horizontal="center" vertical="center" wrapText="1"/>
    </xf>
    <xf numFmtId="0" fontId="22" fillId="17" borderId="7" xfId="0" applyFont="1" applyFill="1" applyBorder="1" applyAlignment="1">
      <alignment horizontal="center" vertical="center" wrapText="1"/>
    </xf>
    <xf numFmtId="0" fontId="23" fillId="17" borderId="2" xfId="0" applyFont="1" applyFill="1" applyBorder="1" applyAlignment="1">
      <alignment horizontal="center"/>
    </xf>
    <xf numFmtId="4" fontId="23" fillId="17" borderId="2" xfId="0" applyNumberFormat="1" applyFont="1" applyFill="1" applyBorder="1" applyAlignment="1">
      <alignment horizontal="center"/>
    </xf>
    <xf numFmtId="0" fontId="22" fillId="17" borderId="1" xfId="0" applyFont="1" applyFill="1" applyBorder="1" applyAlignment="1">
      <alignment horizontal="center" vertical="center"/>
    </xf>
    <xf numFmtId="9" fontId="23" fillId="17" borderId="1" xfId="0" applyNumberFormat="1" applyFont="1" applyFill="1" applyBorder="1" applyAlignment="1">
      <alignment horizontal="center" vertical="center"/>
    </xf>
    <xf numFmtId="0" fontId="23" fillId="17" borderId="1" xfId="0" applyFont="1" applyFill="1" applyBorder="1" applyAlignment="1">
      <alignment horizontal="center" vertical="center"/>
    </xf>
    <xf numFmtId="9" fontId="23" fillId="17" borderId="2" xfId="0" applyNumberFormat="1" applyFont="1" applyFill="1" applyBorder="1" applyAlignment="1">
      <alignment horizontal="center"/>
    </xf>
    <xf numFmtId="3" fontId="23" fillId="0" borderId="44" xfId="0" applyNumberFormat="1" applyFont="1" applyBorder="1" applyAlignment="1" applyProtection="1">
      <alignment horizontal="center" vertical="center"/>
      <protection locked="0"/>
    </xf>
    <xf numFmtId="3" fontId="23" fillId="17" borderId="1" xfId="0" applyNumberFormat="1" applyFont="1" applyFill="1" applyBorder="1" applyAlignment="1">
      <alignment horizontal="center" vertical="center"/>
    </xf>
    <xf numFmtId="3" fontId="23" fillId="0" borderId="36" xfId="0" applyNumberFormat="1" applyFont="1" applyBorder="1" applyAlignment="1" applyProtection="1">
      <alignment horizontal="center" vertical="center"/>
      <protection locked="0"/>
    </xf>
    <xf numFmtId="3" fontId="23" fillId="0" borderId="45" xfId="0" applyNumberFormat="1" applyFont="1" applyBorder="1" applyAlignment="1" applyProtection="1">
      <alignment horizontal="center" vertical="center"/>
      <protection locked="0"/>
    </xf>
    <xf numFmtId="4" fontId="23" fillId="0" borderId="38" xfId="0" applyNumberFormat="1" applyFont="1" applyBorder="1" applyAlignment="1" applyProtection="1">
      <alignment horizontal="center" vertical="center"/>
      <protection locked="0"/>
    </xf>
    <xf numFmtId="4" fontId="23" fillId="0" borderId="26" xfId="0" applyNumberFormat="1" applyFont="1" applyBorder="1" applyAlignment="1" applyProtection="1">
      <alignment horizontal="center" vertical="center"/>
      <protection locked="0"/>
    </xf>
    <xf numFmtId="4" fontId="23" fillId="0" borderId="46" xfId="0" applyNumberFormat="1" applyFont="1" applyBorder="1" applyAlignment="1" applyProtection="1">
      <alignment horizontal="center" vertical="center"/>
      <protection locked="0"/>
    </xf>
    <xf numFmtId="0" fontId="22" fillId="16" borderId="15" xfId="0" applyFont="1" applyFill="1" applyBorder="1" applyAlignment="1">
      <alignment horizontal="center" vertical="center" wrapText="1"/>
    </xf>
    <xf numFmtId="168" fontId="23" fillId="17" borderId="1" xfId="1" applyNumberFormat="1" applyFont="1" applyFill="1" applyBorder="1" applyAlignment="1">
      <alignment horizontal="center" vertical="center"/>
    </xf>
    <xf numFmtId="3" fontId="23" fillId="17" borderId="2" xfId="0" applyNumberFormat="1" applyFont="1" applyFill="1" applyBorder="1" applyAlignment="1">
      <alignment horizontal="center"/>
    </xf>
    <xf numFmtId="3" fontId="23" fillId="17" borderId="2" xfId="1" applyNumberFormat="1" applyFont="1" applyFill="1" applyBorder="1" applyAlignment="1" applyProtection="1">
      <alignment horizontal="center"/>
    </xf>
    <xf numFmtId="3" fontId="23" fillId="17" borderId="36" xfId="0" applyNumberFormat="1" applyFont="1" applyFill="1" applyBorder="1" applyAlignment="1" applyProtection="1">
      <alignment horizontal="center" vertical="center"/>
      <protection locked="0"/>
    </xf>
    <xf numFmtId="0" fontId="18" fillId="16" borderId="1" xfId="0" applyFont="1" applyFill="1" applyBorder="1" applyAlignment="1">
      <alignment vertical="center" wrapText="1"/>
    </xf>
    <xf numFmtId="0" fontId="42" fillId="16" borderId="1" xfId="0" applyFont="1" applyFill="1" applyBorder="1" applyAlignment="1">
      <alignment vertical="center" wrapText="1"/>
    </xf>
    <xf numFmtId="0" fontId="7" fillId="16" borderId="1" xfId="0" applyFont="1" applyFill="1" applyBorder="1" applyAlignment="1">
      <alignment vertical="center" wrapText="1"/>
    </xf>
    <xf numFmtId="0" fontId="7" fillId="16" borderId="1" xfId="0" applyFont="1" applyFill="1" applyBorder="1" applyAlignment="1">
      <alignment horizontal="center" vertical="center" wrapText="1"/>
    </xf>
    <xf numFmtId="0" fontId="9" fillId="16" borderId="1" xfId="0" applyFont="1" applyFill="1" applyBorder="1" applyAlignment="1">
      <alignment vertical="center" wrapText="1"/>
    </xf>
    <xf numFmtId="0" fontId="9" fillId="17" borderId="1" xfId="0" applyFont="1" applyFill="1" applyBorder="1" applyAlignment="1">
      <alignment vertical="center" wrapText="1"/>
    </xf>
    <xf numFmtId="0" fontId="18" fillId="16" borderId="5" xfId="0" applyFont="1" applyFill="1" applyBorder="1" applyAlignment="1">
      <alignment vertical="center" wrapText="1"/>
    </xf>
    <xf numFmtId="0" fontId="8" fillId="16" borderId="12" xfId="0" applyFont="1" applyFill="1" applyBorder="1" applyAlignment="1">
      <alignment vertical="center" wrapText="1"/>
    </xf>
    <xf numFmtId="0" fontId="8" fillId="16" borderId="13" xfId="0" applyFont="1" applyFill="1" applyBorder="1" applyAlignment="1">
      <alignment horizontal="center" vertical="center" wrapText="1"/>
    </xf>
    <xf numFmtId="0" fontId="8" fillId="16" borderId="7" xfId="0" applyFont="1" applyFill="1" applyBorder="1" applyAlignment="1">
      <alignment horizontal="center" vertical="center" wrapText="1"/>
    </xf>
    <xf numFmtId="3" fontId="43" fillId="9" borderId="27" xfId="4" applyNumberFormat="1" applyFont="1" applyFill="1" applyBorder="1" applyAlignment="1" applyProtection="1">
      <alignment horizontal="center" vertical="center" wrapText="1"/>
      <protection locked="0"/>
    </xf>
    <xf numFmtId="0" fontId="43" fillId="9" borderId="28" xfId="4" applyFont="1" applyFill="1" applyBorder="1" applyAlignment="1" applyProtection="1">
      <alignment horizontal="center" vertical="center" wrapText="1"/>
      <protection locked="0"/>
    </xf>
    <xf numFmtId="14" fontId="43" fillId="9" borderId="28" xfId="4" applyNumberFormat="1" applyFont="1" applyFill="1" applyBorder="1" applyAlignment="1" applyProtection="1">
      <alignment horizontal="center" vertical="center" wrapText="1"/>
      <protection locked="0"/>
    </xf>
    <xf numFmtId="3" fontId="43" fillId="9" borderId="30" xfId="4" applyNumberFormat="1" applyFont="1" applyFill="1" applyBorder="1" applyAlignment="1" applyProtection="1">
      <alignment horizontal="center" vertical="center" wrapText="1"/>
      <protection locked="0"/>
    </xf>
    <xf numFmtId="0" fontId="43" fillId="9" borderId="25" xfId="4" applyFont="1" applyFill="1" applyBorder="1" applyAlignment="1" applyProtection="1">
      <alignment horizontal="center" vertical="center" wrapText="1"/>
      <protection locked="0"/>
    </xf>
    <xf numFmtId="14" fontId="43" fillId="9" borderId="25" xfId="4" applyNumberFormat="1" applyFont="1" applyFill="1" applyBorder="1" applyAlignment="1" applyProtection="1">
      <alignment horizontal="center" vertical="center" wrapText="1"/>
      <protection locked="0"/>
    </xf>
    <xf numFmtId="3" fontId="43" fillId="9" borderId="32" xfId="4" applyNumberFormat="1" applyFont="1" applyFill="1" applyBorder="1" applyAlignment="1" applyProtection="1">
      <alignment horizontal="center" vertical="center" wrapText="1"/>
      <protection locked="0"/>
    </xf>
    <xf numFmtId="0" fontId="43" fillId="9" borderId="33" xfId="4" applyFont="1" applyFill="1" applyBorder="1" applyAlignment="1" applyProtection="1">
      <alignment horizontal="center" vertical="center" wrapText="1"/>
      <protection locked="0"/>
    </xf>
    <xf numFmtId="14" fontId="43" fillId="9" borderId="33" xfId="4" applyNumberFormat="1" applyFont="1" applyFill="1" applyBorder="1" applyAlignment="1" applyProtection="1">
      <alignment horizontal="center" vertical="center" wrapText="1"/>
      <protection locked="0"/>
    </xf>
    <xf numFmtId="3" fontId="43" fillId="9" borderId="29" xfId="4" applyNumberFormat="1" applyFont="1" applyFill="1" applyBorder="1" applyAlignment="1" applyProtection="1">
      <alignment horizontal="center" vertical="center" wrapText="1"/>
      <protection locked="0"/>
    </xf>
    <xf numFmtId="3" fontId="43" fillId="9" borderId="31" xfId="4" applyNumberFormat="1" applyFont="1" applyFill="1" applyBorder="1" applyAlignment="1" applyProtection="1">
      <alignment horizontal="center" vertical="center" wrapText="1"/>
      <protection locked="0"/>
    </xf>
    <xf numFmtId="3" fontId="43" fillId="9" borderId="34" xfId="4" applyNumberFormat="1" applyFont="1" applyFill="1" applyBorder="1" applyAlignment="1" applyProtection="1">
      <alignment horizontal="center" vertical="center" wrapText="1"/>
      <protection locked="0"/>
    </xf>
    <xf numFmtId="169" fontId="20" fillId="5" borderId="1" xfId="4" applyNumberFormat="1" applyFont="1" applyFill="1" applyBorder="1" applyAlignment="1" applyProtection="1">
      <alignment horizontal="center" vertical="center" wrapText="1"/>
      <protection locked="0"/>
    </xf>
    <xf numFmtId="4" fontId="25" fillId="10" borderId="1" xfId="4" applyNumberFormat="1" applyFont="1" applyFill="1" applyBorder="1" applyAlignment="1">
      <alignment horizontal="center" vertical="center" wrapText="1"/>
    </xf>
    <xf numFmtId="0" fontId="26" fillId="11" borderId="0" xfId="0" applyFont="1" applyFill="1" applyAlignment="1">
      <alignment vertical="center"/>
    </xf>
    <xf numFmtId="0" fontId="26" fillId="11" borderId="0" xfId="0" applyFont="1" applyFill="1" applyAlignment="1">
      <alignment horizontal="center"/>
    </xf>
    <xf numFmtId="0" fontId="26" fillId="11" borderId="0" xfId="0" applyFont="1" applyFill="1"/>
    <xf numFmtId="0" fontId="23" fillId="17" borderId="7" xfId="0" applyFont="1" applyFill="1" applyBorder="1" applyAlignment="1">
      <alignment horizontal="center" vertical="center" wrapText="1"/>
    </xf>
    <xf numFmtId="167" fontId="23" fillId="17" borderId="7" xfId="0" applyNumberFormat="1" applyFont="1" applyFill="1" applyBorder="1" applyAlignment="1">
      <alignment horizontal="center" vertical="center" wrapText="1"/>
    </xf>
    <xf numFmtId="4" fontId="23" fillId="17" borderId="1" xfId="0" applyNumberFormat="1" applyFont="1" applyFill="1" applyBorder="1" applyAlignment="1">
      <alignment horizontal="center" vertical="center" wrapText="1"/>
    </xf>
    <xf numFmtId="167" fontId="23" fillId="17" borderId="1" xfId="0" applyNumberFormat="1" applyFont="1" applyFill="1" applyBorder="1" applyAlignment="1">
      <alignment horizontal="center" vertical="center" wrapText="1"/>
    </xf>
    <xf numFmtId="2" fontId="23" fillId="17" borderId="7" xfId="0" applyNumberFormat="1" applyFont="1" applyFill="1" applyBorder="1" applyAlignment="1">
      <alignment horizontal="center" vertical="center" wrapText="1"/>
    </xf>
    <xf numFmtId="171" fontId="23" fillId="17" borderId="7" xfId="0" applyNumberFormat="1" applyFont="1" applyFill="1" applyBorder="1" applyAlignment="1">
      <alignment horizontal="center" vertical="center" wrapText="1"/>
    </xf>
    <xf numFmtId="4" fontId="23" fillId="17" borderId="7" xfId="0" applyNumberFormat="1" applyFont="1" applyFill="1" applyBorder="1" applyAlignment="1">
      <alignment horizontal="center" vertical="center" wrapText="1"/>
    </xf>
    <xf numFmtId="3" fontId="20" fillId="0" borderId="1" xfId="0" applyNumberFormat="1" applyFont="1" applyBorder="1" applyAlignment="1">
      <alignment vertical="center"/>
    </xf>
    <xf numFmtId="2" fontId="20" fillId="0" borderId="1" xfId="0" applyNumberFormat="1" applyFont="1" applyBorder="1" applyAlignment="1">
      <alignment horizontal="center" vertical="center"/>
    </xf>
    <xf numFmtId="0" fontId="33" fillId="15" borderId="0" xfId="0" applyFont="1" applyFill="1" applyAlignment="1">
      <alignment vertical="center"/>
    </xf>
    <xf numFmtId="169" fontId="20" fillId="16" borderId="1" xfId="0" applyNumberFormat="1" applyFont="1" applyFill="1" applyBorder="1" applyAlignment="1">
      <alignment horizontal="center" vertical="center" wrapText="1"/>
    </xf>
    <xf numFmtId="0" fontId="20" fillId="16" borderId="1" xfId="9" applyFont="1" applyFill="1" applyBorder="1" applyAlignment="1">
      <alignment horizontal="center" vertical="center" wrapText="1"/>
    </xf>
    <xf numFmtId="169" fontId="20" fillId="16" borderId="1" xfId="9" applyNumberFormat="1" applyFont="1" applyFill="1" applyBorder="1" applyAlignment="1">
      <alignment horizontal="center" vertical="center" wrapText="1"/>
    </xf>
    <xf numFmtId="0" fontId="23" fillId="17" borderId="1" xfId="1" applyNumberFormat="1" applyFont="1" applyFill="1" applyBorder="1" applyAlignment="1" applyProtection="1">
      <alignment horizontal="center" vertical="center"/>
    </xf>
    <xf numFmtId="0" fontId="20" fillId="17" borderId="1" xfId="1" applyNumberFormat="1" applyFont="1" applyFill="1" applyBorder="1" applyAlignment="1" applyProtection="1">
      <alignment horizontal="center" vertical="center"/>
    </xf>
    <xf numFmtId="168" fontId="23" fillId="17" borderId="1" xfId="1" applyNumberFormat="1" applyFont="1" applyFill="1" applyBorder="1" applyAlignment="1" applyProtection="1">
      <alignment horizontal="center" vertical="center"/>
    </xf>
    <xf numFmtId="9" fontId="23" fillId="17" borderId="1" xfId="1" applyFont="1" applyFill="1" applyBorder="1" applyAlignment="1" applyProtection="1">
      <alignment horizontal="center" vertical="center"/>
    </xf>
    <xf numFmtId="0" fontId="23" fillId="17" borderId="1" xfId="1" applyNumberFormat="1" applyFont="1" applyFill="1" applyBorder="1" applyAlignment="1" applyProtection="1">
      <alignment horizontal="left" vertical="center"/>
    </xf>
    <xf numFmtId="0" fontId="20" fillId="17" borderId="1" xfId="1" applyNumberFormat="1" applyFont="1" applyFill="1" applyBorder="1" applyAlignment="1" applyProtection="1">
      <alignment horizontal="left" vertical="center"/>
    </xf>
    <xf numFmtId="0" fontId="23" fillId="17" borderId="1" xfId="0" applyFont="1" applyFill="1" applyBorder="1" applyAlignment="1">
      <alignment vertical="center"/>
    </xf>
    <xf numFmtId="0" fontId="23" fillId="17" borderId="1" xfId="1" applyNumberFormat="1" applyFont="1" applyFill="1" applyBorder="1" applyAlignment="1" applyProtection="1">
      <alignment vertical="center"/>
    </xf>
    <xf numFmtId="168" fontId="23" fillId="17" borderId="1" xfId="1" applyNumberFormat="1" applyFont="1" applyFill="1" applyBorder="1" applyAlignment="1" applyProtection="1">
      <alignment vertical="center"/>
    </xf>
    <xf numFmtId="9" fontId="23" fillId="17" borderId="1" xfId="1" applyFont="1" applyFill="1" applyBorder="1" applyAlignment="1" applyProtection="1">
      <alignment vertical="center"/>
    </xf>
    <xf numFmtId="0" fontId="22" fillId="9" borderId="0" xfId="0" applyFont="1" applyFill="1" applyAlignment="1">
      <alignment vertical="center"/>
    </xf>
    <xf numFmtId="14" fontId="0" fillId="17" borderId="1" xfId="0" applyNumberFormat="1" applyFill="1" applyBorder="1" applyAlignment="1">
      <alignment horizontal="center" vertical="center"/>
    </xf>
    <xf numFmtId="0" fontId="7" fillId="17" borderId="1" xfId="0" applyFont="1" applyFill="1" applyBorder="1" applyAlignment="1">
      <alignment vertical="center" wrapText="1"/>
    </xf>
    <xf numFmtId="0" fontId="0" fillId="0" borderId="0" xfId="0" applyAlignment="1">
      <alignment vertical="top"/>
    </xf>
    <xf numFmtId="0" fontId="2" fillId="19" borderId="54" xfId="0" applyFont="1" applyFill="1" applyBorder="1"/>
    <xf numFmtId="0" fontId="49" fillId="19" borderId="57" xfId="0" applyFont="1" applyFill="1" applyBorder="1"/>
    <xf numFmtId="0" fontId="39" fillId="19" borderId="0" xfId="0" applyFont="1" applyFill="1" applyAlignment="1">
      <alignment vertical="top"/>
    </xf>
    <xf numFmtId="0" fontId="4" fillId="20" borderId="57" xfId="0" applyFont="1" applyFill="1" applyBorder="1" applyAlignment="1">
      <alignment horizontal="left" vertical="top"/>
    </xf>
    <xf numFmtId="0" fontId="4" fillId="21" borderId="57" xfId="0" applyFont="1" applyFill="1" applyBorder="1" applyAlignment="1">
      <alignment horizontal="left" vertical="top"/>
    </xf>
    <xf numFmtId="0" fontId="4" fillId="20" borderId="59" xfId="0" applyFont="1" applyFill="1" applyBorder="1" applyAlignment="1">
      <alignment horizontal="left" vertical="top"/>
    </xf>
    <xf numFmtId="0" fontId="4" fillId="20" borderId="60" xfId="0" applyFont="1" applyFill="1" applyBorder="1" applyAlignment="1">
      <alignment horizontal="left" vertical="top"/>
    </xf>
    <xf numFmtId="0" fontId="3" fillId="9" borderId="1" xfId="0" applyFont="1" applyFill="1" applyBorder="1"/>
    <xf numFmtId="0" fontId="3" fillId="0" borderId="1" xfId="0" applyFont="1" applyBorder="1" applyAlignment="1">
      <alignment vertical="top"/>
    </xf>
    <xf numFmtId="0" fontId="2" fillId="19" borderId="57" xfId="0" applyFont="1" applyFill="1" applyBorder="1"/>
    <xf numFmtId="0" fontId="2" fillId="19" borderId="61" xfId="0" applyFont="1" applyFill="1" applyBorder="1"/>
    <xf numFmtId="0" fontId="40" fillId="20" borderId="57" xfId="0" applyFont="1" applyFill="1" applyBorder="1" applyAlignment="1">
      <alignment horizontal="left" vertical="top"/>
    </xf>
    <xf numFmtId="0" fontId="40" fillId="20" borderId="61" xfId="0" applyFont="1" applyFill="1" applyBorder="1" applyAlignment="1">
      <alignment horizontal="left" vertical="top"/>
    </xf>
    <xf numFmtId="0" fontId="0" fillId="0" borderId="57" xfId="0" applyBorder="1" applyAlignment="1">
      <alignment horizontal="left" vertical="top"/>
    </xf>
    <xf numFmtId="170" fontId="3" fillId="21" borderId="57" xfId="0" applyNumberFormat="1" applyFont="1" applyFill="1" applyBorder="1" applyAlignment="1">
      <alignment horizontal="right" vertical="top"/>
    </xf>
    <xf numFmtId="170" fontId="3" fillId="0" borderId="57" xfId="0" applyNumberFormat="1" applyFont="1" applyBorder="1" applyAlignment="1">
      <alignment horizontal="right" vertical="top"/>
    </xf>
    <xf numFmtId="0" fontId="0" fillId="0" borderId="62" xfId="0" applyBorder="1" applyAlignment="1">
      <alignment horizontal="left" vertical="top"/>
    </xf>
    <xf numFmtId="169" fontId="3" fillId="0" borderId="57" xfId="0" applyNumberFormat="1" applyFont="1" applyBorder="1" applyAlignment="1">
      <alignment horizontal="right" vertical="top"/>
    </xf>
    <xf numFmtId="173" fontId="3" fillId="5" borderId="64" xfId="0" applyNumberFormat="1" applyFont="1" applyFill="1" applyBorder="1"/>
    <xf numFmtId="173" fontId="3" fillId="5" borderId="0" xfId="0" applyNumberFormat="1" applyFont="1" applyFill="1"/>
    <xf numFmtId="173" fontId="3" fillId="5" borderId="65" xfId="0" applyNumberFormat="1" applyFont="1" applyFill="1" applyBorder="1"/>
    <xf numFmtId="173" fontId="3" fillId="0" borderId="57" xfId="0" applyNumberFormat="1" applyFont="1" applyBorder="1" applyAlignment="1">
      <alignment horizontal="right" vertical="top"/>
    </xf>
    <xf numFmtId="170" fontId="3" fillId="0" borderId="62" xfId="0" applyNumberFormat="1" applyFont="1" applyBorder="1" applyAlignment="1">
      <alignment horizontal="right" vertical="top"/>
    </xf>
    <xf numFmtId="173" fontId="3" fillId="5" borderId="63" xfId="0" applyNumberFormat="1" applyFont="1" applyFill="1" applyBorder="1"/>
    <xf numFmtId="173" fontId="3" fillId="5" borderId="54" xfId="0" applyNumberFormat="1" applyFont="1" applyFill="1" applyBorder="1"/>
    <xf numFmtId="173" fontId="3" fillId="5" borderId="66" xfId="0" applyNumberFormat="1" applyFont="1" applyFill="1" applyBorder="1"/>
    <xf numFmtId="170" fontId="3" fillId="0" borderId="59" xfId="0" applyNumberFormat="1" applyFont="1" applyBorder="1" applyAlignment="1">
      <alignment horizontal="right" vertical="top"/>
    </xf>
    <xf numFmtId="170" fontId="3" fillId="0" borderId="61" xfId="0" applyNumberFormat="1" applyFont="1" applyBorder="1" applyAlignment="1">
      <alignment horizontal="right" vertical="top"/>
    </xf>
    <xf numFmtId="0" fontId="0" fillId="0" borderId="0" xfId="0" applyAlignment="1">
      <alignment horizontal="left" vertical="top"/>
    </xf>
    <xf numFmtId="0" fontId="0" fillId="0" borderId="57" xfId="0" applyBorder="1" applyAlignment="1">
      <alignment horizontal="left" vertical="top" wrapText="1"/>
    </xf>
    <xf numFmtId="0" fontId="3" fillId="0" borderId="61" xfId="0" applyFont="1" applyBorder="1" applyAlignment="1">
      <alignment vertical="top"/>
    </xf>
    <xf numFmtId="0" fontId="0" fillId="9" borderId="57" xfId="0" applyFill="1" applyBorder="1" applyAlignment="1">
      <alignment horizontal="left" vertical="top"/>
    </xf>
    <xf numFmtId="170" fontId="3" fillId="21" borderId="35" xfId="0" applyNumberFormat="1" applyFont="1" applyFill="1" applyBorder="1" applyAlignment="1">
      <alignment horizontal="right" vertical="top"/>
    </xf>
    <xf numFmtId="170" fontId="3" fillId="0" borderId="35" xfId="0" applyNumberFormat="1" applyFont="1" applyBorder="1" applyAlignment="1">
      <alignment horizontal="right" vertical="top"/>
    </xf>
    <xf numFmtId="169" fontId="3" fillId="0" borderId="35" xfId="0" applyNumberFormat="1" applyFont="1" applyBorder="1" applyAlignment="1">
      <alignment horizontal="right" vertical="top"/>
    </xf>
    <xf numFmtId="0" fontId="40" fillId="20" borderId="59" xfId="0" applyFont="1" applyFill="1" applyBorder="1" applyAlignment="1">
      <alignment horizontal="left" vertical="top"/>
    </xf>
    <xf numFmtId="174" fontId="52" fillId="0" borderId="0" xfId="10" applyNumberFormat="1" applyFont="1"/>
    <xf numFmtId="172" fontId="0" fillId="0" borderId="0" xfId="0" applyNumberFormat="1"/>
    <xf numFmtId="174" fontId="52" fillId="0" borderId="0" xfId="11" applyNumberFormat="1" applyFont="1"/>
    <xf numFmtId="0" fontId="45" fillId="0" borderId="0" xfId="0" applyFont="1" applyAlignment="1">
      <alignment vertical="center"/>
    </xf>
    <xf numFmtId="0" fontId="46" fillId="0" borderId="0" xfId="0" applyFont="1" applyAlignment="1">
      <alignment vertical="center"/>
    </xf>
    <xf numFmtId="0" fontId="2" fillId="19" borderId="54" xfId="0" applyFont="1" applyFill="1" applyBorder="1" applyAlignment="1">
      <alignment vertical="center"/>
    </xf>
    <xf numFmtId="0" fontId="48" fillId="0" borderId="0" xfId="0" applyFont="1" applyAlignment="1">
      <alignment vertical="center"/>
    </xf>
    <xf numFmtId="3" fontId="23" fillId="0" borderId="1" xfId="0" applyNumberFormat="1" applyFont="1" applyBorder="1" applyAlignment="1" applyProtection="1">
      <alignment horizontal="center" vertical="center"/>
      <protection locked="0"/>
    </xf>
    <xf numFmtId="0" fontId="23" fillId="17" borderId="7" xfId="0" applyFont="1" applyFill="1" applyBorder="1" applyAlignment="1">
      <alignment vertical="center" wrapText="1"/>
    </xf>
    <xf numFmtId="0" fontId="20" fillId="12" borderId="1" xfId="9" applyFont="1" applyFill="1" applyBorder="1" applyAlignment="1">
      <alignment horizontal="center" vertical="center" wrapText="1"/>
    </xf>
    <xf numFmtId="3" fontId="20" fillId="12" borderId="1" xfId="9" applyNumberFormat="1" applyFont="1" applyFill="1" applyBorder="1" applyAlignment="1">
      <alignment horizontal="center" vertical="center" wrapText="1"/>
    </xf>
    <xf numFmtId="3" fontId="24" fillId="9" borderId="31" xfId="4" applyNumberFormat="1" applyFill="1" applyBorder="1" applyAlignment="1" applyProtection="1">
      <alignment horizontal="center" vertical="center" wrapText="1"/>
      <protection locked="0"/>
    </xf>
    <xf numFmtId="14" fontId="24" fillId="9" borderId="25" xfId="4" applyNumberFormat="1" applyFill="1" applyBorder="1" applyAlignment="1" applyProtection="1">
      <alignment horizontal="center" vertical="center" wrapText="1"/>
      <protection locked="0"/>
    </xf>
    <xf numFmtId="3" fontId="24" fillId="12" borderId="1" xfId="9" applyNumberFormat="1" applyFont="1" applyFill="1" applyBorder="1" applyAlignment="1">
      <alignment horizontal="center" vertical="center" wrapText="1"/>
    </xf>
    <xf numFmtId="3" fontId="24" fillId="9" borderId="29" xfId="4" applyNumberFormat="1" applyFill="1" applyBorder="1" applyAlignment="1" applyProtection="1">
      <alignment horizontal="center" vertical="center" wrapText="1"/>
      <protection locked="0"/>
    </xf>
    <xf numFmtId="14" fontId="24" fillId="9" borderId="33" xfId="4" applyNumberFormat="1" applyFill="1" applyBorder="1" applyAlignment="1" applyProtection="1">
      <alignment horizontal="center" vertical="center" wrapText="1"/>
      <protection locked="0"/>
    </xf>
    <xf numFmtId="14" fontId="24" fillId="9" borderId="28" xfId="4" applyNumberFormat="1" applyFill="1" applyBorder="1" applyAlignment="1" applyProtection="1">
      <alignment horizontal="center" vertical="center" wrapText="1"/>
      <protection locked="0"/>
    </xf>
    <xf numFmtId="3" fontId="24" fillId="9" borderId="34" xfId="4" applyNumberFormat="1" applyFill="1" applyBorder="1" applyAlignment="1" applyProtection="1">
      <alignment horizontal="center" vertical="center" wrapText="1"/>
      <protection locked="0"/>
    </xf>
    <xf numFmtId="0" fontId="32" fillId="16" borderId="12" xfId="9" applyFont="1" applyFill="1" applyBorder="1" applyAlignment="1">
      <alignment horizontal="center" vertical="center" wrapText="1"/>
    </xf>
    <xf numFmtId="0" fontId="23" fillId="12" borderId="1" xfId="9" applyFill="1" applyBorder="1" applyAlignment="1">
      <alignment horizontal="center" vertical="center" wrapText="1"/>
    </xf>
    <xf numFmtId="0" fontId="32" fillId="16" borderId="1" xfId="9" applyFont="1" applyFill="1" applyBorder="1" applyAlignment="1">
      <alignment horizontal="center" vertical="center" wrapText="1"/>
    </xf>
    <xf numFmtId="0" fontId="22" fillId="16" borderId="1" xfId="9" applyFont="1" applyFill="1" applyBorder="1" applyAlignment="1">
      <alignment horizontal="center" vertical="center" wrapText="1"/>
    </xf>
    <xf numFmtId="3" fontId="2" fillId="6" borderId="14" xfId="9" applyNumberFormat="1" applyFont="1" applyFill="1" applyBorder="1" applyAlignment="1">
      <alignment horizontal="center" vertical="center" wrapText="1"/>
    </xf>
    <xf numFmtId="0" fontId="24" fillId="9" borderId="1" xfId="4" applyFill="1" applyBorder="1" applyAlignment="1" applyProtection="1">
      <alignment horizontal="left" vertical="center" wrapText="1"/>
      <protection locked="0"/>
    </xf>
    <xf numFmtId="0" fontId="5" fillId="11" borderId="0" xfId="9" applyFont="1" applyFill="1"/>
    <xf numFmtId="3" fontId="65" fillId="9" borderId="0" xfId="4" applyNumberFormat="1" applyFont="1" applyFill="1" applyAlignment="1">
      <alignment horizontal="center" vertical="center" wrapText="1"/>
    </xf>
    <xf numFmtId="0" fontId="65" fillId="9" borderId="0" xfId="4" applyFont="1" applyFill="1" applyAlignment="1">
      <alignment horizontal="center" vertical="center" wrapText="1"/>
    </xf>
    <xf numFmtId="14" fontId="65" fillId="9" borderId="0" xfId="4" applyNumberFormat="1" applyFont="1" applyFill="1" applyAlignment="1">
      <alignment horizontal="center" vertical="center" wrapText="1"/>
    </xf>
    <xf numFmtId="0" fontId="22" fillId="16" borderId="12" xfId="9" applyFont="1" applyFill="1" applyBorder="1" applyAlignment="1">
      <alignment horizontal="center" vertical="center" wrapText="1"/>
    </xf>
    <xf numFmtId="0" fontId="29" fillId="9" borderId="1" xfId="4" applyFont="1" applyFill="1" applyBorder="1" applyAlignment="1" applyProtection="1">
      <alignment horizontal="left" vertical="center" wrapText="1"/>
      <protection locked="0"/>
    </xf>
    <xf numFmtId="0" fontId="22" fillId="16" borderId="17" xfId="9" applyFont="1" applyFill="1" applyBorder="1" applyAlignment="1">
      <alignment horizontal="center" vertical="center" wrapText="1"/>
    </xf>
    <xf numFmtId="4" fontId="23" fillId="12" borderId="1" xfId="9" applyNumberFormat="1" applyFill="1" applyBorder="1" applyAlignment="1">
      <alignment horizontal="center" vertical="center" wrapText="1"/>
    </xf>
    <xf numFmtId="14" fontId="24" fillId="9" borderId="27" xfId="4" applyNumberFormat="1" applyFill="1" applyBorder="1" applyAlignment="1" applyProtection="1">
      <alignment horizontal="center" vertical="center" wrapText="1"/>
      <protection locked="0"/>
    </xf>
    <xf numFmtId="14" fontId="24" fillId="9" borderId="30" xfId="4" applyNumberFormat="1" applyFill="1" applyBorder="1" applyAlignment="1" applyProtection="1">
      <alignment horizontal="center" vertical="center" wrapText="1"/>
      <protection locked="0"/>
    </xf>
    <xf numFmtId="14" fontId="24" fillId="9" borderId="32" xfId="4" applyNumberFormat="1" applyFill="1" applyBorder="1" applyAlignment="1" applyProtection="1">
      <alignment horizontal="center" vertical="center" wrapText="1"/>
      <protection locked="0"/>
    </xf>
    <xf numFmtId="170" fontId="23" fillId="12" borderId="1" xfId="9" applyNumberFormat="1" applyFill="1" applyBorder="1" applyAlignment="1">
      <alignment horizontal="center" vertical="center" wrapText="1"/>
    </xf>
    <xf numFmtId="14" fontId="0" fillId="0" borderId="25" xfId="0" applyNumberFormat="1" applyBorder="1" applyAlignment="1" applyProtection="1">
      <alignment horizontal="center" vertical="center"/>
      <protection locked="0"/>
    </xf>
    <xf numFmtId="2" fontId="96" fillId="0" borderId="1" xfId="0" applyNumberFormat="1" applyFont="1" applyBorder="1" applyAlignment="1" applyProtection="1">
      <alignment horizontal="center" vertical="center"/>
      <protection locked="0"/>
    </xf>
    <xf numFmtId="9" fontId="95" fillId="0" borderId="37" xfId="1" applyFont="1" applyBorder="1" applyAlignment="1" applyProtection="1">
      <alignment horizontal="center" vertical="center"/>
      <protection locked="0"/>
    </xf>
    <xf numFmtId="178" fontId="20" fillId="12" borderId="1" xfId="9" applyNumberFormat="1" applyFont="1" applyFill="1" applyBorder="1" applyAlignment="1">
      <alignment horizontal="center" vertical="center" wrapText="1"/>
    </xf>
    <xf numFmtId="0" fontId="23" fillId="16" borderId="1" xfId="0" applyFont="1" applyFill="1" applyBorder="1" applyAlignment="1">
      <alignment horizontal="center" vertical="center" wrapText="1"/>
    </xf>
    <xf numFmtId="3" fontId="24" fillId="0" borderId="29" xfId="4" applyNumberFormat="1" applyBorder="1" applyAlignment="1" applyProtection="1">
      <alignment horizontal="center" vertical="center" wrapText="1"/>
      <protection locked="0"/>
    </xf>
    <xf numFmtId="3" fontId="24" fillId="0" borderId="31" xfId="4" applyNumberFormat="1" applyBorder="1" applyAlignment="1" applyProtection="1">
      <alignment horizontal="center" vertical="center" wrapText="1"/>
      <protection locked="0"/>
    </xf>
    <xf numFmtId="4" fontId="43" fillId="0" borderId="29" xfId="4" applyNumberFormat="1" applyFont="1" applyBorder="1" applyAlignment="1" applyProtection="1">
      <alignment horizontal="center" vertical="center" wrapText="1"/>
      <protection locked="0"/>
    </xf>
    <xf numFmtId="4" fontId="43" fillId="0" borderId="31" xfId="4" applyNumberFormat="1" applyFont="1" applyBorder="1" applyAlignment="1" applyProtection="1">
      <alignment horizontal="center" vertical="center" wrapText="1"/>
      <protection locked="0"/>
    </xf>
    <xf numFmtId="4" fontId="43" fillId="0" borderId="34" xfId="4" applyNumberFormat="1" applyFont="1" applyBorder="1" applyAlignment="1" applyProtection="1">
      <alignment horizontal="center" vertical="center" wrapText="1"/>
      <protection locked="0"/>
    </xf>
    <xf numFmtId="170" fontId="20" fillId="0" borderId="1" xfId="8" applyNumberFormat="1" applyFont="1" applyBorder="1" applyAlignment="1">
      <alignment horizontal="center"/>
    </xf>
    <xf numFmtId="169" fontId="20" fillId="0" borderId="1" xfId="8" applyNumberFormat="1" applyFont="1" applyBorder="1" applyAlignment="1">
      <alignment horizontal="center"/>
    </xf>
    <xf numFmtId="0" fontId="99" fillId="77" borderId="94" xfId="0" applyFont="1" applyFill="1" applyBorder="1"/>
    <xf numFmtId="0" fontId="99" fillId="77" borderId="95" xfId="0" applyFont="1" applyFill="1" applyBorder="1"/>
    <xf numFmtId="0" fontId="9" fillId="78" borderId="96" xfId="0" applyFont="1" applyFill="1" applyBorder="1"/>
    <xf numFmtId="0" fontId="3" fillId="0" borderId="67" xfId="0" applyFont="1" applyBorder="1" applyAlignment="1">
      <alignment vertical="top"/>
    </xf>
    <xf numFmtId="0" fontId="9" fillId="78" borderId="97" xfId="0" applyFont="1" applyFill="1" applyBorder="1"/>
    <xf numFmtId="0" fontId="9" fillId="78" borderId="98" xfId="0" applyFont="1" applyFill="1" applyBorder="1"/>
    <xf numFmtId="0" fontId="9" fillId="0" borderId="7" xfId="0" applyFont="1" applyBorder="1"/>
    <xf numFmtId="0" fontId="9" fillId="0" borderId="24" xfId="0" applyFont="1" applyBorder="1"/>
    <xf numFmtId="0" fontId="99" fillId="0" borderId="24" xfId="0" applyFont="1" applyBorder="1"/>
    <xf numFmtId="0" fontId="2" fillId="19" borderId="56" xfId="0" applyFont="1" applyFill="1" applyBorder="1"/>
    <xf numFmtId="0" fontId="3" fillId="0" borderId="55" xfId="0" applyFont="1" applyBorder="1" applyAlignment="1">
      <alignment vertical="top"/>
    </xf>
    <xf numFmtId="0" fontId="4" fillId="21" borderId="59" xfId="0" applyFont="1" applyFill="1" applyBorder="1" applyAlignment="1">
      <alignment horizontal="left" vertical="top"/>
    </xf>
    <xf numFmtId="0" fontId="0" fillId="0" borderId="35" xfId="0" applyBorder="1" applyAlignment="1">
      <alignment horizontal="left" vertical="top"/>
    </xf>
    <xf numFmtId="0" fontId="3" fillId="9" borderId="57" xfId="0" applyFont="1" applyFill="1" applyBorder="1" applyAlignment="1">
      <alignment horizontal="left" vertical="top"/>
    </xf>
    <xf numFmtId="170" fontId="0" fillId="21" borderId="35" xfId="0" applyNumberFormat="1" applyFill="1" applyBorder="1" applyAlignment="1">
      <alignment horizontal="right" vertical="top"/>
    </xf>
    <xf numFmtId="170" fontId="0" fillId="0" borderId="35" xfId="0" applyNumberFormat="1" applyBorder="1" applyAlignment="1">
      <alignment horizontal="right" vertical="top"/>
    </xf>
    <xf numFmtId="169" fontId="0" fillId="0" borderId="35" xfId="0" applyNumberFormat="1" applyBorder="1" applyAlignment="1">
      <alignment horizontal="right" vertical="top"/>
    </xf>
    <xf numFmtId="173" fontId="3" fillId="0" borderId="99" xfId="0" applyNumberFormat="1" applyFont="1" applyBorder="1" applyAlignment="1">
      <alignment horizontal="right" vertical="top"/>
    </xf>
    <xf numFmtId="169" fontId="3" fillId="0" borderId="61" xfId="0" applyNumberFormat="1" applyFont="1" applyBorder="1" applyAlignment="1">
      <alignment horizontal="right" vertical="top"/>
    </xf>
    <xf numFmtId="170" fontId="3" fillId="0" borderId="100" xfId="0" applyNumberFormat="1" applyFont="1" applyBorder="1" applyAlignment="1">
      <alignment horizontal="right" vertical="top"/>
    </xf>
    <xf numFmtId="170" fontId="3" fillId="0" borderId="101" xfId="0" applyNumberFormat="1" applyFont="1" applyBorder="1" applyAlignment="1">
      <alignment horizontal="right" vertical="top"/>
    </xf>
    <xf numFmtId="0" fontId="0" fillId="0" borderId="59" xfId="0" applyBorder="1" applyAlignment="1">
      <alignment horizontal="left" vertical="top"/>
    </xf>
    <xf numFmtId="170" fontId="3" fillId="21" borderId="59" xfId="0" applyNumberFormat="1" applyFont="1" applyFill="1" applyBorder="1" applyAlignment="1">
      <alignment horizontal="right" vertical="top"/>
    </xf>
    <xf numFmtId="0" fontId="0" fillId="0" borderId="102" xfId="0" applyBorder="1" applyAlignment="1">
      <alignment horizontal="left" vertical="top"/>
    </xf>
    <xf numFmtId="170" fontId="99" fillId="77" borderId="1" xfId="0" applyNumberFormat="1" applyFont="1" applyFill="1" applyBorder="1"/>
    <xf numFmtId="170" fontId="3" fillId="9" borderId="1" xfId="0" applyNumberFormat="1" applyFont="1" applyFill="1" applyBorder="1" applyAlignment="1">
      <alignment vertical="top"/>
    </xf>
    <xf numFmtId="173" fontId="3" fillId="9" borderId="1" xfId="0" applyNumberFormat="1" applyFont="1" applyFill="1" applyBorder="1" applyAlignment="1">
      <alignment vertical="top"/>
    </xf>
    <xf numFmtId="169" fontId="3" fillId="9" borderId="1" xfId="0" applyNumberFormat="1" applyFont="1" applyFill="1" applyBorder="1" applyAlignment="1">
      <alignment vertical="top"/>
    </xf>
    <xf numFmtId="170" fontId="3" fillId="0" borderId="1" xfId="0" applyNumberFormat="1" applyFont="1" applyBorder="1" applyAlignment="1">
      <alignment vertical="top"/>
    </xf>
    <xf numFmtId="173" fontId="3" fillId="0" borderId="1" xfId="0" applyNumberFormat="1" applyFont="1" applyBorder="1" applyAlignment="1">
      <alignment vertical="top"/>
    </xf>
    <xf numFmtId="169" fontId="3" fillId="0" borderId="1" xfId="0" applyNumberFormat="1" applyFont="1" applyBorder="1" applyAlignment="1">
      <alignment vertical="top"/>
    </xf>
    <xf numFmtId="170" fontId="99" fillId="0" borderId="7" xfId="0" applyNumberFormat="1" applyFont="1" applyBorder="1"/>
    <xf numFmtId="170" fontId="99" fillId="77" borderId="2" xfId="0" applyNumberFormat="1" applyFont="1" applyFill="1" applyBorder="1"/>
    <xf numFmtId="170" fontId="99" fillId="0" borderId="24" xfId="0" applyNumberFormat="1" applyFont="1" applyBorder="1"/>
    <xf numFmtId="173" fontId="99" fillId="0" borderId="24" xfId="0" applyNumberFormat="1" applyFont="1" applyBorder="1"/>
    <xf numFmtId="169" fontId="99" fillId="0" borderId="24" xfId="0" applyNumberFormat="1" applyFont="1" applyBorder="1"/>
    <xf numFmtId="0" fontId="100" fillId="9" borderId="0" xfId="0" applyFont="1" applyFill="1" applyAlignment="1">
      <alignment vertical="center"/>
    </xf>
    <xf numFmtId="0" fontId="12" fillId="3" borderId="0" xfId="0" applyFont="1" applyFill="1"/>
    <xf numFmtId="0" fontId="7" fillId="0" borderId="0" xfId="0" applyFont="1"/>
    <xf numFmtId="0" fontId="101" fillId="16" borderId="6" xfId="0" applyFont="1" applyFill="1" applyBorder="1" applyAlignment="1">
      <alignment horizontal="center" vertical="center" wrapText="1"/>
    </xf>
    <xf numFmtId="4" fontId="9" fillId="17" borderId="9" xfId="0" applyNumberFormat="1" applyFont="1" applyFill="1" applyBorder="1" applyAlignment="1">
      <alignment horizontal="center" vertical="center" wrapText="1"/>
    </xf>
    <xf numFmtId="4" fontId="9" fillId="17" borderId="11" xfId="0" applyNumberFormat="1" applyFont="1" applyFill="1" applyBorder="1" applyAlignment="1">
      <alignment horizontal="center" vertical="center" wrapText="1"/>
    </xf>
    <xf numFmtId="2" fontId="9" fillId="17" borderId="11" xfId="0" applyNumberFormat="1" applyFont="1" applyFill="1" applyBorder="1" applyAlignment="1">
      <alignment horizontal="center" vertical="center" wrapText="1"/>
    </xf>
    <xf numFmtId="0" fontId="9" fillId="17" borderId="11" xfId="0" applyFont="1" applyFill="1" applyBorder="1" applyAlignment="1">
      <alignment horizontal="center" vertical="center" wrapText="1"/>
    </xf>
    <xf numFmtId="0" fontId="9" fillId="17" borderId="14" xfId="0" applyFont="1" applyFill="1" applyBorder="1" applyAlignment="1">
      <alignment horizontal="center" vertical="center" wrapText="1"/>
    </xf>
    <xf numFmtId="4" fontId="103" fillId="10" borderId="6" xfId="0" applyNumberFormat="1" applyFont="1" applyFill="1" applyBorder="1" applyAlignment="1">
      <alignment horizontal="center" vertical="center" wrapText="1"/>
    </xf>
    <xf numFmtId="0" fontId="9" fillId="16" borderId="1" xfId="0" applyFont="1" applyFill="1" applyBorder="1" applyAlignment="1">
      <alignment horizontal="center" vertical="center" wrapText="1"/>
    </xf>
    <xf numFmtId="0" fontId="7" fillId="0" borderId="1" xfId="0" applyFont="1" applyBorder="1" applyAlignment="1">
      <alignment horizontal="center" vertical="center"/>
    </xf>
    <xf numFmtId="170" fontId="7" fillId="17" borderId="1" xfId="0" applyNumberFormat="1" applyFont="1" applyFill="1" applyBorder="1" applyAlignment="1">
      <alignment horizontal="center" vertical="center" wrapText="1"/>
    </xf>
    <xf numFmtId="2" fontId="7" fillId="17" borderId="1" xfId="0" applyNumberFormat="1" applyFont="1" applyFill="1" applyBorder="1" applyAlignment="1">
      <alignment horizontal="center"/>
    </xf>
    <xf numFmtId="2" fontId="103" fillId="10" borderId="1" xfId="0" applyNumberFormat="1" applyFont="1" applyFill="1" applyBorder="1" applyAlignment="1">
      <alignment horizontal="center" vertical="center" wrapText="1"/>
    </xf>
    <xf numFmtId="0" fontId="9" fillId="9" borderId="0" xfId="0" applyFont="1" applyFill="1" applyAlignment="1">
      <alignment vertical="center"/>
    </xf>
    <xf numFmtId="0" fontId="103" fillId="10" borderId="1" xfId="0" applyFont="1" applyFill="1" applyBorder="1" applyAlignment="1">
      <alignment horizontal="center" vertical="center" wrapText="1"/>
    </xf>
    <xf numFmtId="0" fontId="101" fillId="16" borderId="1" xfId="0" applyFont="1" applyFill="1" applyBorder="1" applyAlignment="1">
      <alignment horizontal="center" vertical="center" wrapText="1"/>
    </xf>
    <xf numFmtId="0" fontId="101" fillId="16" borderId="1" xfId="0" applyFont="1" applyFill="1" applyBorder="1" applyAlignment="1">
      <alignment horizontal="left" vertical="center" wrapText="1"/>
    </xf>
    <xf numFmtId="4" fontId="103" fillId="10" borderId="2" xfId="0" applyNumberFormat="1" applyFont="1" applyFill="1" applyBorder="1" applyAlignment="1">
      <alignment horizontal="center" vertical="center" wrapText="1"/>
    </xf>
    <xf numFmtId="4" fontId="103" fillId="10" borderId="1" xfId="0" applyNumberFormat="1" applyFont="1" applyFill="1" applyBorder="1" applyAlignment="1">
      <alignment horizontal="center" vertical="center" wrapText="1"/>
    </xf>
    <xf numFmtId="0" fontId="35" fillId="0" borderId="2" xfId="0" applyFont="1" applyBorder="1" applyProtection="1">
      <protection locked="0"/>
    </xf>
    <xf numFmtId="0" fontId="23" fillId="0" borderId="2" xfId="0" applyFont="1" applyBorder="1" applyProtection="1">
      <protection locked="0"/>
    </xf>
    <xf numFmtId="0" fontId="23" fillId="0" borderId="1" xfId="0" applyFont="1" applyBorder="1" applyProtection="1">
      <protection locked="0"/>
    </xf>
    <xf numFmtId="0" fontId="23" fillId="0" borderId="24" xfId="0" applyFont="1" applyBorder="1" applyProtection="1">
      <protection locked="0"/>
    </xf>
    <xf numFmtId="0" fontId="20" fillId="0" borderId="1" xfId="0" applyFont="1" applyBorder="1" applyAlignment="1" applyProtection="1">
      <alignment vertical="center"/>
      <protection locked="0"/>
    </xf>
    <xf numFmtId="1" fontId="0" fillId="12" borderId="25" xfId="0" applyNumberFormat="1" applyFill="1" applyBorder="1" applyAlignment="1">
      <alignment horizontal="center" vertical="center"/>
    </xf>
    <xf numFmtId="3" fontId="20" fillId="0" borderId="1" xfId="0" applyNumberFormat="1" applyFont="1" applyBorder="1" applyAlignment="1">
      <alignment horizontal="center" vertical="center"/>
    </xf>
    <xf numFmtId="0" fontId="7" fillId="0" borderId="1" xfId="0" applyFont="1" applyBorder="1" applyProtection="1">
      <protection locked="0"/>
    </xf>
    <xf numFmtId="0" fontId="7" fillId="0" borderId="1" xfId="0" applyFont="1" applyBorder="1" applyAlignment="1" applyProtection="1">
      <alignment horizontal="center" vertical="center" wrapText="1"/>
      <protection locked="0"/>
    </xf>
    <xf numFmtId="0" fontId="7" fillId="0" borderId="1" xfId="0" applyFont="1" applyBorder="1" applyAlignment="1" applyProtection="1">
      <alignment vertical="center"/>
      <protection locked="0"/>
    </xf>
    <xf numFmtId="0" fontId="9" fillId="0" borderId="1" xfId="0" applyFont="1" applyBorder="1" applyAlignment="1" applyProtection="1">
      <alignment horizontal="right" vertical="center" wrapText="1"/>
      <protection locked="0"/>
    </xf>
    <xf numFmtId="0" fontId="104" fillId="0" borderId="1" xfId="0" applyFont="1" applyBorder="1" applyAlignment="1" applyProtection="1">
      <alignment vertical="center" wrapText="1"/>
      <protection locked="0"/>
    </xf>
    <xf numFmtId="0" fontId="15" fillId="0" borderId="1" xfId="0" applyFont="1" applyBorder="1" applyAlignment="1" applyProtection="1">
      <alignment horizontal="left" vertical="center" wrapText="1"/>
      <protection locked="0"/>
    </xf>
    <xf numFmtId="0" fontId="9" fillId="0" borderId="1"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15" fillId="0" borderId="1" xfId="0" applyFont="1" applyBorder="1" applyAlignment="1" applyProtection="1">
      <alignment vertical="center" wrapText="1"/>
      <protection locked="0"/>
    </xf>
    <xf numFmtId="0" fontId="17" fillId="0" borderId="1" xfId="0" applyFont="1" applyBorder="1" applyAlignment="1" applyProtection="1">
      <alignment vertical="center" wrapText="1"/>
      <protection locked="0"/>
    </xf>
    <xf numFmtId="0" fontId="103" fillId="10" borderId="1" xfId="0" applyFont="1" applyFill="1" applyBorder="1" applyAlignment="1" applyProtection="1">
      <alignment horizontal="right" vertical="center" wrapText="1"/>
      <protection locked="0"/>
    </xf>
    <xf numFmtId="0" fontId="8" fillId="0" borderId="1" xfId="0" applyFont="1" applyBorder="1" applyAlignment="1" applyProtection="1">
      <alignment vertical="center" wrapText="1"/>
      <protection locked="0"/>
    </xf>
    <xf numFmtId="0" fontId="103" fillId="0" borderId="1" xfId="0" applyFont="1" applyBorder="1" applyAlignment="1" applyProtection="1">
      <alignment horizontal="right" vertical="center" wrapText="1"/>
      <protection locked="0"/>
    </xf>
    <xf numFmtId="0" fontId="7" fillId="0" borderId="1" xfId="0" quotePrefix="1" applyFont="1" applyBorder="1" applyProtection="1">
      <protection locked="0"/>
    </xf>
    <xf numFmtId="0" fontId="105" fillId="0" borderId="1" xfId="2245" applyFont="1" applyBorder="1" applyProtection="1">
      <protection locked="0"/>
    </xf>
    <xf numFmtId="14" fontId="7" fillId="0" borderId="1" xfId="0" applyNumberFormat="1" applyFont="1" applyBorder="1" applyProtection="1">
      <protection locked="0"/>
    </xf>
    <xf numFmtId="0" fontId="3" fillId="0" borderId="1" xfId="0" applyFont="1" applyBorder="1" applyAlignment="1" applyProtection="1">
      <alignment horizontal="left" vertical="center"/>
      <protection locked="0"/>
    </xf>
    <xf numFmtId="4" fontId="3" fillId="0" borderId="1" xfId="0" applyNumberFormat="1" applyFont="1" applyBorder="1" applyAlignment="1" applyProtection="1">
      <alignment horizontal="left" vertical="center"/>
      <protection locked="0"/>
    </xf>
    <xf numFmtId="14" fontId="9" fillId="0" borderId="1" xfId="0" applyNumberFormat="1" applyFont="1" applyBorder="1" applyAlignment="1" applyProtection="1">
      <alignment horizontal="center" vertical="center" wrapText="1"/>
      <protection locked="0"/>
    </xf>
    <xf numFmtId="0" fontId="7" fillId="0" borderId="1" xfId="0" applyFont="1" applyBorder="1" applyAlignment="1" applyProtection="1">
      <alignment vertical="top" wrapText="1"/>
      <protection locked="0"/>
    </xf>
    <xf numFmtId="0" fontId="3" fillId="0" borderId="1" xfId="0" applyFont="1" applyBorder="1" applyAlignment="1" applyProtection="1">
      <alignment vertical="center" wrapText="1"/>
      <protection locked="0"/>
    </xf>
    <xf numFmtId="0" fontId="7" fillId="0" borderId="1" xfId="0" applyFont="1" applyBorder="1" applyAlignment="1" applyProtection="1">
      <alignment vertical="center" wrapText="1"/>
      <protection locked="0"/>
    </xf>
    <xf numFmtId="0" fontId="0" fillId="0" borderId="1" xfId="0" applyBorder="1" applyProtection="1">
      <protection locked="0"/>
    </xf>
    <xf numFmtId="0" fontId="0" fillId="0" borderId="1" xfId="0" applyBorder="1" applyAlignment="1" applyProtection="1">
      <alignment wrapText="1"/>
      <protection locked="0"/>
    </xf>
    <xf numFmtId="0" fontId="11" fillId="0" borderId="4" xfId="0" applyFont="1" applyBorder="1" applyAlignment="1" applyProtection="1">
      <alignment horizontal="center" vertical="center" wrapText="1"/>
      <protection locked="0"/>
    </xf>
    <xf numFmtId="0" fontId="23" fillId="0" borderId="2" xfId="0" applyFont="1" applyBorder="1" applyAlignment="1" applyProtection="1">
      <alignment horizontal="center"/>
      <protection locked="0"/>
    </xf>
    <xf numFmtId="0" fontId="1" fillId="9" borderId="0" xfId="2246" applyFill="1" applyAlignment="1">
      <alignment vertical="center"/>
    </xf>
    <xf numFmtId="177" fontId="24" fillId="9" borderId="0" xfId="2247" applyFill="1" applyAlignment="1" applyProtection="1">
      <alignment vertical="center" wrapText="1"/>
      <protection hidden="1"/>
    </xf>
    <xf numFmtId="177" fontId="31" fillId="0" borderId="0" xfId="2240" applyFont="1" applyAlignment="1">
      <alignment horizontal="left" vertical="center"/>
    </xf>
    <xf numFmtId="177" fontId="31" fillId="0" borderId="0" xfId="2240" applyFont="1" applyAlignment="1">
      <alignment vertical="center"/>
    </xf>
    <xf numFmtId="2" fontId="106" fillId="79" borderId="15" xfId="4" applyNumberFormat="1" applyFont="1" applyFill="1" applyBorder="1" applyAlignment="1">
      <alignment horizontal="center" vertical="center" wrapText="1"/>
    </xf>
    <xf numFmtId="14" fontId="65" fillId="9" borderId="1" xfId="4" applyNumberFormat="1" applyFont="1" applyFill="1" applyBorder="1" applyAlignment="1">
      <alignment horizontal="center" vertical="center" wrapText="1"/>
    </xf>
    <xf numFmtId="3" fontId="65" fillId="9" borderId="0" xfId="4" quotePrefix="1" applyNumberFormat="1" applyFont="1" applyFill="1" applyAlignment="1">
      <alignment vertical="center" wrapText="1"/>
    </xf>
    <xf numFmtId="3" fontId="65" fillId="9" borderId="0" xfId="4" applyNumberFormat="1" applyFont="1" applyFill="1" applyAlignment="1">
      <alignment vertical="center" wrapText="1"/>
    </xf>
    <xf numFmtId="0" fontId="3" fillId="9" borderId="0" xfId="2246" applyFont="1" applyFill="1" applyAlignment="1">
      <alignment vertical="center"/>
    </xf>
    <xf numFmtId="0" fontId="108" fillId="9" borderId="23" xfId="2248" applyFont="1" applyFill="1" applyBorder="1" applyAlignment="1">
      <alignment vertical="center"/>
    </xf>
    <xf numFmtId="0" fontId="3" fillId="9" borderId="0" xfId="2248" applyFont="1" applyFill="1" applyAlignment="1">
      <alignment vertical="center"/>
    </xf>
    <xf numFmtId="0" fontId="35" fillId="0" borderId="1" xfId="0" applyFont="1" applyBorder="1" applyAlignment="1">
      <alignment horizontal="left" vertical="center" wrapText="1"/>
    </xf>
    <xf numFmtId="0" fontId="20" fillId="9" borderId="0" xfId="2246" applyFont="1" applyFill="1" applyAlignment="1">
      <alignment horizontal="left" vertical="center"/>
    </xf>
    <xf numFmtId="14" fontId="20" fillId="0" borderId="1" xfId="0" applyNumberFormat="1" applyFont="1" applyBorder="1" applyAlignment="1">
      <alignment horizontal="left" vertical="center" wrapText="1"/>
    </xf>
    <xf numFmtId="0" fontId="20" fillId="0" borderId="1" xfId="0" applyFont="1" applyBorder="1" applyAlignment="1">
      <alignment horizontal="left" vertical="center" wrapText="1"/>
    </xf>
    <xf numFmtId="0" fontId="20" fillId="9" borderId="1" xfId="2246" applyFont="1" applyFill="1" applyBorder="1" applyAlignment="1">
      <alignment horizontal="left" vertical="center" wrapText="1"/>
    </xf>
    <xf numFmtId="0" fontId="20" fillId="9" borderId="1" xfId="2246" quotePrefix="1" applyFont="1" applyFill="1" applyBorder="1" applyAlignment="1">
      <alignment horizontal="left" vertical="center" wrapText="1"/>
    </xf>
    <xf numFmtId="0" fontId="20" fillId="0" borderId="1" xfId="0" quotePrefix="1" applyFont="1" applyBorder="1" applyAlignment="1">
      <alignment horizontal="left" vertical="center" wrapText="1"/>
    </xf>
    <xf numFmtId="14" fontId="20" fillId="0" borderId="12" xfId="0" applyNumberFormat="1" applyFont="1" applyBorder="1" applyAlignment="1">
      <alignment horizontal="left" vertical="center" wrapText="1"/>
    </xf>
    <xf numFmtId="18" fontId="20" fillId="0" borderId="1" xfId="0" applyNumberFormat="1" applyFont="1" applyBorder="1" applyAlignment="1">
      <alignment horizontal="left" vertical="center" wrapText="1"/>
    </xf>
    <xf numFmtId="14" fontId="20" fillId="9" borderId="1" xfId="2246" applyNumberFormat="1" applyFont="1" applyFill="1" applyBorder="1" applyAlignment="1">
      <alignment horizontal="left" vertical="center" wrapText="1"/>
    </xf>
    <xf numFmtId="0" fontId="20" fillId="9" borderId="1" xfId="2248" applyFont="1" applyFill="1" applyBorder="1" applyAlignment="1">
      <alignment horizontal="left" vertical="center" wrapText="1"/>
    </xf>
    <xf numFmtId="14" fontId="20" fillId="80" borderId="1" xfId="2246" applyNumberFormat="1" applyFont="1" applyFill="1" applyBorder="1" applyAlignment="1">
      <alignment horizontal="left" vertical="center" wrapText="1"/>
    </xf>
    <xf numFmtId="14" fontId="20" fillId="9" borderId="1" xfId="2246" applyNumberFormat="1" applyFont="1" applyFill="1" applyBorder="1" applyAlignment="1">
      <alignment horizontal="left" vertical="center"/>
    </xf>
    <xf numFmtId="0" fontId="20" fillId="0" borderId="1" xfId="0" applyFont="1" applyBorder="1" applyAlignment="1">
      <alignment horizontal="left" vertical="center"/>
    </xf>
    <xf numFmtId="0" fontId="20" fillId="0" borderId="15" xfId="0" applyFont="1" applyBorder="1" applyAlignment="1">
      <alignment horizontal="left" vertical="center" wrapText="1"/>
    </xf>
    <xf numFmtId="0" fontId="20" fillId="9" borderId="1" xfId="2246" applyFont="1" applyFill="1" applyBorder="1" applyAlignment="1">
      <alignment horizontal="left" vertical="center"/>
    </xf>
    <xf numFmtId="0" fontId="20" fillId="0" borderId="1" xfId="0" applyFont="1" applyBorder="1" applyAlignment="1">
      <alignment vertical="center" wrapText="1"/>
    </xf>
    <xf numFmtId="0" fontId="20" fillId="0" borderId="1" xfId="2246" applyFont="1" applyBorder="1" applyAlignment="1">
      <alignment horizontal="left" vertical="center" wrapText="1"/>
    </xf>
    <xf numFmtId="0" fontId="20" fillId="0" borderId="1" xfId="0" applyFont="1" applyBorder="1" applyAlignment="1">
      <alignment vertical="center"/>
    </xf>
    <xf numFmtId="0" fontId="20" fillId="9" borderId="1" xfId="2246" applyFont="1" applyFill="1" applyBorder="1" applyAlignment="1">
      <alignment vertical="center" wrapText="1"/>
    </xf>
    <xf numFmtId="0" fontId="20" fillId="9" borderId="2" xfId="2246" applyFont="1" applyFill="1" applyBorder="1" applyAlignment="1">
      <alignment horizontal="left" vertical="center" wrapText="1"/>
    </xf>
    <xf numFmtId="14" fontId="20" fillId="0" borderId="1" xfId="0" quotePrefix="1" applyNumberFormat="1" applyFont="1" applyBorder="1" applyAlignment="1">
      <alignment horizontal="left" vertical="center" wrapText="1"/>
    </xf>
    <xf numFmtId="1" fontId="20" fillId="0" borderId="1" xfId="0" quotePrefix="1" applyNumberFormat="1" applyFont="1" applyBorder="1" applyAlignment="1">
      <alignment horizontal="left" vertical="center" wrapText="1"/>
    </xf>
    <xf numFmtId="10" fontId="20" fillId="0" borderId="1" xfId="0" applyNumberFormat="1" applyFont="1" applyBorder="1" applyAlignment="1">
      <alignment horizontal="left" vertical="center" wrapText="1"/>
    </xf>
    <xf numFmtId="0" fontId="1" fillId="0" borderId="0" xfId="2246" applyAlignment="1">
      <alignment vertical="center"/>
    </xf>
    <xf numFmtId="0" fontId="109" fillId="9" borderId="0" xfId="2246" applyFont="1" applyFill="1" applyAlignment="1">
      <alignment horizontal="left" vertical="center"/>
    </xf>
    <xf numFmtId="170" fontId="20" fillId="0" borderId="1" xfId="7" applyNumberFormat="1" applyFont="1" applyBorder="1" applyAlignment="1">
      <alignment horizontal="center"/>
    </xf>
    <xf numFmtId="169" fontId="20" fillId="0" borderId="1" xfId="7" applyNumberFormat="1" applyFont="1" applyBorder="1" applyAlignment="1">
      <alignment horizontal="center"/>
    </xf>
    <xf numFmtId="170" fontId="20" fillId="0" borderId="1" xfId="8" applyNumberFormat="1" applyFont="1" applyBorder="1" applyAlignment="1">
      <alignment horizontal="left"/>
    </xf>
    <xf numFmtId="0" fontId="20" fillId="0" borderId="1" xfId="7" applyFont="1" applyBorder="1" applyAlignment="1">
      <alignment horizontal="left"/>
    </xf>
    <xf numFmtId="0" fontId="20" fillId="0" borderId="1" xfId="7" applyFont="1" applyBorder="1" applyAlignment="1">
      <alignment vertical="center"/>
    </xf>
    <xf numFmtId="170" fontId="20" fillId="0" borderId="35" xfId="0" applyNumberFormat="1" applyFont="1" applyBorder="1" applyAlignment="1">
      <alignment horizontal="center" vertical="center"/>
    </xf>
    <xf numFmtId="0" fontId="23" fillId="0" borderId="1" xfId="0" applyFont="1" applyBorder="1" applyAlignment="1" applyProtection="1">
      <alignment horizontal="center" vertical="center"/>
      <protection locked="0"/>
    </xf>
    <xf numFmtId="4" fontId="23" fillId="0" borderId="38" xfId="0" applyNumberFormat="1" applyFont="1" applyBorder="1" applyAlignment="1">
      <alignment horizontal="center" vertical="center"/>
    </xf>
    <xf numFmtId="4" fontId="23" fillId="0" borderId="26" xfId="0" applyNumberFormat="1" applyFont="1" applyBorder="1" applyAlignment="1">
      <alignment horizontal="center" vertical="center"/>
    </xf>
    <xf numFmtId="4" fontId="23" fillId="0" borderId="46" xfId="0" applyNumberFormat="1" applyFont="1" applyBorder="1" applyAlignment="1">
      <alignment horizontal="center" vertical="center"/>
    </xf>
    <xf numFmtId="170" fontId="20" fillId="0" borderId="1" xfId="7" applyNumberFormat="1" applyFont="1" applyBorder="1" applyAlignment="1">
      <alignment horizontal="center" vertical="center"/>
    </xf>
    <xf numFmtId="0" fontId="44" fillId="16" borderId="1" xfId="0" applyFont="1" applyFill="1" applyBorder="1" applyAlignment="1">
      <alignment vertical="center" wrapText="1"/>
    </xf>
    <xf numFmtId="0" fontId="3" fillId="2" borderId="1" xfId="0" applyFont="1" applyFill="1" applyBorder="1" applyAlignment="1">
      <alignment horizontal="left" vertical="center" wrapText="1"/>
    </xf>
    <xf numFmtId="0" fontId="44" fillId="16" borderId="1" xfId="0" applyFont="1" applyFill="1" applyBorder="1" applyAlignment="1">
      <alignment horizontal="left" vertical="center" wrapText="1"/>
    </xf>
    <xf numFmtId="0" fontId="3" fillId="2" borderId="1" xfId="0" applyFont="1" applyFill="1" applyBorder="1" applyAlignment="1">
      <alignment horizontal="left" vertical="top" wrapText="1"/>
    </xf>
    <xf numFmtId="0" fontId="106" fillId="9" borderId="0" xfId="2247" applyNumberFormat="1" applyFont="1" applyFill="1" applyAlignment="1" applyProtection="1">
      <alignment horizontal="left" vertical="center" wrapText="1"/>
      <protection hidden="1"/>
    </xf>
    <xf numFmtId="177" fontId="107" fillId="15" borderId="23" xfId="2240" applyFont="1" applyFill="1" applyBorder="1" applyAlignment="1">
      <alignment horizontal="left" vertical="center"/>
    </xf>
    <xf numFmtId="2" fontId="106" fillId="79" borderId="12" xfId="4" applyNumberFormat="1" applyFont="1" applyFill="1" applyBorder="1" applyAlignment="1">
      <alignment horizontal="center" vertical="center" wrapText="1"/>
    </xf>
    <xf numFmtId="2" fontId="106" fillId="79" borderId="13" xfId="4" applyNumberFormat="1" applyFont="1" applyFill="1" applyBorder="1" applyAlignment="1">
      <alignment horizontal="center" vertical="center" wrapText="1"/>
    </xf>
    <xf numFmtId="2" fontId="106" fillId="79" borderId="7" xfId="4" applyNumberFormat="1" applyFont="1" applyFill="1" applyBorder="1" applyAlignment="1">
      <alignment horizontal="center" vertical="center" wrapText="1"/>
    </xf>
    <xf numFmtId="2" fontId="106" fillId="79" borderId="15" xfId="4" applyNumberFormat="1" applyFont="1" applyFill="1" applyBorder="1" applyAlignment="1">
      <alignment horizontal="center" vertical="center" wrapText="1"/>
    </xf>
    <xf numFmtId="2" fontId="106" fillId="79" borderId="16" xfId="4" applyNumberFormat="1" applyFont="1" applyFill="1" applyBorder="1" applyAlignment="1">
      <alignment horizontal="center" vertical="center" wrapText="1"/>
    </xf>
    <xf numFmtId="2" fontId="106" fillId="79" borderId="2" xfId="4" applyNumberFormat="1" applyFont="1" applyFill="1" applyBorder="1" applyAlignment="1">
      <alignment horizontal="center" vertical="center" wrapText="1"/>
    </xf>
    <xf numFmtId="3" fontId="65" fillId="9" borderId="12" xfId="4" quotePrefix="1" applyNumberFormat="1" applyFont="1" applyFill="1" applyBorder="1" applyAlignment="1">
      <alignment horizontal="left" vertical="center" wrapText="1"/>
    </xf>
    <xf numFmtId="3" fontId="65" fillId="9" borderId="13" xfId="4" quotePrefix="1" applyNumberFormat="1" applyFont="1" applyFill="1" applyBorder="1" applyAlignment="1">
      <alignment horizontal="left" vertical="center" wrapText="1"/>
    </xf>
    <xf numFmtId="3" fontId="65" fillId="9" borderId="7" xfId="4" quotePrefix="1" applyNumberFormat="1" applyFont="1" applyFill="1" applyBorder="1" applyAlignment="1">
      <alignment horizontal="left" vertical="center" wrapText="1"/>
    </xf>
    <xf numFmtId="3" fontId="65" fillId="9" borderId="1" xfId="4" quotePrefix="1" applyNumberFormat="1" applyFont="1" applyFill="1" applyBorder="1" applyAlignment="1">
      <alignment horizontal="left" vertical="center" wrapText="1"/>
    </xf>
    <xf numFmtId="3" fontId="65" fillId="9" borderId="1" xfId="4" applyNumberFormat="1" applyFont="1" applyFill="1" applyBorder="1" applyAlignment="1">
      <alignment horizontal="left" vertical="center" wrapText="1"/>
    </xf>
    <xf numFmtId="0" fontId="20" fillId="0" borderId="15" xfId="0" applyFont="1" applyBorder="1" applyAlignment="1">
      <alignment horizontal="left" vertical="center" wrapText="1"/>
    </xf>
    <xf numFmtId="0" fontId="20" fillId="0" borderId="16" xfId="0" applyFont="1" applyBorder="1" applyAlignment="1">
      <alignment horizontal="left" vertical="center" wrapText="1"/>
    </xf>
    <xf numFmtId="0" fontId="20" fillId="0" borderId="2" xfId="0" applyFont="1" applyBorder="1" applyAlignment="1">
      <alignment horizontal="left" vertical="center" wrapText="1"/>
    </xf>
    <xf numFmtId="0" fontId="20" fillId="0" borderId="15" xfId="0" applyFont="1" applyBorder="1" applyAlignment="1">
      <alignment vertical="center" wrapText="1"/>
    </xf>
    <xf numFmtId="0" fontId="20" fillId="0" borderId="16" xfId="0" applyFont="1" applyBorder="1" applyAlignment="1">
      <alignment vertical="center" wrapText="1"/>
    </xf>
    <xf numFmtId="0" fontId="20" fillId="0" borderId="2" xfId="0" applyFont="1" applyBorder="1" applyAlignment="1">
      <alignment vertical="center" wrapText="1"/>
    </xf>
    <xf numFmtId="0" fontId="20" fillId="9" borderId="1" xfId="2246" applyFont="1" applyFill="1" applyBorder="1" applyAlignment="1">
      <alignment horizontal="left" vertical="center" wrapText="1"/>
    </xf>
    <xf numFmtId="14" fontId="20" fillId="0" borderId="15" xfId="0" applyNumberFormat="1" applyFont="1" applyBorder="1" applyAlignment="1">
      <alignment horizontal="left" vertical="center" wrapText="1"/>
    </xf>
    <xf numFmtId="14" fontId="20" fillId="0" borderId="2" xfId="0" applyNumberFormat="1" applyFont="1" applyBorder="1" applyAlignment="1">
      <alignment horizontal="left" vertical="center" wrapText="1"/>
    </xf>
    <xf numFmtId="14" fontId="20" fillId="0" borderId="16" xfId="0" applyNumberFormat="1" applyFont="1" applyBorder="1" applyAlignment="1">
      <alignment horizontal="left" vertical="center" wrapText="1"/>
    </xf>
    <xf numFmtId="0" fontId="20" fillId="0" borderId="1" xfId="2246" applyFont="1" applyBorder="1" applyAlignment="1">
      <alignment horizontal="left" vertical="center" wrapText="1"/>
    </xf>
    <xf numFmtId="0" fontId="20" fillId="0" borderId="15" xfId="2246" applyFont="1" applyBorder="1" applyAlignment="1">
      <alignment horizontal="left" vertical="center" wrapText="1"/>
    </xf>
    <xf numFmtId="0" fontId="20" fillId="0" borderId="2" xfId="2246" applyFont="1" applyBorder="1" applyAlignment="1">
      <alignment horizontal="left" vertical="center" wrapText="1"/>
    </xf>
    <xf numFmtId="0" fontId="20" fillId="9" borderId="15" xfId="2246" applyFont="1" applyFill="1" applyBorder="1" applyAlignment="1">
      <alignment horizontal="left" vertical="center" wrapText="1"/>
    </xf>
    <xf numFmtId="0" fontId="20" fillId="9" borderId="16" xfId="2246" applyFont="1" applyFill="1" applyBorder="1" applyAlignment="1">
      <alignment horizontal="left" vertical="center" wrapText="1"/>
    </xf>
    <xf numFmtId="0" fontId="20" fillId="9" borderId="2" xfId="2246" applyFont="1" applyFill="1" applyBorder="1" applyAlignment="1">
      <alignment horizontal="left" vertical="center" wrapText="1"/>
    </xf>
    <xf numFmtId="0" fontId="20" fillId="9" borderId="15" xfId="2246" applyFont="1" applyFill="1" applyBorder="1" applyAlignment="1">
      <alignment horizontal="center" vertical="center" wrapText="1"/>
    </xf>
    <xf numFmtId="0" fontId="20" fillId="9" borderId="16" xfId="2246" applyFont="1" applyFill="1" applyBorder="1" applyAlignment="1">
      <alignment horizontal="center" vertical="center" wrapText="1"/>
    </xf>
    <xf numFmtId="0" fontId="20" fillId="9" borderId="2" xfId="2246" applyFont="1" applyFill="1" applyBorder="1" applyAlignment="1">
      <alignment horizontal="center" vertical="center" wrapText="1"/>
    </xf>
    <xf numFmtId="0" fontId="20" fillId="0" borderId="1" xfId="0" applyFont="1" applyBorder="1" applyAlignment="1">
      <alignment horizontal="left" vertical="center" wrapText="1"/>
    </xf>
    <xf numFmtId="0" fontId="7" fillId="5" borderId="1" xfId="0" applyFont="1" applyFill="1" applyBorder="1" applyAlignment="1">
      <alignment horizontal="left" vertical="center"/>
    </xf>
    <xf numFmtId="0" fontId="7" fillId="0" borderId="1" xfId="0" applyFont="1" applyBorder="1" applyAlignment="1" applyProtection="1">
      <alignment horizontal="left" vertical="center"/>
      <protection locked="0"/>
    </xf>
    <xf numFmtId="0" fontId="7" fillId="5" borderId="12" xfId="0" applyFont="1" applyFill="1" applyBorder="1" applyAlignment="1">
      <alignment horizontal="left" vertical="center" wrapText="1"/>
    </xf>
    <xf numFmtId="0" fontId="7" fillId="5" borderId="7"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5" xfId="0" applyFont="1" applyFill="1" applyBorder="1" applyAlignment="1">
      <alignment horizontal="left" vertical="center" wrapText="1"/>
    </xf>
    <xf numFmtId="0" fontId="9" fillId="2" borderId="16"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9" fillId="2" borderId="18" xfId="0" applyFont="1" applyFill="1" applyBorder="1" applyAlignment="1">
      <alignment horizontal="left" vertical="center" wrapText="1"/>
    </xf>
    <xf numFmtId="0" fontId="9" fillId="2" borderId="19" xfId="0" applyFont="1" applyFill="1" applyBorder="1" applyAlignment="1">
      <alignment horizontal="left" vertical="center" wrapText="1"/>
    </xf>
    <xf numFmtId="0" fontId="9" fillId="2" borderId="20"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21" xfId="0" applyFont="1" applyFill="1" applyBorder="1" applyAlignment="1">
      <alignment horizontal="left" vertical="center" wrapText="1"/>
    </xf>
    <xf numFmtId="0" fontId="9" fillId="2" borderId="22" xfId="0" applyFont="1" applyFill="1" applyBorder="1" applyAlignment="1">
      <alignment horizontal="left" vertical="center" wrapText="1"/>
    </xf>
    <xf numFmtId="0" fontId="9" fillId="2" borderId="23" xfId="0" applyFont="1" applyFill="1" applyBorder="1" applyAlignment="1">
      <alignment horizontal="left" vertical="center" wrapText="1"/>
    </xf>
    <xf numFmtId="0" fontId="9" fillId="2" borderId="24" xfId="0" applyFont="1" applyFill="1" applyBorder="1" applyAlignment="1">
      <alignment horizontal="left" vertical="center" wrapText="1"/>
    </xf>
    <xf numFmtId="0" fontId="101" fillId="16" borderId="1" xfId="0" applyFont="1" applyFill="1" applyBorder="1" applyAlignment="1">
      <alignment horizontal="left" vertical="center" wrapText="1"/>
    </xf>
    <xf numFmtId="0" fontId="15" fillId="0" borderId="1" xfId="0" applyFont="1" applyBorder="1" applyAlignment="1" applyProtection="1">
      <alignment horizontal="left" vertical="top" wrapText="1"/>
      <protection locked="0"/>
    </xf>
    <xf numFmtId="0" fontId="7" fillId="0" borderId="1" xfId="0" applyFont="1" applyBorder="1" applyAlignment="1" applyProtection="1">
      <alignment horizontal="center"/>
      <protection locked="0"/>
    </xf>
    <xf numFmtId="0" fontId="18" fillId="16" borderId="1" xfId="0" applyFont="1" applyFill="1" applyBorder="1" applyAlignment="1">
      <alignment horizontal="left" vertical="center" wrapText="1"/>
    </xf>
    <xf numFmtId="0" fontId="102" fillId="17" borderId="1" xfId="0" applyFont="1" applyFill="1" applyBorder="1" applyAlignment="1">
      <alignment horizontal="left" vertical="center" wrapText="1"/>
    </xf>
    <xf numFmtId="0" fontId="9" fillId="2" borderId="91"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9" fillId="2" borderId="7" xfId="0" applyFont="1" applyFill="1" applyBorder="1" applyAlignment="1">
      <alignment horizontal="left" vertical="center" wrapText="1"/>
    </xf>
    <xf numFmtId="0" fontId="9" fillId="5" borderId="91" xfId="0" applyFont="1" applyFill="1" applyBorder="1" applyAlignment="1">
      <alignment horizontal="left" vertical="center" wrapText="1"/>
    </xf>
    <xf numFmtId="0" fontId="9" fillId="5" borderId="13" xfId="0" applyFont="1" applyFill="1" applyBorder="1" applyAlignment="1">
      <alignment horizontal="left" vertical="center" wrapText="1"/>
    </xf>
    <xf numFmtId="0" fontId="9" fillId="5" borderId="7" xfId="0" applyFont="1" applyFill="1" applyBorder="1" applyAlignment="1">
      <alignment horizontal="left" vertical="center" wrapText="1"/>
    </xf>
    <xf numFmtId="0" fontId="101" fillId="5" borderId="91" xfId="0" applyFont="1" applyFill="1" applyBorder="1" applyAlignment="1">
      <alignment horizontal="left" vertical="center" wrapText="1"/>
    </xf>
    <xf numFmtId="0" fontId="101" fillId="5" borderId="13" xfId="0" applyFont="1" applyFill="1" applyBorder="1" applyAlignment="1">
      <alignment horizontal="left" vertical="center" wrapText="1"/>
    </xf>
    <xf numFmtId="0" fontId="101" fillId="5" borderId="7" xfId="0" applyFont="1" applyFill="1" applyBorder="1" applyAlignment="1">
      <alignment horizontal="left" vertical="center" wrapText="1"/>
    </xf>
    <xf numFmtId="0" fontId="9" fillId="5" borderId="92" xfId="0" applyFont="1" applyFill="1" applyBorder="1" applyAlignment="1">
      <alignment horizontal="left" vertical="center" wrapText="1"/>
    </xf>
    <xf numFmtId="0" fontId="9" fillId="5" borderId="18" xfId="0" applyFont="1" applyFill="1" applyBorder="1" applyAlignment="1">
      <alignment horizontal="left" vertical="center" wrapText="1"/>
    </xf>
    <xf numFmtId="0" fontId="9" fillId="5" borderId="19" xfId="0" applyFont="1" applyFill="1" applyBorder="1" applyAlignment="1">
      <alignment horizontal="left" vertical="center" wrapText="1"/>
    </xf>
    <xf numFmtId="0" fontId="9" fillId="5" borderId="93" xfId="0" applyFont="1" applyFill="1" applyBorder="1" applyAlignment="1">
      <alignment horizontal="left" vertical="center" wrapText="1"/>
    </xf>
    <xf numFmtId="0" fontId="9" fillId="5" borderId="23" xfId="0" applyFont="1" applyFill="1" applyBorder="1" applyAlignment="1">
      <alignment horizontal="left" vertical="center" wrapText="1"/>
    </xf>
    <xf numFmtId="0" fontId="9" fillId="5" borderId="24" xfId="0" applyFont="1" applyFill="1" applyBorder="1" applyAlignment="1">
      <alignment horizontal="left" vertical="center" wrapText="1"/>
    </xf>
    <xf numFmtId="0" fontId="16" fillId="2" borderId="91" xfId="0" applyFont="1" applyFill="1" applyBorder="1" applyAlignment="1">
      <alignment horizontal="left" vertical="center" wrapText="1"/>
    </xf>
    <xf numFmtId="0" fontId="16" fillId="2" borderId="13" xfId="0" applyFont="1" applyFill="1" applyBorder="1" applyAlignment="1">
      <alignment horizontal="left" vertical="center" wrapText="1"/>
    </xf>
    <xf numFmtId="0" fontId="16" fillId="2" borderId="7" xfId="0" applyFont="1" applyFill="1" applyBorder="1" applyAlignment="1">
      <alignment horizontal="left" vertical="center" wrapText="1"/>
    </xf>
    <xf numFmtId="0" fontId="9" fillId="2" borderId="92" xfId="0" applyFont="1" applyFill="1" applyBorder="1" applyAlignment="1">
      <alignment horizontal="left" vertical="center" wrapText="1"/>
    </xf>
    <xf numFmtId="0" fontId="9" fillId="2" borderId="93" xfId="0" applyFont="1" applyFill="1" applyBorder="1" applyAlignment="1">
      <alignment horizontal="left" vertical="center" wrapText="1"/>
    </xf>
    <xf numFmtId="0" fontId="23" fillId="12" borderId="1" xfId="9" applyFill="1" applyBorder="1" applyAlignment="1">
      <alignment horizontal="center" vertical="center" wrapText="1"/>
    </xf>
    <xf numFmtId="4" fontId="23" fillId="12" borderId="1" xfId="9" applyNumberFormat="1" applyFill="1" applyBorder="1" applyAlignment="1">
      <alignment horizontal="center" vertical="center" wrapText="1"/>
    </xf>
    <xf numFmtId="4" fontId="2" fillId="6" borderId="1" xfId="9" applyNumberFormat="1" applyFont="1" applyFill="1" applyBorder="1" applyAlignment="1">
      <alignment horizontal="center" vertical="center" wrapText="1"/>
    </xf>
    <xf numFmtId="0" fontId="23" fillId="17" borderId="12" xfId="0" applyFont="1" applyFill="1" applyBorder="1" applyAlignment="1">
      <alignment horizontal="left" vertical="center" wrapText="1"/>
    </xf>
    <xf numFmtId="0" fontId="23" fillId="17" borderId="7" xfId="0" applyFont="1" applyFill="1" applyBorder="1" applyAlignment="1">
      <alignment horizontal="left" vertical="center" wrapText="1"/>
    </xf>
    <xf numFmtId="0" fontId="32" fillId="12" borderId="86" xfId="9" applyFont="1" applyFill="1" applyBorder="1" applyAlignment="1">
      <alignment horizontal="left" vertical="center"/>
    </xf>
    <xf numFmtId="0" fontId="32" fillId="12" borderId="87" xfId="9" applyFont="1" applyFill="1" applyBorder="1" applyAlignment="1">
      <alignment horizontal="left" vertical="center"/>
    </xf>
    <xf numFmtId="0" fontId="32" fillId="12" borderId="88" xfId="9" applyFont="1" applyFill="1" applyBorder="1" applyAlignment="1">
      <alignment horizontal="left" vertical="center"/>
    </xf>
    <xf numFmtId="0" fontId="23" fillId="13" borderId="12" xfId="0" applyFont="1" applyFill="1" applyBorder="1" applyAlignment="1">
      <alignment horizontal="left" vertical="center" wrapText="1"/>
    </xf>
    <xf numFmtId="0" fontId="23" fillId="13" borderId="13" xfId="0" applyFont="1" applyFill="1" applyBorder="1" applyAlignment="1">
      <alignment horizontal="left" vertical="center" wrapText="1"/>
    </xf>
    <xf numFmtId="0" fontId="23" fillId="13" borderId="7" xfId="0" applyFont="1" applyFill="1" applyBorder="1" applyAlignment="1">
      <alignment horizontal="left" vertical="center" wrapText="1"/>
    </xf>
    <xf numFmtId="0" fontId="5" fillId="15" borderId="0" xfId="0" applyFont="1" applyFill="1" applyAlignment="1">
      <alignment horizontal="left" vertical="center"/>
    </xf>
    <xf numFmtId="9" fontId="23" fillId="0" borderId="26" xfId="1" applyFont="1" applyBorder="1" applyAlignment="1" applyProtection="1">
      <alignment horizontal="center" vertical="center"/>
      <protection locked="0"/>
    </xf>
    <xf numFmtId="9" fontId="23" fillId="0" borderId="40" xfId="1" applyFont="1" applyBorder="1" applyAlignment="1" applyProtection="1">
      <alignment horizontal="center" vertical="center"/>
      <protection locked="0"/>
    </xf>
    <xf numFmtId="0" fontId="23" fillId="16" borderId="1" xfId="0" applyFont="1" applyFill="1" applyBorder="1" applyAlignment="1">
      <alignment horizontal="center" vertical="center"/>
    </xf>
    <xf numFmtId="0" fontId="23" fillId="17" borderId="20" xfId="0" applyFont="1" applyFill="1" applyBorder="1" applyAlignment="1">
      <alignment horizontal="center" vertical="center" wrapText="1"/>
    </xf>
    <xf numFmtId="0" fontId="23" fillId="17" borderId="0" xfId="0" applyFont="1" applyFill="1" applyAlignment="1">
      <alignment horizontal="center" vertical="center" wrapText="1"/>
    </xf>
    <xf numFmtId="0" fontId="23" fillId="0" borderId="38" xfId="0" applyFont="1" applyBorder="1" applyAlignment="1" applyProtection="1">
      <alignment horizontal="center" vertical="center"/>
      <protection locked="0"/>
    </xf>
    <xf numFmtId="0" fontId="23" fillId="0" borderId="39" xfId="0" applyFont="1" applyBorder="1" applyAlignment="1" applyProtection="1">
      <alignment horizontal="center" vertical="center"/>
      <protection locked="0"/>
    </xf>
    <xf numFmtId="0" fontId="23" fillId="0" borderId="26" xfId="0" applyFont="1" applyBorder="1" applyAlignment="1" applyProtection="1">
      <alignment horizontal="center" vertical="center"/>
      <protection locked="0"/>
    </xf>
    <xf numFmtId="0" fontId="23" fillId="0" borderId="40" xfId="0" applyFont="1" applyBorder="1" applyAlignment="1" applyProtection="1">
      <alignment horizontal="center" vertical="center"/>
      <protection locked="0"/>
    </xf>
    <xf numFmtId="0" fontId="23" fillId="0" borderId="41" xfId="0" applyFont="1" applyBorder="1" applyAlignment="1" applyProtection="1">
      <alignment horizontal="center" vertical="center"/>
      <protection locked="0"/>
    </xf>
    <xf numFmtId="0" fontId="23" fillId="0" borderId="42" xfId="0" applyFont="1" applyBorder="1" applyAlignment="1" applyProtection="1">
      <alignment horizontal="center" vertical="center"/>
      <protection locked="0"/>
    </xf>
    <xf numFmtId="0" fontId="23" fillId="16" borderId="1" xfId="0" applyFont="1" applyFill="1" applyBorder="1" applyAlignment="1">
      <alignment horizontal="center" vertical="center" wrapText="1"/>
    </xf>
    <xf numFmtId="0" fontId="23" fillId="16" borderId="15" xfId="0" applyFont="1" applyFill="1" applyBorder="1" applyAlignment="1">
      <alignment horizontal="center" vertical="center" wrapText="1"/>
    </xf>
    <xf numFmtId="0" fontId="33" fillId="11" borderId="0" xfId="0" applyFont="1" applyFill="1" applyAlignment="1">
      <alignment horizontal="left" vertical="center"/>
    </xf>
    <xf numFmtId="0" fontId="23" fillId="12" borderId="0" xfId="0" applyFont="1" applyFill="1" applyAlignment="1">
      <alignment horizontal="left" vertical="center" wrapText="1"/>
    </xf>
    <xf numFmtId="3" fontId="23" fillId="16" borderId="1" xfId="0" applyNumberFormat="1" applyFont="1" applyFill="1" applyBorder="1" applyAlignment="1">
      <alignment horizontal="center" vertical="center" wrapText="1"/>
    </xf>
    <xf numFmtId="0" fontId="23" fillId="16" borderId="12" xfId="0" applyFont="1" applyFill="1" applyBorder="1" applyAlignment="1">
      <alignment horizontal="center" vertical="center" wrapText="1"/>
    </xf>
    <xf numFmtId="0" fontId="23" fillId="16" borderId="7" xfId="0" applyFont="1" applyFill="1" applyBorder="1" applyAlignment="1">
      <alignment horizontal="center" vertical="center" wrapText="1"/>
    </xf>
    <xf numFmtId="0" fontId="23" fillId="16" borderId="1" xfId="0" applyFont="1" applyFill="1" applyBorder="1" applyAlignment="1">
      <alignment horizontal="left" vertical="center"/>
    </xf>
    <xf numFmtId="9" fontId="23" fillId="0" borderId="1" xfId="1" applyFont="1" applyFill="1" applyBorder="1" applyAlignment="1" applyProtection="1">
      <alignment horizontal="center" vertical="center"/>
      <protection locked="0"/>
    </xf>
    <xf numFmtId="0" fontId="23" fillId="12" borderId="1" xfId="0" applyFont="1" applyFill="1" applyBorder="1" applyAlignment="1">
      <alignment horizontal="left" vertical="center" wrapText="1"/>
    </xf>
    <xf numFmtId="9" fontId="23" fillId="0" borderId="12" xfId="1" applyFont="1" applyFill="1" applyBorder="1" applyAlignment="1" applyProtection="1">
      <alignment horizontal="center" vertical="center"/>
      <protection locked="0"/>
    </xf>
    <xf numFmtId="9" fontId="23" fillId="0" borderId="7" xfId="1" applyFont="1" applyFill="1" applyBorder="1" applyAlignment="1" applyProtection="1">
      <alignment horizontal="center" vertical="center"/>
      <protection locked="0"/>
    </xf>
    <xf numFmtId="3" fontId="23" fillId="17" borderId="12" xfId="0" applyNumberFormat="1" applyFont="1" applyFill="1" applyBorder="1" applyAlignment="1">
      <alignment horizontal="center" vertical="center"/>
    </xf>
    <xf numFmtId="3" fontId="23" fillId="17" borderId="7" xfId="0" applyNumberFormat="1" applyFont="1" applyFill="1" applyBorder="1" applyAlignment="1">
      <alignment horizontal="center" vertical="center"/>
    </xf>
    <xf numFmtId="9" fontId="23" fillId="0" borderId="47" xfId="1" applyFont="1" applyBorder="1" applyAlignment="1" applyProtection="1">
      <alignment horizontal="center" vertical="center"/>
      <protection locked="0"/>
    </xf>
    <xf numFmtId="9" fontId="23" fillId="0" borderId="48" xfId="1" applyFont="1" applyBorder="1" applyAlignment="1" applyProtection="1">
      <alignment horizontal="center" vertical="center"/>
      <protection locked="0"/>
    </xf>
    <xf numFmtId="9" fontId="23" fillId="0" borderId="38" xfId="1" applyFont="1" applyBorder="1" applyAlignment="1" applyProtection="1">
      <alignment horizontal="center" vertical="center"/>
      <protection locked="0"/>
    </xf>
    <xf numFmtId="9" fontId="23" fillId="0" borderId="90" xfId="1" applyFont="1" applyBorder="1" applyAlignment="1" applyProtection="1">
      <alignment horizontal="center" vertical="center"/>
      <protection locked="0"/>
    </xf>
    <xf numFmtId="9" fontId="23" fillId="0" borderId="43" xfId="1" applyFont="1" applyBorder="1" applyAlignment="1" applyProtection="1">
      <alignment horizontal="center" vertical="center"/>
      <protection locked="0"/>
    </xf>
    <xf numFmtId="9" fontId="23" fillId="0" borderId="89" xfId="1" applyFont="1" applyBorder="1" applyAlignment="1" applyProtection="1">
      <alignment horizontal="center" vertical="center"/>
      <protection locked="0"/>
    </xf>
    <xf numFmtId="9" fontId="23" fillId="0" borderId="39" xfId="1" applyFont="1" applyBorder="1" applyAlignment="1" applyProtection="1">
      <alignment horizontal="center" vertical="center"/>
      <protection locked="0"/>
    </xf>
    <xf numFmtId="3" fontId="23" fillId="17" borderId="1" xfId="0" applyNumberFormat="1" applyFont="1" applyFill="1" applyBorder="1" applyAlignment="1">
      <alignment horizontal="center" vertical="center"/>
    </xf>
    <xf numFmtId="0" fontId="23" fillId="17" borderId="1" xfId="0" applyFont="1" applyFill="1" applyBorder="1" applyAlignment="1">
      <alignment horizontal="center" vertical="center"/>
    </xf>
    <xf numFmtId="0" fontId="22" fillId="17" borderId="1" xfId="0" applyFont="1" applyFill="1" applyBorder="1" applyAlignment="1">
      <alignment horizontal="center" vertical="center" wrapText="1"/>
    </xf>
    <xf numFmtId="0" fontId="22" fillId="17" borderId="12" xfId="0" applyFont="1" applyFill="1" applyBorder="1" applyAlignment="1">
      <alignment horizontal="center" vertical="center" wrapText="1"/>
    </xf>
    <xf numFmtId="0" fontId="22" fillId="17" borderId="7" xfId="0" applyFont="1" applyFill="1" applyBorder="1" applyAlignment="1">
      <alignment horizontal="center" vertical="center" wrapText="1"/>
    </xf>
    <xf numFmtId="2" fontId="23" fillId="17" borderId="12" xfId="0" applyNumberFormat="1" applyFont="1" applyFill="1" applyBorder="1" applyAlignment="1">
      <alignment horizontal="center"/>
    </xf>
    <xf numFmtId="2" fontId="23" fillId="17" borderId="7" xfId="0" applyNumberFormat="1" applyFont="1" applyFill="1" applyBorder="1" applyAlignment="1">
      <alignment horizontal="center"/>
    </xf>
    <xf numFmtId="170" fontId="23" fillId="17" borderId="12" xfId="0" applyNumberFormat="1" applyFont="1" applyFill="1" applyBorder="1" applyAlignment="1">
      <alignment horizontal="center"/>
    </xf>
    <xf numFmtId="170" fontId="23" fillId="17" borderId="7" xfId="0" applyNumberFormat="1" applyFont="1" applyFill="1" applyBorder="1" applyAlignment="1">
      <alignment horizontal="center"/>
    </xf>
    <xf numFmtId="0" fontId="22" fillId="16" borderId="15" xfId="0" applyFont="1" applyFill="1" applyBorder="1" applyAlignment="1">
      <alignment horizontal="center" vertical="center" wrapText="1"/>
    </xf>
    <xf numFmtId="0" fontId="22" fillId="16" borderId="2" xfId="0" applyFont="1" applyFill="1" applyBorder="1" applyAlignment="1">
      <alignment horizontal="center" vertical="center" wrapText="1"/>
    </xf>
    <xf numFmtId="0" fontId="22" fillId="17" borderId="15" xfId="0" applyFont="1" applyFill="1" applyBorder="1" applyAlignment="1">
      <alignment horizontal="center" vertical="center" wrapText="1"/>
    </xf>
    <xf numFmtId="0" fontId="22" fillId="17" borderId="2" xfId="0" applyFont="1" applyFill="1" applyBorder="1" applyAlignment="1">
      <alignment horizontal="center" vertical="center" wrapText="1"/>
    </xf>
    <xf numFmtId="0" fontId="22" fillId="16" borderId="1" xfId="0" applyFont="1" applyFill="1" applyBorder="1" applyAlignment="1">
      <alignment horizontal="center" vertical="center" wrapText="1"/>
    </xf>
    <xf numFmtId="0" fontId="22" fillId="17" borderId="13" xfId="0" applyFont="1" applyFill="1" applyBorder="1" applyAlignment="1">
      <alignment horizontal="center" vertical="center" wrapText="1"/>
    </xf>
    <xf numFmtId="0" fontId="22" fillId="16" borderId="1" xfId="0" applyFont="1" applyFill="1" applyBorder="1" applyAlignment="1">
      <alignment horizontal="center" vertical="center"/>
    </xf>
    <xf numFmtId="0" fontId="20" fillId="9" borderId="0" xfId="0" applyFont="1" applyFill="1" applyAlignment="1">
      <alignment horizontal="left" vertical="center" wrapText="1"/>
    </xf>
    <xf numFmtId="0" fontId="20" fillId="9" borderId="0" xfId="0" applyFont="1" applyFill="1" applyAlignment="1">
      <alignment horizontal="center" vertical="center" wrapText="1"/>
    </xf>
    <xf numFmtId="0" fontId="40" fillId="20" borderId="58" xfId="0" applyFont="1" applyFill="1" applyBorder="1" applyAlignment="1">
      <alignment horizontal="left" vertical="top"/>
    </xf>
    <xf numFmtId="0" fontId="40" fillId="20" borderId="59" xfId="0" applyFont="1" applyFill="1" applyBorder="1" applyAlignment="1">
      <alignment horizontal="left" vertical="top"/>
    </xf>
    <xf numFmtId="0" fontId="40" fillId="20" borderId="64" xfId="0" applyFont="1" applyFill="1" applyBorder="1" applyAlignment="1">
      <alignment horizontal="left" vertical="top"/>
    </xf>
    <xf numFmtId="0" fontId="40" fillId="20" borderId="0" xfId="0" applyFont="1" applyFill="1" applyAlignment="1">
      <alignment horizontal="left" vertical="top"/>
    </xf>
    <xf numFmtId="0" fontId="40" fillId="20" borderId="56" xfId="0" applyFont="1" applyFill="1" applyBorder="1" applyAlignment="1">
      <alignment horizontal="left" vertical="top"/>
    </xf>
    <xf numFmtId="0" fontId="40" fillId="20" borderId="57" xfId="0" applyFont="1" applyFill="1" applyBorder="1" applyAlignment="1">
      <alignment horizontal="left" vertical="top"/>
    </xf>
    <xf numFmtId="0" fontId="40" fillId="13" borderId="56" xfId="0" applyFont="1" applyFill="1" applyBorder="1" applyAlignment="1">
      <alignment horizontal="left" vertical="top" wrapText="1"/>
    </xf>
    <xf numFmtId="0" fontId="2" fillId="19" borderId="0" xfId="0" applyFont="1" applyFill="1" applyAlignment="1">
      <alignment horizontal="left"/>
    </xf>
    <xf numFmtId="0" fontId="40" fillId="13" borderId="58" xfId="0" applyFont="1" applyFill="1" applyBorder="1" applyAlignment="1">
      <alignment horizontal="left" vertical="top" wrapText="1"/>
    </xf>
    <xf numFmtId="0" fontId="40" fillId="13" borderId="65" xfId="0" applyFont="1" applyFill="1" applyBorder="1" applyAlignment="1">
      <alignment horizontal="left" vertical="top" wrapText="1"/>
    </xf>
    <xf numFmtId="0" fontId="40" fillId="13" borderId="66" xfId="0" applyFont="1" applyFill="1" applyBorder="1" applyAlignment="1">
      <alignment horizontal="left" vertical="top" wrapText="1"/>
    </xf>
    <xf numFmtId="0" fontId="2" fillId="19" borderId="61" xfId="0" applyFont="1" applyFill="1" applyBorder="1" applyAlignment="1">
      <alignment horizontal="center"/>
    </xf>
    <xf numFmtId="0" fontId="2" fillId="19" borderId="55" xfId="0" applyFont="1" applyFill="1" applyBorder="1" applyAlignment="1">
      <alignment horizontal="center"/>
    </xf>
    <xf numFmtId="0" fontId="2" fillId="19" borderId="56" xfId="0" applyFont="1" applyFill="1" applyBorder="1" applyAlignment="1">
      <alignment horizontal="center"/>
    </xf>
    <xf numFmtId="0" fontId="0" fillId="0" borderId="35" xfId="0" applyBorder="1" applyAlignment="1">
      <alignment horizontal="left" vertical="top" wrapText="1"/>
    </xf>
    <xf numFmtId="0" fontId="0" fillId="0" borderId="55" xfId="0" applyBorder="1" applyAlignment="1">
      <alignment vertical="top" wrapText="1"/>
    </xf>
    <xf numFmtId="0" fontId="4" fillId="20" borderId="58" xfId="0" applyFont="1" applyFill="1" applyBorder="1" applyAlignment="1">
      <alignment horizontal="left" vertical="top"/>
    </xf>
    <xf numFmtId="0" fontId="4" fillId="20" borderId="57" xfId="0" applyFont="1" applyFill="1" applyBorder="1" applyAlignment="1">
      <alignment horizontal="left" vertical="top"/>
    </xf>
    <xf numFmtId="0" fontId="4" fillId="22" borderId="18" xfId="0" applyFont="1" applyFill="1" applyBorder="1" applyAlignment="1">
      <alignment horizontal="left" vertical="top" wrapText="1"/>
    </xf>
    <xf numFmtId="0" fontId="4" fillId="22" borderId="0" xfId="0" applyFont="1" applyFill="1" applyAlignment="1">
      <alignment horizontal="left" vertical="top" wrapText="1"/>
    </xf>
    <xf numFmtId="0" fontId="3" fillId="0" borderId="17" xfId="0" applyFont="1" applyBorder="1" applyAlignment="1">
      <alignment horizontal="left" vertical="top"/>
    </xf>
    <xf numFmtId="0" fontId="3" fillId="0" borderId="19" xfId="0" applyFont="1" applyBorder="1" applyAlignment="1">
      <alignment horizontal="left" vertical="top"/>
    </xf>
    <xf numFmtId="0" fontId="3" fillId="0" borderId="20" xfId="0" applyFont="1" applyBorder="1" applyAlignment="1">
      <alignment horizontal="left" vertical="top"/>
    </xf>
    <xf numFmtId="0" fontId="3" fillId="0" borderId="21" xfId="0" applyFont="1" applyBorder="1" applyAlignment="1">
      <alignment horizontal="left" vertical="top"/>
    </xf>
    <xf numFmtId="0" fontId="3" fillId="0" borderId="22" xfId="0" applyFont="1" applyBorder="1" applyAlignment="1">
      <alignment horizontal="left" vertical="top"/>
    </xf>
    <xf numFmtId="0" fontId="3" fillId="0" borderId="24" xfId="0" applyFont="1" applyBorder="1" applyAlignment="1">
      <alignment horizontal="left" vertical="top"/>
    </xf>
    <xf numFmtId="0" fontId="0" fillId="0" borderId="17"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4" xfId="0" applyBorder="1" applyAlignment="1">
      <alignment horizontal="left" vertical="top" wrapText="1"/>
    </xf>
    <xf numFmtId="0" fontId="3" fillId="0" borderId="15" xfId="0" applyFont="1" applyBorder="1" applyAlignment="1">
      <alignment horizontal="left" vertical="top"/>
    </xf>
    <xf numFmtId="0" fontId="3" fillId="0" borderId="16" xfId="0" applyFont="1" applyBorder="1" applyAlignment="1">
      <alignment horizontal="left" vertical="top"/>
    </xf>
    <xf numFmtId="0" fontId="3" fillId="0" borderId="2" xfId="0" applyFont="1" applyBorder="1" applyAlignment="1">
      <alignment horizontal="left" vertical="top"/>
    </xf>
    <xf numFmtId="0" fontId="22" fillId="16" borderId="12" xfId="0" applyFont="1" applyFill="1" applyBorder="1" applyAlignment="1">
      <alignment horizontal="center" vertical="center" wrapText="1"/>
    </xf>
    <xf numFmtId="0" fontId="22" fillId="16" borderId="13" xfId="0" applyFont="1" applyFill="1" applyBorder="1" applyAlignment="1">
      <alignment horizontal="center" vertical="center" wrapText="1"/>
    </xf>
    <xf numFmtId="0" fontId="22" fillId="16" borderId="7" xfId="0" applyFont="1" applyFill="1" applyBorder="1" applyAlignment="1">
      <alignment horizontal="center" vertical="center" wrapText="1"/>
    </xf>
    <xf numFmtId="0" fontId="5" fillId="11" borderId="0" xfId="0" applyFont="1" applyFill="1" applyAlignment="1">
      <alignment horizontal="left" vertical="center"/>
    </xf>
    <xf numFmtId="0" fontId="22" fillId="16" borderId="17" xfId="0" applyFont="1" applyFill="1" applyBorder="1" applyAlignment="1">
      <alignment horizontal="left" vertical="center" wrapText="1"/>
    </xf>
    <xf numFmtId="0" fontId="22" fillId="16" borderId="19" xfId="0" applyFont="1" applyFill="1" applyBorder="1" applyAlignment="1">
      <alignment horizontal="left" vertical="center" wrapText="1"/>
    </xf>
    <xf numFmtId="0" fontId="22" fillId="16" borderId="22" xfId="0" applyFont="1" applyFill="1" applyBorder="1" applyAlignment="1">
      <alignment horizontal="left" vertical="center" wrapText="1"/>
    </xf>
    <xf numFmtId="0" fontId="22" fillId="16" borderId="24" xfId="0" applyFont="1" applyFill="1" applyBorder="1" applyAlignment="1">
      <alignment horizontal="left" vertical="center" wrapText="1"/>
    </xf>
    <xf numFmtId="10" fontId="32" fillId="0" borderId="1" xfId="1" applyNumberFormat="1" applyFont="1" applyFill="1" applyBorder="1" applyAlignment="1" applyProtection="1">
      <alignment horizontal="right" vertical="center"/>
    </xf>
    <xf numFmtId="0" fontId="20" fillId="0" borderId="12" xfId="0" applyFont="1" applyBorder="1" applyAlignment="1">
      <alignment horizontal="center" vertical="center"/>
    </xf>
    <xf numFmtId="0" fontId="20" fillId="0" borderId="7" xfId="0" applyFont="1" applyBorder="1" applyAlignment="1">
      <alignment horizontal="center" vertical="center"/>
    </xf>
    <xf numFmtId="0" fontId="3" fillId="2" borderId="15"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2" borderId="2" xfId="0" applyFont="1" applyFill="1" applyBorder="1" applyAlignment="1">
      <alignment horizontal="left" vertical="center" wrapText="1"/>
    </xf>
    <xf numFmtId="0" fontId="0" fillId="5" borderId="1" xfId="0" applyFill="1" applyBorder="1" applyAlignment="1">
      <alignment horizontal="left" vertical="center" wrapText="1"/>
    </xf>
    <xf numFmtId="0" fontId="30" fillId="0" borderId="0" xfId="0" applyFont="1" applyAlignment="1">
      <alignment horizontal="center"/>
    </xf>
    <xf numFmtId="0" fontId="2" fillId="19" borderId="55" xfId="0" applyFont="1" applyFill="1" applyBorder="1" applyAlignment="1"/>
    <xf numFmtId="0" fontId="2" fillId="19" borderId="64" xfId="0" applyFont="1" applyFill="1" applyBorder="1" applyAlignment="1"/>
    <xf numFmtId="0" fontId="2" fillId="19" borderId="0" xfId="0" applyFont="1" applyFill="1" applyAlignment="1"/>
  </cellXfs>
  <cellStyles count="2249">
    <cellStyle name="=C:\WINNT\SYSTEM32\COMMAND.COM" xfId="59" xr:uid="{DD8E9642-1AB2-4D3A-BD54-6371AB3D515F}"/>
    <cellStyle name="20% - Accent1" xfId="27" builtinId="30" customBuiltin="1"/>
    <cellStyle name="20% - Accent1 2" xfId="60" xr:uid="{A556FC11-700B-4070-8BF7-4A8575394D3E}"/>
    <cellStyle name="20% - Accent1 3" xfId="254" xr:uid="{D1F8223A-B638-4D08-AB86-1A7984469C26}"/>
    <cellStyle name="20% - Accent1 3 2" xfId="378" xr:uid="{ABE91A05-0FF7-4EA7-8AEB-39DDDA2687D8}"/>
    <cellStyle name="20% - Accent1 3 2 2" xfId="1163" xr:uid="{79C288A9-55F3-4461-9D2D-BB6A9E04DCDB}"/>
    <cellStyle name="20% - Accent1 3 2 2 2" xfId="2209" xr:uid="{33FFEA34-20B2-4316-8CD2-0A0E70AE484D}"/>
    <cellStyle name="20% - Accent1 3 2 3" xfId="897" xr:uid="{A2BEC402-7BBD-4CED-80A9-4271374E4546}"/>
    <cellStyle name="20% - Accent1 3 2 3 2" xfId="1943" xr:uid="{7773B8C7-8E57-49B3-9118-C4D291BD8E24}"/>
    <cellStyle name="20% - Accent1 3 2 4" xfId="626" xr:uid="{C9B1A7FF-8EB0-4041-BD3C-194122E5540F}"/>
    <cellStyle name="20% - Accent1 3 2 4 2" xfId="1677" xr:uid="{0DAA7905-4E09-4832-9A75-0E1CAC9DA4EC}"/>
    <cellStyle name="20% - Accent1 3 2 5" xfId="1429" xr:uid="{FC8077F3-3A47-4CEE-BC14-4F7CF8001C03}"/>
    <cellStyle name="20% - Accent1 3 3" xfId="1039" xr:uid="{83A904F8-C384-4FFF-AB1E-5A03A474027D}"/>
    <cellStyle name="20% - Accent1 3 3 2" xfId="2085" xr:uid="{5ECE57F2-58EA-43B5-86D7-61D593FD4C46}"/>
    <cellStyle name="20% - Accent1 3 4" xfId="773" xr:uid="{15DD9619-4788-4304-BE13-5FA4C3B6BD0F}"/>
    <cellStyle name="20% - Accent1 3 4 2" xfId="1819" xr:uid="{E02CE087-6B7C-4147-8032-2E52572C2DA4}"/>
    <cellStyle name="20% - Accent1 3 5" xfId="502" xr:uid="{813274EF-CB01-4D05-94F7-6EF4B7D8B546}"/>
    <cellStyle name="20% - Accent1 3 5 2" xfId="1553" xr:uid="{CEFE1115-416F-426E-B97E-2CE08F944B3B}"/>
    <cellStyle name="20% - Accent1 3 6" xfId="1305" xr:uid="{F4A8B3BD-DAF3-4910-BC46-B42B5F948A39}"/>
    <cellStyle name="20% - Accent1 4" xfId="360" xr:uid="{149DF4F7-ACFA-4C6F-BEA6-5DC5AE0994DC}"/>
    <cellStyle name="20% - Accent1 4 2" xfId="1145" xr:uid="{1646667A-B74B-4FD7-AE02-281A0A8A788E}"/>
    <cellStyle name="20% - Accent1 4 2 2" xfId="2191" xr:uid="{D20A9A0E-B0BF-4A3F-954F-48551FB6EF34}"/>
    <cellStyle name="20% - Accent1 4 3" xfId="879" xr:uid="{128E1C87-6736-4B8C-9110-8A72E33E4F00}"/>
    <cellStyle name="20% - Accent1 4 3 2" xfId="1925" xr:uid="{E054CCD4-9BD6-4F5E-8308-D52B2FC52033}"/>
    <cellStyle name="20% - Accent1 4 4" xfId="608" xr:uid="{006D6F96-900F-43D1-89E0-227DB16D807D}"/>
    <cellStyle name="20% - Accent1 4 4 2" xfId="1659" xr:uid="{A6A7B63F-D305-4297-9944-AC573D5EF7E0}"/>
    <cellStyle name="20% - Accent1 4 5" xfId="1411" xr:uid="{C852C308-3356-4565-A67A-D520F87152D7}"/>
    <cellStyle name="20% - Accent1 5" xfId="640" xr:uid="{EB74BAE2-BEEA-4D88-B462-0478A37BE715}"/>
    <cellStyle name="20% - Accent1 5 2" xfId="1177" xr:uid="{D24CC885-05D3-4FD7-BE0E-6C9C057C273D}"/>
    <cellStyle name="20% - Accent1 5 2 2" xfId="2223" xr:uid="{4848EE04-4086-47F1-A665-6625336B40FA}"/>
    <cellStyle name="20% - Accent1 5 3" xfId="911" xr:uid="{2C920011-5FDB-4549-9F72-1CD114E69B5C}"/>
    <cellStyle name="20% - Accent1 5 3 2" xfId="1957" xr:uid="{9632363F-D471-4B1D-A856-A6F190695856}"/>
    <cellStyle name="20% - Accent1 5 4" xfId="1691" xr:uid="{C11DFBE3-3EA0-485D-A243-E64CCD97D4E0}"/>
    <cellStyle name="20% - Accent1 6" xfId="1021" xr:uid="{89E5755C-4D03-4B00-AFC6-1F9A155C6DAE}"/>
    <cellStyle name="20% - Accent1 6 2" xfId="2067" xr:uid="{2ACFB7F2-B2A1-401F-A3F2-79115F58FAF6}"/>
    <cellStyle name="20% - Accent1 7" xfId="755" xr:uid="{075FFB7A-E82E-4DA2-AC88-3C7180210A55}"/>
    <cellStyle name="20% - Accent1 7 2" xfId="1801" xr:uid="{53BBEE54-02F1-4555-B2E8-B02E9FC7A40E}"/>
    <cellStyle name="20% - Accent1 8" xfId="484" xr:uid="{DDED9587-A784-4951-B429-D05DEC0DB5E2}"/>
    <cellStyle name="20% - Accent1 8 2" xfId="1535" xr:uid="{A0A3072B-CEE9-4B0F-91F8-11CDC5020577}"/>
    <cellStyle name="20% - Accent1 9" xfId="1287" xr:uid="{4DACB329-1754-4C20-AE9C-1525DCE25E07}"/>
    <cellStyle name="20% - Accent2" xfId="30" builtinId="34" customBuiltin="1"/>
    <cellStyle name="20% - Accent2 2" xfId="61" xr:uid="{F0345303-1D29-4E3E-BAC7-FCFE54350E9E}"/>
    <cellStyle name="20% - Accent2 3" xfId="256" xr:uid="{D97E8BE8-F6CA-41FF-933B-128B263A154A}"/>
    <cellStyle name="20% - Accent2 3 2" xfId="380" xr:uid="{FEFF9E29-43A1-443D-B022-6D36286D21B0}"/>
    <cellStyle name="20% - Accent2 3 2 2" xfId="1165" xr:uid="{6594ADBA-C78D-4DCF-B6D1-E354DD0D6B29}"/>
    <cellStyle name="20% - Accent2 3 2 2 2" xfId="2211" xr:uid="{DA69B359-BB1C-4948-9145-92356921EF69}"/>
    <cellStyle name="20% - Accent2 3 2 3" xfId="899" xr:uid="{F0BE9C6A-A260-4760-B2C3-DBD7DB9703FC}"/>
    <cellStyle name="20% - Accent2 3 2 3 2" xfId="1945" xr:uid="{3296A287-EEE9-41F4-B3E3-6484A38276AC}"/>
    <cellStyle name="20% - Accent2 3 2 4" xfId="628" xr:uid="{B762AD50-9022-42C3-ACBF-9EA3B6DAC6B3}"/>
    <cellStyle name="20% - Accent2 3 2 4 2" xfId="1679" xr:uid="{DC47A5B7-89A8-49D6-9A67-09B4098F4DD4}"/>
    <cellStyle name="20% - Accent2 3 2 5" xfId="1431" xr:uid="{1C48080F-9BF4-4B86-8E2E-208FBE004BA0}"/>
    <cellStyle name="20% - Accent2 3 3" xfId="1041" xr:uid="{1A434BE5-B495-4694-BB41-89FD70AFDFC3}"/>
    <cellStyle name="20% - Accent2 3 3 2" xfId="2087" xr:uid="{5C5085B1-6F98-4209-AB4E-0F1FDD89F70B}"/>
    <cellStyle name="20% - Accent2 3 4" xfId="775" xr:uid="{063E1FB5-4A4E-4F35-8E7F-5669CA5B4F7E}"/>
    <cellStyle name="20% - Accent2 3 4 2" xfId="1821" xr:uid="{FAF6F6B3-CC3F-423C-9D71-9980DC64E037}"/>
    <cellStyle name="20% - Accent2 3 5" xfId="504" xr:uid="{5467F308-E534-4555-92C3-90B64897BEA9}"/>
    <cellStyle name="20% - Accent2 3 5 2" xfId="1555" xr:uid="{94002544-1947-480A-B10D-6044FD41D9D4}"/>
    <cellStyle name="20% - Accent2 3 6" xfId="1307" xr:uid="{5C41A4DB-99F3-40A0-88BB-186B67D9974B}"/>
    <cellStyle name="20% - Accent2 4" xfId="362" xr:uid="{B8217D2A-D814-4960-8D4B-47EC9FFA1601}"/>
    <cellStyle name="20% - Accent2 4 2" xfId="1147" xr:uid="{A43FFCE2-A5C0-4C38-B0BF-13482E142753}"/>
    <cellStyle name="20% - Accent2 4 2 2" xfId="2193" xr:uid="{2D81C487-0981-4BC8-90C4-5386A6ADDF52}"/>
    <cellStyle name="20% - Accent2 4 3" xfId="881" xr:uid="{2571C447-D26E-41D3-8B6C-0F8290BDB734}"/>
    <cellStyle name="20% - Accent2 4 3 2" xfId="1927" xr:uid="{0C98C305-3F7F-4765-AD46-2580AE97F12E}"/>
    <cellStyle name="20% - Accent2 4 4" xfId="610" xr:uid="{6E540CFA-0BB2-4C65-AF0C-8665916C7177}"/>
    <cellStyle name="20% - Accent2 4 4 2" xfId="1661" xr:uid="{8E9A4CD5-D28F-4219-AD96-0122D49249DE}"/>
    <cellStyle name="20% - Accent2 4 5" xfId="1413" xr:uid="{A74E1697-C83E-4252-AC9E-DB512D0F7AA8}"/>
    <cellStyle name="20% - Accent2 5" xfId="642" xr:uid="{5AC2DF24-013C-42D6-AE49-971D20110B95}"/>
    <cellStyle name="20% - Accent2 5 2" xfId="1179" xr:uid="{C3A10922-4E22-44B9-B887-EC30E4038320}"/>
    <cellStyle name="20% - Accent2 5 2 2" xfId="2225" xr:uid="{F0AF1ED2-9431-432B-BA1B-3BA875ECC8B5}"/>
    <cellStyle name="20% - Accent2 5 3" xfId="913" xr:uid="{BFDEBCEF-32A0-4185-A065-D5D8B2ED8917}"/>
    <cellStyle name="20% - Accent2 5 3 2" xfId="1959" xr:uid="{45BB5901-0263-4CA7-9980-98AC7986499A}"/>
    <cellStyle name="20% - Accent2 5 4" xfId="1693" xr:uid="{9DD29DFB-3C19-4F90-944A-2FF64D8EFDA3}"/>
    <cellStyle name="20% - Accent2 6" xfId="1023" xr:uid="{10A3154A-65E8-4F8C-BD74-437697251F8D}"/>
    <cellStyle name="20% - Accent2 6 2" xfId="2069" xr:uid="{A01EF5FA-A636-4C6E-A1D2-3C32FD5F194F}"/>
    <cellStyle name="20% - Accent2 7" xfId="757" xr:uid="{5ECB7157-8CEC-4FCE-B488-C91090E4E5B3}"/>
    <cellStyle name="20% - Accent2 7 2" xfId="1803" xr:uid="{995EF727-1616-4640-BAAB-3DC0BC1BB071}"/>
    <cellStyle name="20% - Accent2 8" xfId="486" xr:uid="{962B4F8A-AFD7-479E-9E39-583C9E1EF2C9}"/>
    <cellStyle name="20% - Accent2 8 2" xfId="1537" xr:uid="{18C0BE7B-ADF0-4964-A7D0-356E50F1D6B5}"/>
    <cellStyle name="20% - Accent2 9" xfId="1289" xr:uid="{5AE8E1EA-8C47-429C-B80E-EF893FFCC325}"/>
    <cellStyle name="20% - Accent3" xfId="33" builtinId="38" customBuiltin="1"/>
    <cellStyle name="20% - Accent3 2" xfId="62" xr:uid="{2E8499F9-36C8-4C33-8184-A4CF27F3599E}"/>
    <cellStyle name="20% - Accent3 3" xfId="258" xr:uid="{4272D45E-9D2C-43E4-8552-C6062107E08A}"/>
    <cellStyle name="20% - Accent3 3 2" xfId="382" xr:uid="{79368D50-E2E0-4E9E-96CF-C8DB0F8A48C6}"/>
    <cellStyle name="20% - Accent3 3 2 2" xfId="1167" xr:uid="{037C0A41-640E-4099-871E-422408A9963D}"/>
    <cellStyle name="20% - Accent3 3 2 2 2" xfId="2213" xr:uid="{F376C150-65E6-432A-95D2-C4C20F25185A}"/>
    <cellStyle name="20% - Accent3 3 2 3" xfId="901" xr:uid="{73D7CBB2-8A71-459E-B278-80F602C6E7CE}"/>
    <cellStyle name="20% - Accent3 3 2 3 2" xfId="1947" xr:uid="{4420DFDB-3495-4874-AFE8-7B8C20D19416}"/>
    <cellStyle name="20% - Accent3 3 2 4" xfId="630" xr:uid="{E77FB2C1-D4F9-491B-9C4E-F1E4354C4253}"/>
    <cellStyle name="20% - Accent3 3 2 4 2" xfId="1681" xr:uid="{CD9E1D64-7D2A-4BAD-964C-6B376F323DD5}"/>
    <cellStyle name="20% - Accent3 3 2 5" xfId="1433" xr:uid="{8B587735-85FF-4D3B-99A1-62C5226024E3}"/>
    <cellStyle name="20% - Accent3 3 3" xfId="1043" xr:uid="{DB6784F3-B333-4CC8-A283-5386AA2E1275}"/>
    <cellStyle name="20% - Accent3 3 3 2" xfId="2089" xr:uid="{4866ECCE-BDD9-4F21-98F3-C92727E86064}"/>
    <cellStyle name="20% - Accent3 3 4" xfId="777" xr:uid="{29F8D2E9-BC77-4FF3-9051-0A4279E05FFE}"/>
    <cellStyle name="20% - Accent3 3 4 2" xfId="1823" xr:uid="{A71F50A3-51BC-4205-99C6-B0D2A955233B}"/>
    <cellStyle name="20% - Accent3 3 5" xfId="506" xr:uid="{F6A2446F-2F2B-4EB0-86BE-FB558F394141}"/>
    <cellStyle name="20% - Accent3 3 5 2" xfId="1557" xr:uid="{6D98803D-0A1B-4AE6-A7B3-7E9D9FF56468}"/>
    <cellStyle name="20% - Accent3 3 6" xfId="1309" xr:uid="{EC766307-281F-409E-B87F-EFBA8EB22DF3}"/>
    <cellStyle name="20% - Accent3 4" xfId="364" xr:uid="{CDE888DB-5107-419A-B123-8C4B3736A275}"/>
    <cellStyle name="20% - Accent3 4 2" xfId="1149" xr:uid="{C3B9FE72-7C74-469B-B3E3-3C3C33E87FE5}"/>
    <cellStyle name="20% - Accent3 4 2 2" xfId="2195" xr:uid="{AF532D4C-E136-4EB6-BB2E-D194BB234BF7}"/>
    <cellStyle name="20% - Accent3 4 3" xfId="883" xr:uid="{B0C07705-1F73-4966-ABFB-89389CCDA645}"/>
    <cellStyle name="20% - Accent3 4 3 2" xfId="1929" xr:uid="{E5BBFE24-4300-4339-83CF-455A9EA88108}"/>
    <cellStyle name="20% - Accent3 4 4" xfId="612" xr:uid="{CA92090B-A398-422D-BC26-D1E9F73F6819}"/>
    <cellStyle name="20% - Accent3 4 4 2" xfId="1663" xr:uid="{12037A48-ACBF-4C3E-B9C5-88E59A69F999}"/>
    <cellStyle name="20% - Accent3 4 5" xfId="1415" xr:uid="{EC9B5891-F423-4B9D-9EFC-D1F35FD5CC8B}"/>
    <cellStyle name="20% - Accent3 5" xfId="644" xr:uid="{ED2131D5-ED06-4EEF-91A3-D8830FF4149D}"/>
    <cellStyle name="20% - Accent3 5 2" xfId="1181" xr:uid="{2D170BC0-438E-4ADB-9C69-853753D9568C}"/>
    <cellStyle name="20% - Accent3 5 2 2" xfId="2227" xr:uid="{7CDC8514-2F40-412E-B6F1-61754691D966}"/>
    <cellStyle name="20% - Accent3 5 3" xfId="915" xr:uid="{389F9667-6C30-4EB1-BD8D-91BE7A88D946}"/>
    <cellStyle name="20% - Accent3 5 3 2" xfId="1961" xr:uid="{87E5E23A-D471-4623-90E7-9C1F92943779}"/>
    <cellStyle name="20% - Accent3 5 4" xfId="1695" xr:uid="{C23EAC2C-502F-4516-B677-D13073E89385}"/>
    <cellStyle name="20% - Accent3 6" xfId="1025" xr:uid="{3383F7CF-0A1A-424E-840D-E32E2D4BE868}"/>
    <cellStyle name="20% - Accent3 6 2" xfId="2071" xr:uid="{7C74BEBF-5316-43F3-99E8-6D003F290FB8}"/>
    <cellStyle name="20% - Accent3 7" xfId="759" xr:uid="{C1827E2A-ABCD-4199-A53E-E1596557164C}"/>
    <cellStyle name="20% - Accent3 7 2" xfId="1805" xr:uid="{E40DB080-CE1A-4E8D-9CE6-6D2B9E4FD15D}"/>
    <cellStyle name="20% - Accent3 8" xfId="488" xr:uid="{29A19A46-509A-49C6-9EE6-FAA087E63081}"/>
    <cellStyle name="20% - Accent3 8 2" xfId="1539" xr:uid="{E1EEDC40-C477-41E4-AC76-A24879647C21}"/>
    <cellStyle name="20% - Accent3 9" xfId="1291" xr:uid="{BCA44E6F-CFA7-4339-8973-7950790AC333}"/>
    <cellStyle name="20% - Accent4" xfId="36" builtinId="42" customBuiltin="1"/>
    <cellStyle name="20% - Accent4 2" xfId="63" xr:uid="{5F883F5D-ECD1-407E-9434-67FDDBF9D773}"/>
    <cellStyle name="20% - Accent4 3" xfId="260" xr:uid="{3966AECA-A6F0-452C-B8CC-1B2D65CFD1AC}"/>
    <cellStyle name="20% - Accent4 3 2" xfId="384" xr:uid="{1520256E-B265-4442-83AC-C0811E872A69}"/>
    <cellStyle name="20% - Accent4 3 2 2" xfId="1169" xr:uid="{AAFC7BBA-B63A-4570-841B-7BD487ADCEFB}"/>
    <cellStyle name="20% - Accent4 3 2 2 2" xfId="2215" xr:uid="{5A6B220A-F162-4761-92B4-AC2E14CD68E9}"/>
    <cellStyle name="20% - Accent4 3 2 3" xfId="903" xr:uid="{A9F4EE56-A2B6-4231-8BB5-F53EAC6C1BE1}"/>
    <cellStyle name="20% - Accent4 3 2 3 2" xfId="1949" xr:uid="{BDA60499-9B94-45B9-9BFD-2892A8037CB1}"/>
    <cellStyle name="20% - Accent4 3 2 4" xfId="632" xr:uid="{5C212E53-9289-4F94-A119-25D4DA426441}"/>
    <cellStyle name="20% - Accent4 3 2 4 2" xfId="1683" xr:uid="{48DB1727-8C08-4C92-8BD5-CF4482BE8F4E}"/>
    <cellStyle name="20% - Accent4 3 2 5" xfId="1435" xr:uid="{A73AB45D-C6CE-42CA-A928-89BFC9D4D3D9}"/>
    <cellStyle name="20% - Accent4 3 3" xfId="1045" xr:uid="{45018775-C899-4677-BAB3-798C008FAB90}"/>
    <cellStyle name="20% - Accent4 3 3 2" xfId="2091" xr:uid="{EA0F0C40-0206-4535-9B0A-662DED90EDE6}"/>
    <cellStyle name="20% - Accent4 3 4" xfId="779" xr:uid="{2C3E5778-7D4D-450D-9DD1-F02646229179}"/>
    <cellStyle name="20% - Accent4 3 4 2" xfId="1825" xr:uid="{56C43AC1-1785-424D-9B8C-D9DB28FE1379}"/>
    <cellStyle name="20% - Accent4 3 5" xfId="508" xr:uid="{828D50F7-38F0-4834-8B47-C4A66EE857F7}"/>
    <cellStyle name="20% - Accent4 3 5 2" xfId="1559" xr:uid="{1B474E28-6A78-4510-B935-8A977D0E53DD}"/>
    <cellStyle name="20% - Accent4 3 6" xfId="1311" xr:uid="{06E62284-B325-4740-8E3C-87121AEF040E}"/>
    <cellStyle name="20% - Accent4 4" xfId="366" xr:uid="{A02C9D85-7C12-462D-8E17-5B42C43B65A9}"/>
    <cellStyle name="20% - Accent4 4 2" xfId="1151" xr:uid="{B1F7C79D-6C8A-437B-8313-FC7728076AAE}"/>
    <cellStyle name="20% - Accent4 4 2 2" xfId="2197" xr:uid="{360FDA67-F4AF-4695-B406-288A64A4D5AB}"/>
    <cellStyle name="20% - Accent4 4 3" xfId="885" xr:uid="{2A418EB1-4FB6-4F18-A8AC-84590BDDF271}"/>
    <cellStyle name="20% - Accent4 4 3 2" xfId="1931" xr:uid="{CAD156AE-CE34-4585-923E-715E2EC6AF77}"/>
    <cellStyle name="20% - Accent4 4 4" xfId="614" xr:uid="{4F43E139-1AEB-40A3-8D9A-B9DFA679024A}"/>
    <cellStyle name="20% - Accent4 4 4 2" xfId="1665" xr:uid="{5B92FD19-B00B-43C4-96E4-A450DCE0A9C6}"/>
    <cellStyle name="20% - Accent4 4 5" xfId="1417" xr:uid="{7C0D0465-028C-4334-BFE0-939ED6D91E08}"/>
    <cellStyle name="20% - Accent4 5" xfId="646" xr:uid="{6EE97622-B61D-4F45-BC2F-065860A518E3}"/>
    <cellStyle name="20% - Accent4 5 2" xfId="1183" xr:uid="{60F46B25-53B9-4F87-B987-6A2F366F16E0}"/>
    <cellStyle name="20% - Accent4 5 2 2" xfId="2229" xr:uid="{272873C8-FA27-4C88-9CD6-5E1EC01788A7}"/>
    <cellStyle name="20% - Accent4 5 3" xfId="917" xr:uid="{5F2C38D3-51C4-47CD-8702-229EABF932C1}"/>
    <cellStyle name="20% - Accent4 5 3 2" xfId="1963" xr:uid="{5C3FA0A8-0B8F-49B4-9E04-D29D82977AB0}"/>
    <cellStyle name="20% - Accent4 5 4" xfId="1697" xr:uid="{65A005AC-D408-4068-87B8-59EE9BEA001B}"/>
    <cellStyle name="20% - Accent4 6" xfId="1027" xr:uid="{23ABAE64-CA2B-4C80-8C6B-9399E1A1521D}"/>
    <cellStyle name="20% - Accent4 6 2" xfId="2073" xr:uid="{FA4C30D0-3C6B-44C3-9F33-C88AC3C8C2CD}"/>
    <cellStyle name="20% - Accent4 7" xfId="761" xr:uid="{8FBB1CC4-BF40-42ED-A833-8DC46938A49E}"/>
    <cellStyle name="20% - Accent4 7 2" xfId="1807" xr:uid="{C5C3ADB6-1E52-45C4-BDFF-E3C197DC2A03}"/>
    <cellStyle name="20% - Accent4 8" xfId="490" xr:uid="{71CA3383-9B6E-4E0B-8DEA-936E5A203558}"/>
    <cellStyle name="20% - Accent4 8 2" xfId="1541" xr:uid="{DF3F9360-1782-4F48-9338-1BCDEF4A9D1F}"/>
    <cellStyle name="20% - Accent4 9" xfId="1293" xr:uid="{F67C895A-672C-4E35-8AEF-DDF1D8CEC741}"/>
    <cellStyle name="20% - Accent5" xfId="39" builtinId="46" customBuiltin="1"/>
    <cellStyle name="20% - Accent5 2" xfId="64" xr:uid="{358B5D0B-00DF-4C41-BDBC-5A78913E5A6E}"/>
    <cellStyle name="20% - Accent5 3" xfId="262" xr:uid="{3C687C0F-49F8-4266-ADC0-99F300F02F56}"/>
    <cellStyle name="20% - Accent5 3 2" xfId="386" xr:uid="{F75108B3-4B0E-41E7-B8F8-BAD3EA5646A3}"/>
    <cellStyle name="20% - Accent5 3 2 2" xfId="1171" xr:uid="{2317CA9D-D209-4414-B7D1-6F722486EDD4}"/>
    <cellStyle name="20% - Accent5 3 2 2 2" xfId="2217" xr:uid="{3E4D6870-593F-4590-8AC0-6573E40C6CED}"/>
    <cellStyle name="20% - Accent5 3 2 3" xfId="905" xr:uid="{26FA6A63-C611-4FA1-9657-3E7F1EC418BD}"/>
    <cellStyle name="20% - Accent5 3 2 3 2" xfId="1951" xr:uid="{5457DDD0-743B-418C-880E-AD5C32714F82}"/>
    <cellStyle name="20% - Accent5 3 2 4" xfId="634" xr:uid="{40E8048C-D600-49BE-BAD7-2967813C6871}"/>
    <cellStyle name="20% - Accent5 3 2 4 2" xfId="1685" xr:uid="{C6CF81D6-D72F-4649-A601-DF7BBEAFC3E4}"/>
    <cellStyle name="20% - Accent5 3 2 5" xfId="1437" xr:uid="{EF71207E-99E5-4594-81F1-3CA4F0343ADC}"/>
    <cellStyle name="20% - Accent5 3 3" xfId="1047" xr:uid="{08B1DA65-E302-4111-A8CA-5D18CA4BD47B}"/>
    <cellStyle name="20% - Accent5 3 3 2" xfId="2093" xr:uid="{A8DD175A-C2AE-4BAB-848F-A3AF343EA9F7}"/>
    <cellStyle name="20% - Accent5 3 4" xfId="781" xr:uid="{158F193C-DAF4-4367-83DF-C88F5708C84D}"/>
    <cellStyle name="20% - Accent5 3 4 2" xfId="1827" xr:uid="{A91C287F-150D-44A9-B472-9E061956CC33}"/>
    <cellStyle name="20% - Accent5 3 5" xfId="510" xr:uid="{6B3D04C7-38A3-486E-9330-AE02F441ED68}"/>
    <cellStyle name="20% - Accent5 3 5 2" xfId="1561" xr:uid="{42714CB7-8A91-436A-B53D-77983FAAE8CE}"/>
    <cellStyle name="20% - Accent5 3 6" xfId="1313" xr:uid="{7CC17D8D-83AD-4F67-BA6B-2BF7F976FB78}"/>
    <cellStyle name="20% - Accent5 4" xfId="368" xr:uid="{0921670A-11FB-4762-94A5-A8DBA76EF7AA}"/>
    <cellStyle name="20% - Accent5 4 2" xfId="1153" xr:uid="{8BB4FF69-75F5-4F58-9CB8-923D7695868E}"/>
    <cellStyle name="20% - Accent5 4 2 2" xfId="2199" xr:uid="{A513A9B4-AE80-4480-A2D8-2A53196AA2B5}"/>
    <cellStyle name="20% - Accent5 4 3" xfId="887" xr:uid="{B52BD91F-A687-4949-A220-83C31E69BE4A}"/>
    <cellStyle name="20% - Accent5 4 3 2" xfId="1933" xr:uid="{66D52A95-DC16-47F7-A80F-082815D0E01D}"/>
    <cellStyle name="20% - Accent5 4 4" xfId="616" xr:uid="{B7BAF489-380F-488B-8CB8-7EC78F1A3C13}"/>
    <cellStyle name="20% - Accent5 4 4 2" xfId="1667" xr:uid="{33054FFD-7843-4807-954A-A929F1EA18D2}"/>
    <cellStyle name="20% - Accent5 4 5" xfId="1419" xr:uid="{B7D670E8-8096-4EF2-8345-9A383CF48D9F}"/>
    <cellStyle name="20% - Accent5 5" xfId="648" xr:uid="{C51DEF77-862A-4D5B-AE26-774623519B7F}"/>
    <cellStyle name="20% - Accent5 5 2" xfId="1185" xr:uid="{39451E64-6F7D-48D7-969C-9AC5BC0D7DC5}"/>
    <cellStyle name="20% - Accent5 5 2 2" xfId="2231" xr:uid="{027387E3-693A-467B-B8E5-10CE9C0601CB}"/>
    <cellStyle name="20% - Accent5 5 3" xfId="919" xr:uid="{52D7A55F-C6D9-4936-9CED-C33EE32AA743}"/>
    <cellStyle name="20% - Accent5 5 3 2" xfId="1965" xr:uid="{41F1CF9D-0FA5-42BD-8BB6-2031C1EFDD2E}"/>
    <cellStyle name="20% - Accent5 5 4" xfId="1699" xr:uid="{23F64E49-4B8B-42E9-B045-E4EBF2723D92}"/>
    <cellStyle name="20% - Accent5 6" xfId="1029" xr:uid="{478D90D5-FA88-424C-A033-D2812AAC00C4}"/>
    <cellStyle name="20% - Accent5 6 2" xfId="2075" xr:uid="{2CF17F66-C528-41B7-9A73-1E085C07D096}"/>
    <cellStyle name="20% - Accent5 7" xfId="763" xr:uid="{0C5EA4B0-A5E9-4882-8458-E18AA29D0499}"/>
    <cellStyle name="20% - Accent5 7 2" xfId="1809" xr:uid="{4B1D8130-74B2-4DC9-9963-E7615740A110}"/>
    <cellStyle name="20% - Accent5 8" xfId="492" xr:uid="{22C0AAC9-D481-4E85-80F1-2145D462E9A2}"/>
    <cellStyle name="20% - Accent5 8 2" xfId="1543" xr:uid="{48908303-2FC6-42D5-8365-160A83F220A5}"/>
    <cellStyle name="20% - Accent5 9" xfId="1295" xr:uid="{5F94DA43-10DC-4CE9-B1C7-9927C0E0822A}"/>
    <cellStyle name="20% - Accent6" xfId="42" builtinId="50" customBuiltin="1"/>
    <cellStyle name="20% - Accent6 2" xfId="65" xr:uid="{8008D407-A65F-4732-9707-F0B2A87B01E5}"/>
    <cellStyle name="20% - Accent6 3" xfId="264" xr:uid="{07020A5D-52BA-4F99-807A-F6467FC1A7E7}"/>
    <cellStyle name="20% - Accent6 3 2" xfId="388" xr:uid="{47F1D892-3F43-42A7-8F61-C05E775E81B9}"/>
    <cellStyle name="20% - Accent6 3 2 2" xfId="1173" xr:uid="{3103C8BD-E4BC-49E6-9F84-F016B5C201B5}"/>
    <cellStyle name="20% - Accent6 3 2 2 2" xfId="2219" xr:uid="{1997D68E-AE79-4146-BB0C-5C9EC4A1720D}"/>
    <cellStyle name="20% - Accent6 3 2 3" xfId="907" xr:uid="{5690C589-237A-4F5B-B068-8BC136EA956E}"/>
    <cellStyle name="20% - Accent6 3 2 3 2" xfId="1953" xr:uid="{4D9E9696-5ED6-4C90-9540-5D879063104C}"/>
    <cellStyle name="20% - Accent6 3 2 4" xfId="636" xr:uid="{F6AE844F-F20F-493E-A4AC-66F7951F307E}"/>
    <cellStyle name="20% - Accent6 3 2 4 2" xfId="1687" xr:uid="{0DAF295D-72B8-4EE0-A81A-C3CA65889409}"/>
    <cellStyle name="20% - Accent6 3 2 5" xfId="1439" xr:uid="{D2B08072-E34E-4FBE-AFF1-336C20A7F0A8}"/>
    <cellStyle name="20% - Accent6 3 3" xfId="1049" xr:uid="{DA9369E1-9FD3-4798-AE3D-7DA73890B784}"/>
    <cellStyle name="20% - Accent6 3 3 2" xfId="2095" xr:uid="{603BC10F-132F-40A5-BCCB-813836615886}"/>
    <cellStyle name="20% - Accent6 3 4" xfId="783" xr:uid="{0940B99E-27E4-4FA3-9D7D-E32C2369D665}"/>
    <cellStyle name="20% - Accent6 3 4 2" xfId="1829" xr:uid="{949946FD-958A-414D-A716-1AAF7C01FEB0}"/>
    <cellStyle name="20% - Accent6 3 5" xfId="512" xr:uid="{2FCFDCB1-518D-4373-A5BB-6339A1C4DFB5}"/>
    <cellStyle name="20% - Accent6 3 5 2" xfId="1563" xr:uid="{949574DD-315E-47BC-BED6-33BCD38FE325}"/>
    <cellStyle name="20% - Accent6 3 6" xfId="1315" xr:uid="{D047F55A-3192-4ACB-92D0-8DA84A18DD29}"/>
    <cellStyle name="20% - Accent6 4" xfId="370" xr:uid="{8653C53B-4A6F-41BC-B616-F830204C7F67}"/>
    <cellStyle name="20% - Accent6 4 2" xfId="1155" xr:uid="{068A56D7-FDE0-487E-A9A4-68CD731CA53E}"/>
    <cellStyle name="20% - Accent6 4 2 2" xfId="2201" xr:uid="{C65CF155-3447-4B8E-82C4-60B9DA059D24}"/>
    <cellStyle name="20% - Accent6 4 3" xfId="889" xr:uid="{17291395-4867-4C11-BBBD-17EB4A5781D8}"/>
    <cellStyle name="20% - Accent6 4 3 2" xfId="1935" xr:uid="{DDB63547-293A-4221-95EB-1E83DB2CC1FB}"/>
    <cellStyle name="20% - Accent6 4 4" xfId="618" xr:uid="{A49FD7A5-22D0-460C-A9BE-248DC542A98D}"/>
    <cellStyle name="20% - Accent6 4 4 2" xfId="1669" xr:uid="{F79EFA53-6C8F-4694-992A-8D0B0330042C}"/>
    <cellStyle name="20% - Accent6 4 5" xfId="1421" xr:uid="{17C095A7-689E-4B62-ABCF-5FB5C5EF1FA2}"/>
    <cellStyle name="20% - Accent6 5" xfId="650" xr:uid="{088A0D3F-B75F-4B2A-B823-828C15087A4C}"/>
    <cellStyle name="20% - Accent6 5 2" xfId="1187" xr:uid="{0CE8DEB3-080B-44D4-BC89-55138A423F6D}"/>
    <cellStyle name="20% - Accent6 5 2 2" xfId="2233" xr:uid="{41CE96F5-DD58-47DE-B41C-94008D1AE1AA}"/>
    <cellStyle name="20% - Accent6 5 3" xfId="921" xr:uid="{9DEB6E4F-9B9D-4072-8A36-C758E298F7F6}"/>
    <cellStyle name="20% - Accent6 5 3 2" xfId="1967" xr:uid="{80DE3106-FE0D-4AB7-B6E5-0180A57993A3}"/>
    <cellStyle name="20% - Accent6 5 4" xfId="1701" xr:uid="{FEC5ACA3-6270-428C-8100-FBFEBD1D1DF8}"/>
    <cellStyle name="20% - Accent6 6" xfId="1031" xr:uid="{5CE610B6-2E15-4DA2-8FC8-F522624F20E0}"/>
    <cellStyle name="20% - Accent6 6 2" xfId="2077" xr:uid="{C239F7BF-9249-47B1-8155-83BD7A0F4A76}"/>
    <cellStyle name="20% - Accent6 7" xfId="765" xr:uid="{E01E9578-057B-4C89-BCEB-E2A4C927D830}"/>
    <cellStyle name="20% - Accent6 7 2" xfId="1811" xr:uid="{DFFB029A-CFEC-4C54-9F40-A7B4B7AB45E3}"/>
    <cellStyle name="20% - Accent6 8" xfId="494" xr:uid="{763FC048-1B9E-4661-A75E-34B0B034BCF6}"/>
    <cellStyle name="20% - Accent6 8 2" xfId="1545" xr:uid="{D915687C-CBF5-49A5-AF99-B708224A7D17}"/>
    <cellStyle name="20% - Accent6 9" xfId="1297" xr:uid="{B0CF66E0-61F0-432F-8F57-DE3822347EF9}"/>
    <cellStyle name="40% - Accent1" xfId="28" builtinId="31" customBuiltin="1"/>
    <cellStyle name="40% - Accent1 2" xfId="66" xr:uid="{86529B32-286D-4CA0-A710-FD58718EA733}"/>
    <cellStyle name="40% - Accent1 3" xfId="255" xr:uid="{7F29BF9C-8CE1-4A3D-86EE-F63CCBD31EAA}"/>
    <cellStyle name="40% - Accent1 3 2" xfId="379" xr:uid="{2B8B76E7-B609-471C-86B1-7AFD77C913B5}"/>
    <cellStyle name="40% - Accent1 3 2 2" xfId="1164" xr:uid="{71F304C4-F8C4-429E-AB24-4AFB6E9D4525}"/>
    <cellStyle name="40% - Accent1 3 2 2 2" xfId="2210" xr:uid="{6FF822ED-F9A4-4384-B557-A3207CC888FC}"/>
    <cellStyle name="40% - Accent1 3 2 3" xfId="898" xr:uid="{07D6F206-EF66-4A82-BF7E-57BB58411127}"/>
    <cellStyle name="40% - Accent1 3 2 3 2" xfId="1944" xr:uid="{4D3C4D3E-5E80-4983-B011-40DEE49CB178}"/>
    <cellStyle name="40% - Accent1 3 2 4" xfId="627" xr:uid="{8A639276-0DBA-4F50-864F-3D16B40560A9}"/>
    <cellStyle name="40% - Accent1 3 2 4 2" xfId="1678" xr:uid="{3D26066D-124B-4C50-9187-0B85860B8FD4}"/>
    <cellStyle name="40% - Accent1 3 2 5" xfId="1430" xr:uid="{51F9AEFC-DD44-4AEC-B5B9-BA8F15613C94}"/>
    <cellStyle name="40% - Accent1 3 3" xfId="1040" xr:uid="{1772A036-8247-48F6-9522-A8EB7F99EA70}"/>
    <cellStyle name="40% - Accent1 3 3 2" xfId="2086" xr:uid="{E2A61B5D-C457-4E5F-980B-1AEE56E7C808}"/>
    <cellStyle name="40% - Accent1 3 4" xfId="774" xr:uid="{693FC759-E575-436D-BA5A-EE9C4D48DCCD}"/>
    <cellStyle name="40% - Accent1 3 4 2" xfId="1820" xr:uid="{700B74D8-52BD-4D5C-BD06-C65A6494A641}"/>
    <cellStyle name="40% - Accent1 3 5" xfId="503" xr:uid="{441EEC85-8D41-4322-A461-4DF4AB4912B8}"/>
    <cellStyle name="40% - Accent1 3 5 2" xfId="1554" xr:uid="{DF260485-8BED-4B8F-A7AE-53653ABD04AA}"/>
    <cellStyle name="40% - Accent1 3 6" xfId="1306" xr:uid="{ADA3B53C-3661-4B36-B3B5-05D0AEA332F8}"/>
    <cellStyle name="40% - Accent1 4" xfId="361" xr:uid="{5117ADA7-D0A1-4F83-A817-F7D04567E444}"/>
    <cellStyle name="40% - Accent1 4 2" xfId="1146" xr:uid="{E54CAAFB-228C-43D9-A6BE-81991C80E059}"/>
    <cellStyle name="40% - Accent1 4 2 2" xfId="2192" xr:uid="{3677321B-1C8B-48B5-8704-EC7D8091A367}"/>
    <cellStyle name="40% - Accent1 4 3" xfId="880" xr:uid="{64372EFC-D680-4700-8B6D-A1355CD87AC6}"/>
    <cellStyle name="40% - Accent1 4 3 2" xfId="1926" xr:uid="{19A197FE-2410-4684-B7F5-E1644A4E52B4}"/>
    <cellStyle name="40% - Accent1 4 4" xfId="609" xr:uid="{F83C03F0-D868-4191-8ADA-2975F06D9078}"/>
    <cellStyle name="40% - Accent1 4 4 2" xfId="1660" xr:uid="{5D4CC645-2E54-4896-A3C0-8711057248EB}"/>
    <cellStyle name="40% - Accent1 4 5" xfId="1412" xr:uid="{3B42482C-2A8D-45DE-9238-CEDB0A06FA5E}"/>
    <cellStyle name="40% - Accent1 5" xfId="641" xr:uid="{0198F047-2C4F-4118-BBEF-F2BF48CDDF73}"/>
    <cellStyle name="40% - Accent1 5 2" xfId="1178" xr:uid="{C48D504D-090A-425E-A359-CA050CA10A1D}"/>
    <cellStyle name="40% - Accent1 5 2 2" xfId="2224" xr:uid="{4BB36EE2-60BC-4514-BC66-E253E2B82068}"/>
    <cellStyle name="40% - Accent1 5 3" xfId="912" xr:uid="{4101AE5A-8AE9-4A29-97DA-D3DEAF3A5C2C}"/>
    <cellStyle name="40% - Accent1 5 3 2" xfId="1958" xr:uid="{B1A75A84-C988-43F8-A0A4-57CDE4E8D0F6}"/>
    <cellStyle name="40% - Accent1 5 4" xfId="1692" xr:uid="{DE5D65A2-19AA-48FF-BB0D-4333932313FF}"/>
    <cellStyle name="40% - Accent1 6" xfId="1022" xr:uid="{E070248B-5AAB-494B-9A46-5FB78717E871}"/>
    <cellStyle name="40% - Accent1 6 2" xfId="2068" xr:uid="{374B739B-C1F4-4B0E-B459-0E6B2198D26F}"/>
    <cellStyle name="40% - Accent1 7" xfId="756" xr:uid="{F5C8B1B1-2523-4484-B92A-FBC8B3F72BEF}"/>
    <cellStyle name="40% - Accent1 7 2" xfId="1802" xr:uid="{D6A10D8E-D618-4625-A2F1-CE06751ACE2F}"/>
    <cellStyle name="40% - Accent1 8" xfId="485" xr:uid="{8888670B-9F79-4E0F-A2A3-5E5599E9F961}"/>
    <cellStyle name="40% - Accent1 8 2" xfId="1536" xr:uid="{2C41427B-9DD2-480B-9657-6B3F5E65AC4F}"/>
    <cellStyle name="40% - Accent1 9" xfId="1288" xr:uid="{B5AF9822-9B66-4F9E-87AA-D9F7530BC9AE}"/>
    <cellStyle name="40% - Accent2" xfId="31" builtinId="35" customBuiltin="1"/>
    <cellStyle name="40% - Accent2 2" xfId="67" xr:uid="{5DA947E5-8DB0-420B-8B0E-198AAD37B5C1}"/>
    <cellStyle name="40% - Accent2 3" xfId="257" xr:uid="{F3B34E1A-0BE1-4102-9540-5B293DBCE7B0}"/>
    <cellStyle name="40% - Accent2 3 2" xfId="381" xr:uid="{47D1AC82-3947-4C6B-8357-C2B8AEE8CE08}"/>
    <cellStyle name="40% - Accent2 3 2 2" xfId="1166" xr:uid="{015E6683-0F4D-40F7-AD97-4EF16B5E03D0}"/>
    <cellStyle name="40% - Accent2 3 2 2 2" xfId="2212" xr:uid="{39A14E87-5AA8-4438-A31D-F17A43A58E53}"/>
    <cellStyle name="40% - Accent2 3 2 3" xfId="900" xr:uid="{9E988479-4D5A-4B7E-8C13-8FBFBF77051A}"/>
    <cellStyle name="40% - Accent2 3 2 3 2" xfId="1946" xr:uid="{4BAD6696-F2E1-4A10-80DC-C486D335F6F3}"/>
    <cellStyle name="40% - Accent2 3 2 4" xfId="629" xr:uid="{1335A6C1-7B88-441E-9FBB-A6D40E4D7C9D}"/>
    <cellStyle name="40% - Accent2 3 2 4 2" xfId="1680" xr:uid="{811BE087-96AD-4B89-8BD5-102C83394FE1}"/>
    <cellStyle name="40% - Accent2 3 2 5" xfId="1432" xr:uid="{A6BCBCE8-BC7D-40F3-A38D-EF27B0F47516}"/>
    <cellStyle name="40% - Accent2 3 3" xfId="1042" xr:uid="{105DE239-98A3-4A7F-90F7-299FE05A2375}"/>
    <cellStyle name="40% - Accent2 3 3 2" xfId="2088" xr:uid="{49759E27-49D9-47FC-84F9-637112781FB1}"/>
    <cellStyle name="40% - Accent2 3 4" xfId="776" xr:uid="{0F81B8C3-6063-4249-A567-D6E61C5FA1A3}"/>
    <cellStyle name="40% - Accent2 3 4 2" xfId="1822" xr:uid="{72FAE326-066E-48F6-9B6A-CD9A21FCCFCA}"/>
    <cellStyle name="40% - Accent2 3 5" xfId="505" xr:uid="{27562354-9340-44CB-8074-FC6B6022BB27}"/>
    <cellStyle name="40% - Accent2 3 5 2" xfId="1556" xr:uid="{58C55A42-088E-41E8-8E10-3F43456132D2}"/>
    <cellStyle name="40% - Accent2 3 6" xfId="1308" xr:uid="{6BDA40B1-869B-49FD-BF2A-494BE89B3950}"/>
    <cellStyle name="40% - Accent2 4" xfId="363" xr:uid="{2B2991BE-9298-4572-98A3-31984DBC20F7}"/>
    <cellStyle name="40% - Accent2 4 2" xfId="1148" xr:uid="{A4EC1FF3-095E-4E3F-A1E3-8C61FBEA4DEF}"/>
    <cellStyle name="40% - Accent2 4 2 2" xfId="2194" xr:uid="{43EF0154-936A-4AA1-85AC-B41F15516359}"/>
    <cellStyle name="40% - Accent2 4 3" xfId="882" xr:uid="{812FD24C-4F23-4BA4-8A1A-5CDAEDE75E97}"/>
    <cellStyle name="40% - Accent2 4 3 2" xfId="1928" xr:uid="{2950A7A9-DAAC-4C74-A2F8-76D62576D914}"/>
    <cellStyle name="40% - Accent2 4 4" xfId="611" xr:uid="{E9514022-09B2-4D92-9391-BAA7D0E40FAB}"/>
    <cellStyle name="40% - Accent2 4 4 2" xfId="1662" xr:uid="{7E6CB7AB-1CB1-4DCD-8BB9-11A0891B632C}"/>
    <cellStyle name="40% - Accent2 4 5" xfId="1414" xr:uid="{B106285E-DC18-484C-A781-4E60F1173CF5}"/>
    <cellStyle name="40% - Accent2 5" xfId="643" xr:uid="{0F35BC62-DC8C-48DA-A0AD-BAC1DBDC57CB}"/>
    <cellStyle name="40% - Accent2 5 2" xfId="1180" xr:uid="{F44A6170-4938-438F-990F-0B50AAE83C47}"/>
    <cellStyle name="40% - Accent2 5 2 2" xfId="2226" xr:uid="{251981BC-6B93-4452-8F86-A7F0A0D709A7}"/>
    <cellStyle name="40% - Accent2 5 3" xfId="914" xr:uid="{955783D3-11EE-4FB1-9AC4-739E0A7A6657}"/>
    <cellStyle name="40% - Accent2 5 3 2" xfId="1960" xr:uid="{C85E4DC1-65BF-464D-AF5A-D55ABC79B536}"/>
    <cellStyle name="40% - Accent2 5 4" xfId="1694" xr:uid="{8F69C929-93CC-4687-AA8A-3940FC7D436F}"/>
    <cellStyle name="40% - Accent2 6" xfId="1024" xr:uid="{7244E5CA-20BC-4672-8FCF-B864A38C5E93}"/>
    <cellStyle name="40% - Accent2 6 2" xfId="2070" xr:uid="{E85D0F6B-1FA0-44D5-B3F8-D8BBEC0BD69C}"/>
    <cellStyle name="40% - Accent2 7" xfId="758" xr:uid="{38C9BBC7-8815-4953-95F4-945901ED9C37}"/>
    <cellStyle name="40% - Accent2 7 2" xfId="1804" xr:uid="{4A9C6306-05B7-47D6-B895-2855A657A35E}"/>
    <cellStyle name="40% - Accent2 8" xfId="487" xr:uid="{493000EA-DEFF-4388-BF02-BB55D61E939C}"/>
    <cellStyle name="40% - Accent2 8 2" xfId="1538" xr:uid="{AF6A5E98-26A8-4635-8E45-A6178C7E6FDB}"/>
    <cellStyle name="40% - Accent2 9" xfId="1290" xr:uid="{948F9661-AC49-44B0-97FE-B6E09A6DCE0B}"/>
    <cellStyle name="40% - Accent3" xfId="34" builtinId="39" customBuiltin="1"/>
    <cellStyle name="40% - Accent3 2" xfId="68" xr:uid="{EAE0AF16-2AAB-4C6F-BEFC-462DF416EA71}"/>
    <cellStyle name="40% - Accent3 3" xfId="259" xr:uid="{34B24535-2C8E-4EC3-8DCC-238FB830F848}"/>
    <cellStyle name="40% - Accent3 3 2" xfId="383" xr:uid="{A6DB093E-47FB-4349-9622-AB1E45F43147}"/>
    <cellStyle name="40% - Accent3 3 2 2" xfId="1168" xr:uid="{09B2DFAA-76B1-489F-8F24-47476DF7B97E}"/>
    <cellStyle name="40% - Accent3 3 2 2 2" xfId="2214" xr:uid="{F17207E5-30E3-43FC-9F05-B7C0ED37D338}"/>
    <cellStyle name="40% - Accent3 3 2 3" xfId="902" xr:uid="{1F90B92F-3D7E-4EFA-98ED-833B684DA642}"/>
    <cellStyle name="40% - Accent3 3 2 3 2" xfId="1948" xr:uid="{3F8E09C4-6928-4E99-8343-6399F4D1E874}"/>
    <cellStyle name="40% - Accent3 3 2 4" xfId="631" xr:uid="{BB5A55E9-0734-47F8-B560-569A49BB9357}"/>
    <cellStyle name="40% - Accent3 3 2 4 2" xfId="1682" xr:uid="{D2D04E73-840F-409B-B15F-B4C39FF6C83F}"/>
    <cellStyle name="40% - Accent3 3 2 5" xfId="1434" xr:uid="{B513021F-F778-4E80-9C57-AAC7F836F411}"/>
    <cellStyle name="40% - Accent3 3 3" xfId="1044" xr:uid="{105A60F4-FFCC-4E07-9633-4C6814787440}"/>
    <cellStyle name="40% - Accent3 3 3 2" xfId="2090" xr:uid="{4F0A696F-AB36-428F-9CA6-DB90F8766A13}"/>
    <cellStyle name="40% - Accent3 3 4" xfId="778" xr:uid="{E211E570-272B-4AC1-8F61-A7732E150313}"/>
    <cellStyle name="40% - Accent3 3 4 2" xfId="1824" xr:uid="{2962A3D9-9EA5-49ED-B2EC-7F7382189802}"/>
    <cellStyle name="40% - Accent3 3 5" xfId="507" xr:uid="{3F93B2BB-8983-4028-920E-1C3A0AE94C25}"/>
    <cellStyle name="40% - Accent3 3 5 2" xfId="1558" xr:uid="{23A047BC-334A-4856-99FA-BE4B76738479}"/>
    <cellStyle name="40% - Accent3 3 6" xfId="1310" xr:uid="{3007894A-2266-44E8-88CC-C5ED4D13CAC0}"/>
    <cellStyle name="40% - Accent3 4" xfId="365" xr:uid="{6FCF29FD-1D2E-43EA-A3B2-E7A36672E287}"/>
    <cellStyle name="40% - Accent3 4 2" xfId="1150" xr:uid="{78636E08-6A62-4747-AFBB-E9247045E952}"/>
    <cellStyle name="40% - Accent3 4 2 2" xfId="2196" xr:uid="{747C8757-12C2-46BD-9A01-7223F9363731}"/>
    <cellStyle name="40% - Accent3 4 3" xfId="884" xr:uid="{58033F07-3777-4D3C-BC16-7F4D42D7770E}"/>
    <cellStyle name="40% - Accent3 4 3 2" xfId="1930" xr:uid="{56F32578-D61C-49B2-A55A-E23ED6B72FCC}"/>
    <cellStyle name="40% - Accent3 4 4" xfId="613" xr:uid="{08C55E84-99DF-4FE3-BF8D-5142CA444F4F}"/>
    <cellStyle name="40% - Accent3 4 4 2" xfId="1664" xr:uid="{9357C3AD-CF5E-4255-BEF1-7EDDB7C5CC06}"/>
    <cellStyle name="40% - Accent3 4 5" xfId="1416" xr:uid="{0F4F6392-7A92-4B81-A5AD-0C8576CECE3B}"/>
    <cellStyle name="40% - Accent3 5" xfId="645" xr:uid="{FB0FBD65-0C12-4C2E-BD64-D7854F3E15D4}"/>
    <cellStyle name="40% - Accent3 5 2" xfId="1182" xr:uid="{71A0B716-4656-445E-BDEE-9596A6E2A5B6}"/>
    <cellStyle name="40% - Accent3 5 2 2" xfId="2228" xr:uid="{940D1DCC-241C-4055-B78F-FDA227A75404}"/>
    <cellStyle name="40% - Accent3 5 3" xfId="916" xr:uid="{7B3F9150-04C3-4A5A-B42B-B47B8657E190}"/>
    <cellStyle name="40% - Accent3 5 3 2" xfId="1962" xr:uid="{2C97E17B-52BD-4C28-BCA4-C8C9CB1A6E1E}"/>
    <cellStyle name="40% - Accent3 5 4" xfId="1696" xr:uid="{DED7C864-5180-4EC9-B726-517EE6484E54}"/>
    <cellStyle name="40% - Accent3 6" xfId="1026" xr:uid="{BF0917FE-C40B-48FF-A531-E7BFBAB56417}"/>
    <cellStyle name="40% - Accent3 6 2" xfId="2072" xr:uid="{9F7CE89D-EF85-4E55-AFA0-8E1317707990}"/>
    <cellStyle name="40% - Accent3 7" xfId="760" xr:uid="{7BCDA72C-48FF-42DC-8AF6-FEE705E038AB}"/>
    <cellStyle name="40% - Accent3 7 2" xfId="1806" xr:uid="{703C6610-CAA6-4B5D-ABBA-5423D293E876}"/>
    <cellStyle name="40% - Accent3 8" xfId="489" xr:uid="{8004AC51-63CB-4669-A693-6F8F9D1985EC}"/>
    <cellStyle name="40% - Accent3 8 2" xfId="1540" xr:uid="{F73BCCCA-E0E4-4379-95E8-6A68779F5DF0}"/>
    <cellStyle name="40% - Accent3 9" xfId="1292" xr:uid="{26E880CE-97C0-4219-944F-73AB020D7134}"/>
    <cellStyle name="40% - Accent4" xfId="37" builtinId="43" customBuiltin="1"/>
    <cellStyle name="40% - Accent4 2" xfId="69" xr:uid="{700D5FD5-C35B-4C7C-9567-65EC89882DB2}"/>
    <cellStyle name="40% - Accent4 3" xfId="261" xr:uid="{926A1C59-6394-4308-8A78-F323156F986E}"/>
    <cellStyle name="40% - Accent4 3 2" xfId="385" xr:uid="{3298E693-1F15-4EA4-8EE7-F11399CABC8C}"/>
    <cellStyle name="40% - Accent4 3 2 2" xfId="1170" xr:uid="{D124CC49-DAE8-4EFF-A697-850BF0AE2568}"/>
    <cellStyle name="40% - Accent4 3 2 2 2" xfId="2216" xr:uid="{69541047-AB0D-47DB-8C4F-67EA765C1B5E}"/>
    <cellStyle name="40% - Accent4 3 2 3" xfId="904" xr:uid="{778FEE85-5D3B-4A6B-98E8-B6D31C7EAC33}"/>
    <cellStyle name="40% - Accent4 3 2 3 2" xfId="1950" xr:uid="{F46B2E38-AF78-4353-B4ED-173E9DFD9448}"/>
    <cellStyle name="40% - Accent4 3 2 4" xfId="633" xr:uid="{011D5042-F384-4375-9FC4-4FC40B5A5E73}"/>
    <cellStyle name="40% - Accent4 3 2 4 2" xfId="1684" xr:uid="{FEE65E73-D6C9-4F8D-A6DB-47D30F7950B9}"/>
    <cellStyle name="40% - Accent4 3 2 5" xfId="1436" xr:uid="{88D1BE2A-138C-4B1D-ACB1-2DCED482106E}"/>
    <cellStyle name="40% - Accent4 3 3" xfId="1046" xr:uid="{587C5632-B230-46E9-8ABB-A1E0FC2B1025}"/>
    <cellStyle name="40% - Accent4 3 3 2" xfId="2092" xr:uid="{D43AD592-9194-4FC0-90E6-B3D1530AE824}"/>
    <cellStyle name="40% - Accent4 3 4" xfId="780" xr:uid="{AF80C2FD-4A4F-406C-A74A-1F92D8EE2E7C}"/>
    <cellStyle name="40% - Accent4 3 4 2" xfId="1826" xr:uid="{8D3B5C29-977A-43A7-B095-54AF10CC322A}"/>
    <cellStyle name="40% - Accent4 3 5" xfId="509" xr:uid="{F49A1649-CC34-497D-8B07-D23BCC358B57}"/>
    <cellStyle name="40% - Accent4 3 5 2" xfId="1560" xr:uid="{4A0BFE3D-93D7-4E64-BB64-C7079863A7B5}"/>
    <cellStyle name="40% - Accent4 3 6" xfId="1312" xr:uid="{3E561C78-6E07-4EC9-BF02-33CE6B245D4F}"/>
    <cellStyle name="40% - Accent4 4" xfId="367" xr:uid="{B932BF93-07E9-49D5-BB3D-5103198C92C9}"/>
    <cellStyle name="40% - Accent4 4 2" xfId="1152" xr:uid="{DEA97ADA-6F1C-49D2-B1AD-F0FBD98C0F83}"/>
    <cellStyle name="40% - Accent4 4 2 2" xfId="2198" xr:uid="{10FD02E9-7159-443B-A5BF-D60DAC3AEA4C}"/>
    <cellStyle name="40% - Accent4 4 3" xfId="886" xr:uid="{1EAC9833-CBBF-4531-9CA3-8C1DCA870F26}"/>
    <cellStyle name="40% - Accent4 4 3 2" xfId="1932" xr:uid="{B985399F-EB8B-45D8-BC92-70EBE562E39F}"/>
    <cellStyle name="40% - Accent4 4 4" xfId="615" xr:uid="{146E8B4F-5C45-4CD3-AADC-8726A4DB044C}"/>
    <cellStyle name="40% - Accent4 4 4 2" xfId="1666" xr:uid="{FDE8DC09-84B6-4C33-A306-7DE90D0A6CB7}"/>
    <cellStyle name="40% - Accent4 4 5" xfId="1418" xr:uid="{9568C4C4-D611-4277-A4E8-488BE3FCE6D8}"/>
    <cellStyle name="40% - Accent4 5" xfId="647" xr:uid="{E208A25C-6372-4341-8EF1-6D8796F89C36}"/>
    <cellStyle name="40% - Accent4 5 2" xfId="1184" xr:uid="{B3C238E5-BC7A-4F8B-9AA6-9FE762E659B5}"/>
    <cellStyle name="40% - Accent4 5 2 2" xfId="2230" xr:uid="{E07F99AD-A20C-4E0F-A1A5-A9E7D4D26C78}"/>
    <cellStyle name="40% - Accent4 5 3" xfId="918" xr:uid="{9974DCB4-6E15-4289-8EC9-D606D3FD4C0D}"/>
    <cellStyle name="40% - Accent4 5 3 2" xfId="1964" xr:uid="{5431D4FB-B882-415A-A52B-1098A754C72C}"/>
    <cellStyle name="40% - Accent4 5 4" xfId="1698" xr:uid="{45CABB35-6474-4D1A-89A1-2C794DCC6207}"/>
    <cellStyle name="40% - Accent4 6" xfId="1028" xr:uid="{5CA3FBBD-459D-4F72-8389-B3455BB94D7F}"/>
    <cellStyle name="40% - Accent4 6 2" xfId="2074" xr:uid="{3EF66F59-3482-4374-AB54-0880D9B20DF0}"/>
    <cellStyle name="40% - Accent4 7" xfId="762" xr:uid="{F9D66B44-2742-4F15-882B-6A5819658BB0}"/>
    <cellStyle name="40% - Accent4 7 2" xfId="1808" xr:uid="{A6557110-3575-455D-AC91-0359648687D1}"/>
    <cellStyle name="40% - Accent4 8" xfId="491" xr:uid="{88175830-54A6-4AF4-8D4A-8A45F3AA6906}"/>
    <cellStyle name="40% - Accent4 8 2" xfId="1542" xr:uid="{8BCA715D-FF84-49DB-8DC6-FBE37BAE579C}"/>
    <cellStyle name="40% - Accent4 9" xfId="1294" xr:uid="{B52273E6-43EA-413D-9C49-58372ABBF41B}"/>
    <cellStyle name="40% - Accent5" xfId="40" builtinId="47" customBuiltin="1"/>
    <cellStyle name="40% - Accent5 2" xfId="70" xr:uid="{A7F610F3-0172-45A3-A266-071ED1C81235}"/>
    <cellStyle name="40% - Accent5 3" xfId="263" xr:uid="{70B5AB1E-487D-44C2-A45A-AC2098DBA9BB}"/>
    <cellStyle name="40% - Accent5 3 2" xfId="387" xr:uid="{2ABE0318-9CED-49D3-B051-E4E0C31D5949}"/>
    <cellStyle name="40% - Accent5 3 2 2" xfId="1172" xr:uid="{C0947D4A-88E3-4D3C-B948-D5E0D3EEC5C0}"/>
    <cellStyle name="40% - Accent5 3 2 2 2" xfId="2218" xr:uid="{B336153C-AC62-4F2F-B592-45C9F219F503}"/>
    <cellStyle name="40% - Accent5 3 2 3" xfId="906" xr:uid="{611FB8B2-9437-46C6-ABA9-551E9257BEEF}"/>
    <cellStyle name="40% - Accent5 3 2 3 2" xfId="1952" xr:uid="{3FC794E5-B08D-44CD-9433-448636E803F9}"/>
    <cellStyle name="40% - Accent5 3 2 4" xfId="635" xr:uid="{534F8F3B-26A1-4805-8AB8-06A887A0A0E1}"/>
    <cellStyle name="40% - Accent5 3 2 4 2" xfId="1686" xr:uid="{F43791A4-F857-4BD4-80B3-8504CFDDDA0D}"/>
    <cellStyle name="40% - Accent5 3 2 5" xfId="1438" xr:uid="{C422210A-6816-4C2D-8B6B-BD8783A5AB12}"/>
    <cellStyle name="40% - Accent5 3 3" xfId="1048" xr:uid="{AD199B59-DF93-4D48-BD74-07CF8F5B1355}"/>
    <cellStyle name="40% - Accent5 3 3 2" xfId="2094" xr:uid="{33F557F9-5996-4695-A26F-E79123B6BC29}"/>
    <cellStyle name="40% - Accent5 3 4" xfId="782" xr:uid="{C03938BE-0662-4776-B6C1-4543A2F23372}"/>
    <cellStyle name="40% - Accent5 3 4 2" xfId="1828" xr:uid="{8B231469-ECEA-4515-8201-CA95E69716CD}"/>
    <cellStyle name="40% - Accent5 3 5" xfId="511" xr:uid="{920A9E99-304F-4248-9D08-0FF0D7BEF405}"/>
    <cellStyle name="40% - Accent5 3 5 2" xfId="1562" xr:uid="{C9B1D37D-B841-43DA-A7A2-D03C6D861296}"/>
    <cellStyle name="40% - Accent5 3 6" xfId="1314" xr:uid="{F2883AB0-A757-45D9-838F-66E7A0706E82}"/>
    <cellStyle name="40% - Accent5 4" xfId="369" xr:uid="{20D806B7-FFF0-4FFC-9F71-48B0B8AACA97}"/>
    <cellStyle name="40% - Accent5 4 2" xfId="1154" xr:uid="{1E4E2108-9142-4D12-919E-D5C7FF26648F}"/>
    <cellStyle name="40% - Accent5 4 2 2" xfId="2200" xr:uid="{CC18018A-F4C1-4D1A-B2A5-0A2F75354C5A}"/>
    <cellStyle name="40% - Accent5 4 3" xfId="888" xr:uid="{64B83BE9-6083-4D78-AD1C-CCE867694484}"/>
    <cellStyle name="40% - Accent5 4 3 2" xfId="1934" xr:uid="{F8BBF96C-5E6F-4D1A-A59F-5AAAFB3DAC62}"/>
    <cellStyle name="40% - Accent5 4 4" xfId="617" xr:uid="{F6BF4F87-70B4-4394-9D2B-5908FC2D5F69}"/>
    <cellStyle name="40% - Accent5 4 4 2" xfId="1668" xr:uid="{88FE2CCE-A958-42D2-9622-3E8BEB7A49E8}"/>
    <cellStyle name="40% - Accent5 4 5" xfId="1420" xr:uid="{F9C8156F-26D3-4A68-ADBA-931425B374DC}"/>
    <cellStyle name="40% - Accent5 5" xfId="649" xr:uid="{9C8A4B30-CF1B-453F-87E9-6D0A38B4DDE6}"/>
    <cellStyle name="40% - Accent5 5 2" xfId="1186" xr:uid="{0DBE4D96-D66C-43EC-8399-E2E7D7643110}"/>
    <cellStyle name="40% - Accent5 5 2 2" xfId="2232" xr:uid="{45747EDB-6895-499B-963B-607441B27DAE}"/>
    <cellStyle name="40% - Accent5 5 3" xfId="920" xr:uid="{4AEF5859-0F90-4447-88C2-4A3ACAE6ACD2}"/>
    <cellStyle name="40% - Accent5 5 3 2" xfId="1966" xr:uid="{037BF2D6-3A96-4BE6-BA37-753C058CCE71}"/>
    <cellStyle name="40% - Accent5 5 4" xfId="1700" xr:uid="{EF33BEE8-DF79-4D15-A411-BF388DA78066}"/>
    <cellStyle name="40% - Accent5 6" xfId="1030" xr:uid="{4B585C0E-7F70-4BC1-8189-F38B541C324A}"/>
    <cellStyle name="40% - Accent5 6 2" xfId="2076" xr:uid="{B09E7089-F01A-4008-83A4-30A0AC30B8CE}"/>
    <cellStyle name="40% - Accent5 7" xfId="764" xr:uid="{1F61A6BF-5E8D-45E2-9CB7-DD62A5C4BFEB}"/>
    <cellStyle name="40% - Accent5 7 2" xfId="1810" xr:uid="{4303B73C-5B8A-42F7-BC10-607B833F0E17}"/>
    <cellStyle name="40% - Accent5 8" xfId="493" xr:uid="{F85A0B0E-26E2-4455-8966-E59F8078D925}"/>
    <cellStyle name="40% - Accent5 8 2" xfId="1544" xr:uid="{C0169DFE-99E9-4CAB-A8B4-E4072E030B7D}"/>
    <cellStyle name="40% - Accent5 9" xfId="1296" xr:uid="{B54604DF-44B7-4BD0-A692-74EF3091C3F9}"/>
    <cellStyle name="40% - Accent6" xfId="43" builtinId="51" customBuiltin="1"/>
    <cellStyle name="40% - Accent6 2" xfId="71" xr:uid="{0AE936FA-B66B-4C08-B0E5-FB14FBFA542E}"/>
    <cellStyle name="40% - Accent6 3" xfId="265" xr:uid="{7F75BFC6-D758-40B5-B090-FDAD76036860}"/>
    <cellStyle name="40% - Accent6 3 2" xfId="389" xr:uid="{F979CAFC-68F7-4262-BCAC-5CE8CD38B147}"/>
    <cellStyle name="40% - Accent6 3 2 2" xfId="1174" xr:uid="{1F4FFBD2-FC73-45C1-9FA6-7108405030B0}"/>
    <cellStyle name="40% - Accent6 3 2 2 2" xfId="2220" xr:uid="{5587C0E1-6250-4054-AAA2-2022B8503DF5}"/>
    <cellStyle name="40% - Accent6 3 2 3" xfId="908" xr:uid="{BB632E2D-92F5-407D-BA80-81028C54703B}"/>
    <cellStyle name="40% - Accent6 3 2 3 2" xfId="1954" xr:uid="{80AE755C-867D-4DA7-BAAC-4DC53F7512F8}"/>
    <cellStyle name="40% - Accent6 3 2 4" xfId="637" xr:uid="{86290DB4-B64F-473F-AEB8-E17515DC00F3}"/>
    <cellStyle name="40% - Accent6 3 2 4 2" xfId="1688" xr:uid="{D3B41A5E-A892-4BEF-984C-419C17BD3122}"/>
    <cellStyle name="40% - Accent6 3 2 5" xfId="1440" xr:uid="{33F38FC0-CDE9-4EBF-9573-77FC82A30FDF}"/>
    <cellStyle name="40% - Accent6 3 3" xfId="1050" xr:uid="{F3E622F6-7300-4471-BE97-9AE67ACDA23F}"/>
    <cellStyle name="40% - Accent6 3 3 2" xfId="2096" xr:uid="{ED062A58-A4DD-4CFF-AA10-8AB9C173C1AA}"/>
    <cellStyle name="40% - Accent6 3 4" xfId="784" xr:uid="{4C8FD495-FC75-4A99-84BE-09FC7A95EE8F}"/>
    <cellStyle name="40% - Accent6 3 4 2" xfId="1830" xr:uid="{CB8D2EB9-B242-4828-B2F1-FD0EE95C32F5}"/>
    <cellStyle name="40% - Accent6 3 5" xfId="513" xr:uid="{200D3266-BEB9-4D0D-A439-2E62FD97FBEE}"/>
    <cellStyle name="40% - Accent6 3 5 2" xfId="1564" xr:uid="{CFFED983-8901-4A8A-BE7B-CDFFF4B63AE7}"/>
    <cellStyle name="40% - Accent6 3 6" xfId="1316" xr:uid="{0DFC879A-F398-47CC-B085-C75676D9CE1B}"/>
    <cellStyle name="40% - Accent6 4" xfId="371" xr:uid="{C54802F2-295E-4655-8255-0565C2F9EA65}"/>
    <cellStyle name="40% - Accent6 4 2" xfId="1156" xr:uid="{AF403EBF-BBA9-4D63-BD72-66A24AA1F9EC}"/>
    <cellStyle name="40% - Accent6 4 2 2" xfId="2202" xr:uid="{D3A75363-FE6A-4075-89FD-85177A1747E8}"/>
    <cellStyle name="40% - Accent6 4 3" xfId="890" xr:uid="{294E842A-B9D2-4F73-ABB7-F187853D906B}"/>
    <cellStyle name="40% - Accent6 4 3 2" xfId="1936" xr:uid="{4F23E248-B1D4-4B6A-AD81-FA3183694E15}"/>
    <cellStyle name="40% - Accent6 4 4" xfId="619" xr:uid="{A95E840B-E6ED-4468-8AF4-1D5878726E52}"/>
    <cellStyle name="40% - Accent6 4 4 2" xfId="1670" xr:uid="{C6975D2C-A303-4EAB-A033-D87709324A14}"/>
    <cellStyle name="40% - Accent6 4 5" xfId="1422" xr:uid="{D10B5938-658C-4F96-BF40-4E119AD23D8E}"/>
    <cellStyle name="40% - Accent6 5" xfId="651" xr:uid="{5FE2139C-10D3-4628-885B-D96E3486D370}"/>
    <cellStyle name="40% - Accent6 5 2" xfId="1188" xr:uid="{15F0AA9A-0109-42CD-A139-6F166E641CA4}"/>
    <cellStyle name="40% - Accent6 5 2 2" xfId="2234" xr:uid="{94D62D51-2FFA-4DB0-A70C-9528EF24DFB9}"/>
    <cellStyle name="40% - Accent6 5 3" xfId="922" xr:uid="{E2A09969-0BBA-42BD-AA40-E34113DCEF9A}"/>
    <cellStyle name="40% - Accent6 5 3 2" xfId="1968" xr:uid="{A56E540F-7E26-4402-BD4B-B6AAD12D19EA}"/>
    <cellStyle name="40% - Accent6 5 4" xfId="1702" xr:uid="{F447F88C-DA7C-4F6E-9B42-487EB769562A}"/>
    <cellStyle name="40% - Accent6 6" xfId="1032" xr:uid="{1CE52B61-CFCB-43F8-ADF6-5C14CC7563E3}"/>
    <cellStyle name="40% - Accent6 6 2" xfId="2078" xr:uid="{CFC5B9FD-2250-41C9-B2AB-29FB90B1360D}"/>
    <cellStyle name="40% - Accent6 7" xfId="766" xr:uid="{070410E8-4709-445F-8332-8DFE5BB4DB6C}"/>
    <cellStyle name="40% - Accent6 7 2" xfId="1812" xr:uid="{788FCC92-C68C-4354-9CDB-4680A38D5DC1}"/>
    <cellStyle name="40% - Accent6 8" xfId="495" xr:uid="{9BA03C6D-93E0-4014-8546-BC3973C8827F}"/>
    <cellStyle name="40% - Accent6 8 2" xfId="1546" xr:uid="{D51F46A2-08CD-44FB-9067-DEF5921CBA56}"/>
    <cellStyle name="40% - Accent6 9" xfId="1298" xr:uid="{3DDD5819-137F-48FF-81A9-890EB6651623}"/>
    <cellStyle name="60% - Accent1 2" xfId="72" xr:uid="{D35EE710-15F6-4A92-8FE8-D6BF60929AD6}"/>
    <cellStyle name="60% - Accent1 3" xfId="240" xr:uid="{E917BF85-587E-4445-BBF2-36F8287CB9B1}"/>
    <cellStyle name="60% - Accent2 2" xfId="73" xr:uid="{B1264221-8A5B-43F8-A961-7C718EDE42DD}"/>
    <cellStyle name="60% - Accent2 3" xfId="241" xr:uid="{A07277DF-D8A0-45ED-A9F6-E89886749F69}"/>
    <cellStyle name="60% - Accent3 2" xfId="74" xr:uid="{BA9600EA-927E-4474-9F33-7976E4CBBDA9}"/>
    <cellStyle name="60% - Accent3 3" xfId="242" xr:uid="{71F13182-A15D-4A95-AD27-D73C8BE6C325}"/>
    <cellStyle name="60% - Accent4 2" xfId="75" xr:uid="{847E3931-6334-4582-B829-A5C3CD06CD9B}"/>
    <cellStyle name="60% - Accent4 3" xfId="243" xr:uid="{E7F25413-6BFB-4315-8C50-F4861B1C0F14}"/>
    <cellStyle name="60% - Accent5 2" xfId="76" xr:uid="{9DCAB919-EB73-4026-9ABE-EA4F82F81079}"/>
    <cellStyle name="60% - Accent5 3" xfId="244" xr:uid="{2E1F72E1-D012-47DE-B230-48308A9441AE}"/>
    <cellStyle name="60% - Accent6 2" xfId="77" xr:uid="{113C50F8-B6F8-43D0-86DA-844E09A29A8E}"/>
    <cellStyle name="60% - Accent6 3" xfId="245" xr:uid="{B88E551A-7A40-4FA1-8F15-C3903A0577FA}"/>
    <cellStyle name="Accent1" xfId="26" builtinId="29" customBuiltin="1"/>
    <cellStyle name="Accent1 2" xfId="78" xr:uid="{3DA40326-21DD-42D2-94BA-6588D7A5DE82}"/>
    <cellStyle name="Accent2" xfId="29" builtinId="33" customBuiltin="1"/>
    <cellStyle name="Accent2 2" xfId="79" xr:uid="{FB962390-B598-4562-8E72-E83E52446303}"/>
    <cellStyle name="Accent3" xfId="32" builtinId="37" customBuiltin="1"/>
    <cellStyle name="Accent3 2" xfId="80" xr:uid="{86E3BB07-46FC-4617-8EBF-ECB4D7D753A1}"/>
    <cellStyle name="Accent4" xfId="35" builtinId="41" customBuiltin="1"/>
    <cellStyle name="Accent4 2" xfId="81" xr:uid="{C7DEFA67-0742-415A-8994-80418DC963BB}"/>
    <cellStyle name="Accent5" xfId="38" builtinId="45" customBuiltin="1"/>
    <cellStyle name="Accent5 2" xfId="82" xr:uid="{40EFF171-5BDB-4374-BC32-FDFBE8040F9F}"/>
    <cellStyle name="Accent6" xfId="41" builtinId="49" customBuiltin="1"/>
    <cellStyle name="Accent6 2" xfId="83" xr:uid="{AE18AF44-71AD-4411-8D62-299ADDF58BAD}"/>
    <cellStyle name="Bad" xfId="17" builtinId="27" customBuiltin="1"/>
    <cellStyle name="Bad 2" xfId="84" xr:uid="{6FFEFCE9-0632-40D9-AB33-6F9E943728F4}"/>
    <cellStyle name="Calculation" xfId="20" builtinId="22" customBuiltin="1"/>
    <cellStyle name="Calculation 2" xfId="85" xr:uid="{DE66C60C-9E04-4240-BC8F-71AD7D9F9767}"/>
    <cellStyle name="Check Cell" xfId="22" builtinId="23" customBuiltin="1"/>
    <cellStyle name="Check Cell 2" xfId="86" xr:uid="{FECB8EA1-E45E-4917-ACF6-5D7D0666A262}"/>
    <cellStyle name="Comma 10" xfId="652" xr:uid="{D4BC6282-1E3B-4D83-8217-F00776AD9E4C}"/>
    <cellStyle name="Comma 10 2" xfId="1189" xr:uid="{192F4B11-A327-45EE-914C-B1C4B6AD9D83}"/>
    <cellStyle name="Comma 10 2 2" xfId="2235" xr:uid="{D5E43A4F-169A-474E-8C6A-932CAEC006F0}"/>
    <cellStyle name="Comma 10 3" xfId="923" xr:uid="{F2758BAA-1A4C-4C8C-9CED-96F5277C5B3F}"/>
    <cellStyle name="Comma 10 3 2" xfId="1969" xr:uid="{DF94F73F-CE2E-4B20-81AE-ADE22729EAD0}"/>
    <cellStyle name="Comma 10 4" xfId="1703" xr:uid="{F0410A6F-7D6B-4F8F-BC9A-63572AC4DA4B}"/>
    <cellStyle name="Comma 11" xfId="2243" xr:uid="{12890BC9-ACFC-4481-AC18-E42AB0CCF6C2}"/>
    <cellStyle name="Comma 2" xfId="44" xr:uid="{A5839B84-72F4-4E1D-8873-1B5C8F15B302}"/>
    <cellStyle name="Comma 2 2" xfId="87" xr:uid="{7961E21A-4A4A-43DF-A73B-F1D69632AEC0}"/>
    <cellStyle name="Comma 2 3" xfId="88" xr:uid="{0AB4F9BB-D104-4E26-BA5E-48F1640E89CB}"/>
    <cellStyle name="Comma 2 4" xfId="89" xr:uid="{88B73C17-C849-4535-BAD9-B6610FDBEE77}"/>
    <cellStyle name="Comma 3" xfId="45" xr:uid="{3A5596E3-2C2B-42A9-88F4-085EB6BECC4E}"/>
    <cellStyle name="Comma 3 2" xfId="90" xr:uid="{003A878D-14D5-4AFC-B44B-74888AA5880A}"/>
    <cellStyle name="Comma 3 3" xfId="91" xr:uid="{8F4ACF05-A53A-4378-A6A4-A61B25914C33}"/>
    <cellStyle name="Comma 4" xfId="92" xr:uid="{9463191A-C17F-4258-94FF-C29B33473EDB}"/>
    <cellStyle name="Comma 4 2" xfId="173" xr:uid="{231FEA81-6816-4239-ADA1-65179E6C5819}"/>
    <cellStyle name="Comma 4 2 2" xfId="226" xr:uid="{64043991-1188-4395-B3E8-5560BCF4F23A}"/>
    <cellStyle name="Comma 4 2 2 2" xfId="348" xr:uid="{4B036935-999F-4A4B-9110-0BBCA47394BC}"/>
    <cellStyle name="Comma 4 2 2 2 2" xfId="1133" xr:uid="{858F47B8-BBE4-4B53-B505-159DF9EE4EA6}"/>
    <cellStyle name="Comma 4 2 2 2 2 2" xfId="2179" xr:uid="{EA509D40-ADB4-48DF-BA42-614B74BB6A68}"/>
    <cellStyle name="Comma 4 2 2 2 3" xfId="867" xr:uid="{9564D9AA-0ABD-4C48-8BA7-C7B6D2B3B21D}"/>
    <cellStyle name="Comma 4 2 2 2 3 2" xfId="1913" xr:uid="{5A5AC58A-E07C-48AD-98E4-22D2541F801B}"/>
    <cellStyle name="Comma 4 2 2 2 4" xfId="596" xr:uid="{A01D5261-C360-473C-BAB5-81345F60AE68}"/>
    <cellStyle name="Comma 4 2 2 2 4 2" xfId="1647" xr:uid="{D1109BFE-9549-4A5F-96B6-7CFD843DF944}"/>
    <cellStyle name="Comma 4 2 2 2 5" xfId="1399" xr:uid="{917A394C-B36C-42DC-918E-9486CF9308FC}"/>
    <cellStyle name="Comma 4 2 2 3" xfId="1009" xr:uid="{BC997D4E-7EF8-4A28-BA34-E7CEBF437F1F}"/>
    <cellStyle name="Comma 4 2 2 3 2" xfId="2055" xr:uid="{42679422-079E-4650-AD36-AC5FDDF9B169}"/>
    <cellStyle name="Comma 4 2 2 4" xfId="743" xr:uid="{2B6392B1-2888-48D1-AC8F-FC57E1E68880}"/>
    <cellStyle name="Comma 4 2 2 4 2" xfId="1789" xr:uid="{4C3D8031-6923-4B12-9CBD-BB98A0AF8A05}"/>
    <cellStyle name="Comma 4 2 2 5" xfId="472" xr:uid="{7AA892AB-486D-4D5B-ACCE-C47C9C155882}"/>
    <cellStyle name="Comma 4 2 2 5 2" xfId="1523" xr:uid="{7CC8347E-27B4-4C5E-8792-D4A926A9C1A7}"/>
    <cellStyle name="Comma 4 2 2 6" xfId="1275" xr:uid="{08C7277A-BE92-4105-B95F-AC7F0FC8590B}"/>
    <cellStyle name="Comma 4 2 3" xfId="301" xr:uid="{D46319C1-BEF6-41DB-9068-38D182D45B14}"/>
    <cellStyle name="Comma 4 2 3 2" xfId="1086" xr:uid="{B5C35068-26CC-4AD9-AF84-C39C799EA1DD}"/>
    <cellStyle name="Comma 4 2 3 2 2" xfId="2132" xr:uid="{75D2DE8D-F427-4623-96C0-983D79042942}"/>
    <cellStyle name="Comma 4 2 3 3" xfId="820" xr:uid="{D30D0D4F-DEAD-429C-9006-D713386240E9}"/>
    <cellStyle name="Comma 4 2 3 3 2" xfId="1866" xr:uid="{EA809756-871C-4A68-BDCC-D0BDB3A4D4F5}"/>
    <cellStyle name="Comma 4 2 3 4" xfId="549" xr:uid="{52CDC2FB-098C-4850-A7CB-9A4CE44BEDC6}"/>
    <cellStyle name="Comma 4 2 3 4 2" xfId="1600" xr:uid="{58A03C72-DF25-4883-95AA-4377C728FB0B}"/>
    <cellStyle name="Comma 4 2 3 5" xfId="1352" xr:uid="{C66D1638-7844-41A5-942E-1DACC757B5BE}"/>
    <cellStyle name="Comma 4 2 4" xfId="962" xr:uid="{263DC3FE-88D8-4602-9A62-C820E5FE0AE9}"/>
    <cellStyle name="Comma 4 2 4 2" xfId="2008" xr:uid="{D13EE0DA-03A8-44FF-B6AE-EDE75F7809DC}"/>
    <cellStyle name="Comma 4 2 5" xfId="696" xr:uid="{6158F7D8-DEB1-4119-BD44-F767A6C26947}"/>
    <cellStyle name="Comma 4 2 5 2" xfId="1742" xr:uid="{D3F01407-CF20-4C43-ADA6-4688E4AB27E0}"/>
    <cellStyle name="Comma 4 2 6" xfId="425" xr:uid="{A891E9B1-F126-4C4A-ADDD-F1BEF2E5D8D5}"/>
    <cellStyle name="Comma 4 2 6 2" xfId="1476" xr:uid="{CBFD2E5D-5C9E-4138-AA78-5E1875A81737}"/>
    <cellStyle name="Comma 4 2 7" xfId="1228" xr:uid="{3AA37E49-7AC2-49A6-A8B4-7FCC3AEA3C4A}"/>
    <cellStyle name="Comma 4 3" xfId="196" xr:uid="{58262D96-F713-4511-AE11-EE54CFB96E50}"/>
    <cellStyle name="Comma 4 3 2" xfId="318" xr:uid="{1AF7D66E-06F1-42B9-A0AC-EFACAD5B049F}"/>
    <cellStyle name="Comma 4 3 2 2" xfId="1103" xr:uid="{10842106-E1EB-4801-92DE-72DEA7C2ECC3}"/>
    <cellStyle name="Comma 4 3 2 2 2" xfId="2149" xr:uid="{DF26E5F3-300C-46E7-897E-79A89C82CF86}"/>
    <cellStyle name="Comma 4 3 2 3" xfId="837" xr:uid="{FD19C8EE-FD79-4145-B695-19BA592E9627}"/>
    <cellStyle name="Comma 4 3 2 3 2" xfId="1883" xr:uid="{B784E750-A7C7-43D9-B0F4-B522F4ED46D4}"/>
    <cellStyle name="Comma 4 3 2 4" xfId="566" xr:uid="{A82883F4-2181-48BD-93A8-342BFE991ACB}"/>
    <cellStyle name="Comma 4 3 2 4 2" xfId="1617" xr:uid="{0CA94412-1350-4FB9-A8FA-982978BAB2A9}"/>
    <cellStyle name="Comma 4 3 2 5" xfId="1369" xr:uid="{0972D8F5-13AC-4E1F-99DE-270A179C4087}"/>
    <cellStyle name="Comma 4 3 3" xfId="979" xr:uid="{1F300025-527C-44D9-B4EB-66A13DE9E0F4}"/>
    <cellStyle name="Comma 4 3 3 2" xfId="2025" xr:uid="{9DC7F7A7-25F8-4D87-8AD6-9264626DF250}"/>
    <cellStyle name="Comma 4 3 4" xfId="713" xr:uid="{EC64C711-79C7-47A8-904E-9CA9CF40C113}"/>
    <cellStyle name="Comma 4 3 4 2" xfId="1759" xr:uid="{A11F8A94-1621-46DB-B8C1-9A1931B8BE42}"/>
    <cellStyle name="Comma 4 3 5" xfId="442" xr:uid="{5F590C04-97D9-4186-801C-6D9C47C07D17}"/>
    <cellStyle name="Comma 4 3 5 2" xfId="1493" xr:uid="{F5BD76F8-019A-476F-848B-73C8B64637B2}"/>
    <cellStyle name="Comma 4 3 6" xfId="1245" xr:uid="{9CF5B023-BA33-45F2-89DB-17C2C1B7AAB5}"/>
    <cellStyle name="Comma 4 4" xfId="271" xr:uid="{539013F6-B2D5-4915-98D5-CD7E2D6532A6}"/>
    <cellStyle name="Comma 4 4 2" xfId="1056" xr:uid="{AB9B64F8-A5AE-4CD3-B19D-6C93F056A6C5}"/>
    <cellStyle name="Comma 4 4 2 2" xfId="2102" xr:uid="{B4562165-C150-435D-86C1-69F3C397E28A}"/>
    <cellStyle name="Comma 4 4 3" xfId="790" xr:uid="{01A928A1-355F-45AE-B44D-40E3784F5D33}"/>
    <cellStyle name="Comma 4 4 3 2" xfId="1836" xr:uid="{224F0A8C-64DD-429B-B104-A7816FBE73A8}"/>
    <cellStyle name="Comma 4 4 4" xfId="519" xr:uid="{76DD0A3B-83AC-482F-86B5-4265C8E85070}"/>
    <cellStyle name="Comma 4 4 4 2" xfId="1570" xr:uid="{DD9BBB03-D424-4FDF-AC48-A873794F62DD}"/>
    <cellStyle name="Comma 4 4 5" xfId="1322" xr:uid="{7C8E0477-EA09-42A5-96F0-1AED3415A43D}"/>
    <cellStyle name="Comma 4 5" xfId="932" xr:uid="{0529943F-1BF8-48B6-A05B-BE9CD0F1C9BB}"/>
    <cellStyle name="Comma 4 5 2" xfId="1978" xr:uid="{61823516-59F2-4511-A5C4-E98D42F8A0B0}"/>
    <cellStyle name="Comma 4 6" xfId="666" xr:uid="{76E12784-6C04-4370-BFB5-66A4D6BB51B2}"/>
    <cellStyle name="Comma 4 6 2" xfId="1712" xr:uid="{65C61B09-F8C6-49AA-BEC2-4575169AE377}"/>
    <cellStyle name="Comma 4 7" xfId="395" xr:uid="{11AAC3FA-493C-45D8-994B-E87F64F190D5}"/>
    <cellStyle name="Comma 4 7 2" xfId="1446" xr:uid="{135BC267-EC32-42D7-B435-93F3B3A5BB3E}"/>
    <cellStyle name="Comma 4 8" xfId="1198" xr:uid="{B8C86DEE-1C5B-467D-8A28-DE6F3165CBCA}"/>
    <cellStyle name="Comma 5" xfId="93" xr:uid="{85DDAC16-8F38-4177-9509-A80B43C60786}"/>
    <cellStyle name="Comma 6" xfId="94" xr:uid="{0A849AAB-025D-43FA-BE5E-E68AC8A19416}"/>
    <cellStyle name="Comma 6 2" xfId="197" xr:uid="{2789D0E1-0E0F-4479-A9E2-F934E7F18FD9}"/>
    <cellStyle name="Comma 6 2 2" xfId="319" xr:uid="{588704E9-65E9-40FA-B600-A68CD9E8A356}"/>
    <cellStyle name="Comma 6 2 2 2" xfId="1104" xr:uid="{3D5C975D-7C24-4588-9515-87E057C17825}"/>
    <cellStyle name="Comma 6 2 2 2 2" xfId="2150" xr:uid="{3D6CA3A2-9BDF-41B0-9FAD-CE5D127E8551}"/>
    <cellStyle name="Comma 6 2 2 3" xfId="838" xr:uid="{8533CE98-5488-47CE-809A-2A0CD50AA3B6}"/>
    <cellStyle name="Comma 6 2 2 3 2" xfId="1884" xr:uid="{9B49AB0A-1B1D-4544-AA27-871E6CB534F7}"/>
    <cellStyle name="Comma 6 2 2 4" xfId="567" xr:uid="{78150A66-0EAD-49EC-8572-A29E4A1FDD9E}"/>
    <cellStyle name="Comma 6 2 2 4 2" xfId="1618" xr:uid="{753ED74D-E9D1-4FED-ACC5-F1CF35C8551C}"/>
    <cellStyle name="Comma 6 2 2 5" xfId="1370" xr:uid="{3346BC1D-7B80-455D-B479-EE696F14AC52}"/>
    <cellStyle name="Comma 6 2 3" xfId="980" xr:uid="{C2A021F8-EC36-4A34-A76A-2D70727B2B93}"/>
    <cellStyle name="Comma 6 2 3 2" xfId="2026" xr:uid="{73BE276F-E99A-4DC9-B6DF-958DACE54D00}"/>
    <cellStyle name="Comma 6 2 4" xfId="714" xr:uid="{9AD0FC5C-93CF-46EA-9839-3A686E43BF83}"/>
    <cellStyle name="Comma 6 2 4 2" xfId="1760" xr:uid="{CC2F0B83-5450-4EAA-9EF2-69BA23532028}"/>
    <cellStyle name="Comma 6 2 5" xfId="443" xr:uid="{BAAA59E6-2016-4A3A-BB5F-31DDD943AEE2}"/>
    <cellStyle name="Comma 6 2 5 2" xfId="1494" xr:uid="{0FBB776B-B32B-4751-8CC6-C806565CDC7E}"/>
    <cellStyle name="Comma 6 2 6" xfId="1246" xr:uid="{CAA0C1C5-4712-4788-A1CF-B43280C1672F}"/>
    <cellStyle name="Comma 6 3" xfId="272" xr:uid="{1AB9E95F-9889-44AF-BE6E-0EE299C164A6}"/>
    <cellStyle name="Comma 6 3 2" xfId="1057" xr:uid="{E82E47C5-D926-4054-88ED-7758D39AB83A}"/>
    <cellStyle name="Comma 6 3 2 2" xfId="2103" xr:uid="{1BF58F28-037B-47EB-A857-C6DAA6251902}"/>
    <cellStyle name="Comma 6 3 3" xfId="791" xr:uid="{0BD26AE4-03FF-47A7-A4A0-B54F968434E5}"/>
    <cellStyle name="Comma 6 3 3 2" xfId="1837" xr:uid="{490E851F-77E4-4698-8012-965039864C62}"/>
    <cellStyle name="Comma 6 3 4" xfId="520" xr:uid="{6F71F19C-585D-4CB2-A2EB-E021CC19E0A3}"/>
    <cellStyle name="Comma 6 3 4 2" xfId="1571" xr:uid="{5D00B0B1-78EA-483A-B2C5-A92F0EA66BDF}"/>
    <cellStyle name="Comma 6 3 5" xfId="1323" xr:uid="{75D93D3A-D942-4BFC-B9D1-0F48A8CD6E28}"/>
    <cellStyle name="Comma 6 4" xfId="933" xr:uid="{1FC9DD65-FECD-4D68-809B-60903A4B9D34}"/>
    <cellStyle name="Comma 6 4 2" xfId="1979" xr:uid="{6AFEC041-EAF0-4F14-A454-4B71BF567010}"/>
    <cellStyle name="Comma 6 5" xfId="667" xr:uid="{09E73692-E97A-4789-91F6-631109667285}"/>
    <cellStyle name="Comma 6 5 2" xfId="1713" xr:uid="{8D1EC8DC-705E-47C9-B2B2-21A8C9009F37}"/>
    <cellStyle name="Comma 6 6" xfId="396" xr:uid="{E33B4D32-617B-4048-ACA4-7BF083C9F124}"/>
    <cellStyle name="Comma 6 6 2" xfId="1447" xr:uid="{F4346CEF-7885-460F-BF8D-4CC8517D408A}"/>
    <cellStyle name="Comma 6 7" xfId="1199" xr:uid="{D6D777F8-1CF0-4363-BB9B-1D357C466E45}"/>
    <cellStyle name="Comma 7" xfId="95" xr:uid="{D971EB2B-3C1D-400E-8E18-B44F3B73D62A}"/>
    <cellStyle name="Comma 8" xfId="96" xr:uid="{F59FE2AE-000F-4710-8A21-1E452E0CE49B}"/>
    <cellStyle name="Comma 8 2" xfId="198" xr:uid="{A0B1FB06-15C1-48D8-80AF-2CEB2DE7A401}"/>
    <cellStyle name="Comma 8 2 2" xfId="320" xr:uid="{75EFD36E-86FF-4C33-94F3-3B974B61D8EB}"/>
    <cellStyle name="Comma 8 2 2 2" xfId="1105" xr:uid="{8E667119-4391-4052-BA0F-1BC9BE0A5819}"/>
    <cellStyle name="Comma 8 2 2 2 2" xfId="2151" xr:uid="{9F481090-E6A7-4934-92D3-009DC95358BC}"/>
    <cellStyle name="Comma 8 2 2 3" xfId="839" xr:uid="{E292E7F0-139E-4B76-A9EB-973BD68458A5}"/>
    <cellStyle name="Comma 8 2 2 3 2" xfId="1885" xr:uid="{F1DD234F-46EA-4F3E-9062-2033693ACF75}"/>
    <cellStyle name="Comma 8 2 2 4" xfId="568" xr:uid="{4466698B-5B20-4F74-AA40-E449B4A9B6B9}"/>
    <cellStyle name="Comma 8 2 2 4 2" xfId="1619" xr:uid="{0822DB04-E319-446E-98FC-DBC2517BA3A6}"/>
    <cellStyle name="Comma 8 2 2 5" xfId="1371" xr:uid="{A6A01243-7175-4E5A-80D7-629B876E201C}"/>
    <cellStyle name="Comma 8 2 3" xfId="981" xr:uid="{B30F354F-563D-4005-9D6E-61906AA8304B}"/>
    <cellStyle name="Comma 8 2 3 2" xfId="2027" xr:uid="{ED850D24-9F0B-483D-B2F5-2CFBFEB309C4}"/>
    <cellStyle name="Comma 8 2 4" xfId="715" xr:uid="{5A0F5DDF-B51F-47F2-B324-2C6B2C2920DA}"/>
    <cellStyle name="Comma 8 2 4 2" xfId="1761" xr:uid="{DD1C1E7C-C509-4E68-85A9-D06FE4FCBAFB}"/>
    <cellStyle name="Comma 8 2 5" xfId="444" xr:uid="{7039EDFE-E3D3-4452-AD44-8F2FF356EC25}"/>
    <cellStyle name="Comma 8 2 5 2" xfId="1495" xr:uid="{EF8F6D2B-28D6-4E0F-AD5A-841390EF933A}"/>
    <cellStyle name="Comma 8 2 6" xfId="1247" xr:uid="{AF2780B3-59BE-4109-BC41-D8460E10240D}"/>
    <cellStyle name="Comma 8 3" xfId="273" xr:uid="{219EFB92-B566-4FD0-B8C1-BB32F5FD5EE2}"/>
    <cellStyle name="Comma 8 3 2" xfId="1058" xr:uid="{93D193ED-5B5F-4D65-83DD-8C3BABFF3EC8}"/>
    <cellStyle name="Comma 8 3 2 2" xfId="2104" xr:uid="{23FD9594-C71A-4083-884D-5B26F9DC2A84}"/>
    <cellStyle name="Comma 8 3 3" xfId="792" xr:uid="{5BA35CD7-5420-46EB-BFF3-7BDA205E476C}"/>
    <cellStyle name="Comma 8 3 3 2" xfId="1838" xr:uid="{00034EE0-C2C5-45DF-BC55-D729FCF805C5}"/>
    <cellStyle name="Comma 8 3 4" xfId="521" xr:uid="{07165080-28E6-43F4-953B-0C8E5CF3C095}"/>
    <cellStyle name="Comma 8 3 4 2" xfId="1572" xr:uid="{2864A8F1-4C9B-46E4-8566-386461F3AF96}"/>
    <cellStyle name="Comma 8 3 5" xfId="1324" xr:uid="{B33D42FF-8E77-45E3-9D16-45CBBFAAD1C9}"/>
    <cellStyle name="Comma 8 4" xfId="934" xr:uid="{41FF2FA4-61BD-4275-8A66-1BCE51D790C8}"/>
    <cellStyle name="Comma 8 4 2" xfId="1980" xr:uid="{198D657D-B3EF-4646-8A1A-378CED054F37}"/>
    <cellStyle name="Comma 8 5" xfId="668" xr:uid="{E0035514-8A63-4DD8-914B-0CF7713D4ADD}"/>
    <cellStyle name="Comma 8 5 2" xfId="1714" xr:uid="{043F34A6-CBC3-4F03-8E27-2AE2495C33E0}"/>
    <cellStyle name="Comma 8 6" xfId="397" xr:uid="{6938F1D3-47BF-43CB-9255-C491490DD3AF}"/>
    <cellStyle name="Comma 8 6 2" xfId="1448" xr:uid="{4DA061D6-6E4F-42B2-80B9-288B89E16A59}"/>
    <cellStyle name="Comma 8 7" xfId="1200" xr:uid="{03C2D793-77FD-40FF-B229-707EE546DEAD}"/>
    <cellStyle name="Comma 9" xfId="172" xr:uid="{60A562AD-C227-45C8-AD26-BA40EAF177F8}"/>
    <cellStyle name="Comma 9 2" xfId="225" xr:uid="{B62324D6-3042-42E4-82FC-A4560B70F961}"/>
    <cellStyle name="Comma 9 2 2" xfId="347" xr:uid="{C6A293DB-DF98-471D-A6CF-4A3829DE5056}"/>
    <cellStyle name="Comma 9 2 2 2" xfId="1132" xr:uid="{0F80231C-DB7D-462D-BD44-9064CB0F63A4}"/>
    <cellStyle name="Comma 9 2 2 2 2" xfId="2178" xr:uid="{8D6EE24E-A144-41F2-9E1A-DE23BC8B86D8}"/>
    <cellStyle name="Comma 9 2 2 3" xfId="866" xr:uid="{92232691-74FD-48E2-9733-63C25F6985D8}"/>
    <cellStyle name="Comma 9 2 2 3 2" xfId="1912" xr:uid="{0D29282F-66BE-4C8A-A4A5-897F2B1AE677}"/>
    <cellStyle name="Comma 9 2 2 4" xfId="595" xr:uid="{85189F28-5E47-49C9-97BF-F02CB4C603AF}"/>
    <cellStyle name="Comma 9 2 2 4 2" xfId="1646" xr:uid="{DC1C1B03-E56E-4AF9-80FA-73A5A0A70DDF}"/>
    <cellStyle name="Comma 9 2 2 5" xfId="1398" xr:uid="{6CB03C59-485C-48BC-A548-D795922C9DC2}"/>
    <cellStyle name="Comma 9 2 3" xfId="1008" xr:uid="{4FF93925-9538-4A37-BDD6-51AF69D65915}"/>
    <cellStyle name="Comma 9 2 3 2" xfId="2054" xr:uid="{C790F79C-E0A0-48F8-968B-CBA094EE001D}"/>
    <cellStyle name="Comma 9 2 4" xfId="742" xr:uid="{00EBB4C2-4E94-432C-ACB4-0B2A467D4F8E}"/>
    <cellStyle name="Comma 9 2 4 2" xfId="1788" xr:uid="{109F1659-A52A-40C9-8344-E5ACB22AA4B6}"/>
    <cellStyle name="Comma 9 2 5" xfId="471" xr:uid="{E6B8C7E8-CD98-4E80-BF72-41F2C38A133B}"/>
    <cellStyle name="Comma 9 2 5 2" xfId="1522" xr:uid="{E0F4F862-C96A-4BA2-8854-A0AE2242307E}"/>
    <cellStyle name="Comma 9 2 6" xfId="1274" xr:uid="{355517AD-E592-44DE-B078-F7F942C6031C}"/>
    <cellStyle name="Comma 9 3" xfId="300" xr:uid="{EC31BCC5-0597-4D94-8D9B-40F71FE91E9F}"/>
    <cellStyle name="Comma 9 3 2" xfId="1085" xr:uid="{69C2EAED-C50F-4728-9604-A772E7816E6C}"/>
    <cellStyle name="Comma 9 3 2 2" xfId="2131" xr:uid="{92E88EF9-00CE-4E69-818A-4842601FFEF7}"/>
    <cellStyle name="Comma 9 3 3" xfId="819" xr:uid="{A862E8C0-EE09-47C1-929D-73E4FFF21643}"/>
    <cellStyle name="Comma 9 3 3 2" xfId="1865" xr:uid="{F81F343C-A888-463E-ADD8-555359A06EC8}"/>
    <cellStyle name="Comma 9 3 4" xfId="548" xr:uid="{F539F41A-6813-4AD8-9034-534A7ED392AF}"/>
    <cellStyle name="Comma 9 3 4 2" xfId="1599" xr:uid="{0E4CF439-C452-47BE-A823-64A28B1F2522}"/>
    <cellStyle name="Comma 9 3 5" xfId="1351" xr:uid="{46F595DC-DEDD-42AF-86D3-31EF4DA5F81F}"/>
    <cellStyle name="Comma 9 4" xfId="961" xr:uid="{E301C915-C3BD-4896-AC5A-2464A9A4EA6E}"/>
    <cellStyle name="Comma 9 4 2" xfId="2007" xr:uid="{2270E3FC-D394-4BF8-BBD2-C6949E118FB1}"/>
    <cellStyle name="Comma 9 5" xfId="695" xr:uid="{F2ECBED3-B7DA-4B3B-936D-093E4E93B1E4}"/>
    <cellStyle name="Comma 9 5 2" xfId="1741" xr:uid="{CC8EE8C4-A747-4A8E-8CD7-EE47237BE822}"/>
    <cellStyle name="Comma 9 6" xfId="424" xr:uid="{C66E186F-BCD0-4BFE-BCDA-1011606AD004}"/>
    <cellStyle name="Comma 9 6 2" xfId="1475" xr:uid="{D27DDB53-C574-4F6A-B7D2-2E16ABD20856}"/>
    <cellStyle name="Comma 9 7" xfId="1227" xr:uid="{D74F2C15-6B72-40DF-B83B-80C3937C2767}"/>
    <cellStyle name="Currency 2" xfId="46" xr:uid="{BA3521ED-51AD-46FA-BFAF-CAE4EBF0D41C}"/>
    <cellStyle name="Currency 2 2" xfId="97" xr:uid="{1D45D753-5B75-4B2F-9B11-50AEDC62918E}"/>
    <cellStyle name="Currency 2 2 2" xfId="98" xr:uid="{3EE756CF-791E-4F13-BAA8-7AD29401CA2D}"/>
    <cellStyle name="Currency 2 2 3" xfId="99" xr:uid="{3064FCA5-2262-42E3-8D48-E96815982353}"/>
    <cellStyle name="Currency 2 3" xfId="100" xr:uid="{26424971-E29A-47E9-84F6-C39AE5E2D473}"/>
    <cellStyle name="Currency 2 3 2" xfId="174" xr:uid="{EFE68E74-8C0A-4A36-92B7-3908947DE89B}"/>
    <cellStyle name="Currency 2 3 2 2" xfId="227" xr:uid="{734BF395-F942-421C-8258-5547E389E610}"/>
    <cellStyle name="Currency 2 3 2 2 2" xfId="349" xr:uid="{7D2A5DDA-4AB6-47A6-93E1-7689D6570F09}"/>
    <cellStyle name="Currency 2 3 2 2 2 2" xfId="1134" xr:uid="{D27A3DC5-1370-4F72-A533-D32B0B5A76BB}"/>
    <cellStyle name="Currency 2 3 2 2 2 2 2" xfId="2180" xr:uid="{F268F400-5EFC-4D34-8227-7B9EF8D22C35}"/>
    <cellStyle name="Currency 2 3 2 2 2 3" xfId="868" xr:uid="{0408C49F-ABB0-41FF-A1B1-2140FFBFB0E3}"/>
    <cellStyle name="Currency 2 3 2 2 2 3 2" xfId="1914" xr:uid="{5BCDA4AF-AE2B-4A34-8CD3-C85282CC7300}"/>
    <cellStyle name="Currency 2 3 2 2 2 4" xfId="597" xr:uid="{703E7A22-0CEB-4E28-A87B-77E2D32EDC49}"/>
    <cellStyle name="Currency 2 3 2 2 2 4 2" xfId="1648" xr:uid="{1D129D2B-502F-4AAA-AE08-F872618FDEF1}"/>
    <cellStyle name="Currency 2 3 2 2 2 5" xfId="1400" xr:uid="{F0B9F5FF-8A69-4B7D-97E8-7FA007376D7C}"/>
    <cellStyle name="Currency 2 3 2 2 3" xfId="1010" xr:uid="{7963EA6F-C72D-4096-9CE1-1D69984398A8}"/>
    <cellStyle name="Currency 2 3 2 2 3 2" xfId="2056" xr:uid="{2800E731-1C53-4A3F-A1BD-6A59127F06D9}"/>
    <cellStyle name="Currency 2 3 2 2 4" xfId="744" xr:uid="{8AD639B8-C282-48F0-A63F-197E8391A6E8}"/>
    <cellStyle name="Currency 2 3 2 2 4 2" xfId="1790" xr:uid="{A6BD279B-3F5A-490D-9205-61FE87AC03F2}"/>
    <cellStyle name="Currency 2 3 2 2 5" xfId="473" xr:uid="{539741F9-E519-45BE-9805-B83EFA1EB3E9}"/>
    <cellStyle name="Currency 2 3 2 2 5 2" xfId="1524" xr:uid="{B6AD8169-4E6A-4E91-AB7A-85FB0599D09E}"/>
    <cellStyle name="Currency 2 3 2 2 6" xfId="1276" xr:uid="{CB180ACE-1F8A-4881-A314-DF7C1FB5EF55}"/>
    <cellStyle name="Currency 2 3 2 3" xfId="302" xr:uid="{D3A17E38-77B8-4FC8-9EE2-EA910706858E}"/>
    <cellStyle name="Currency 2 3 2 3 2" xfId="1087" xr:uid="{DAE16A21-D7F5-4585-A9A9-913642CE949C}"/>
    <cellStyle name="Currency 2 3 2 3 2 2" xfId="2133" xr:uid="{BC62A079-0212-4C07-839D-978540549750}"/>
    <cellStyle name="Currency 2 3 2 3 3" xfId="821" xr:uid="{64A67F8B-736E-48E1-8E1F-F0F0B60A713A}"/>
    <cellStyle name="Currency 2 3 2 3 3 2" xfId="1867" xr:uid="{EFB2BD28-BE80-43DB-B627-C471E06A31AE}"/>
    <cellStyle name="Currency 2 3 2 3 4" xfId="550" xr:uid="{54346311-BE30-4DAA-8B85-9EC106B8715C}"/>
    <cellStyle name="Currency 2 3 2 3 4 2" xfId="1601" xr:uid="{A0468B52-5F97-4376-8DEA-ED73CA23A0E8}"/>
    <cellStyle name="Currency 2 3 2 3 5" xfId="1353" xr:uid="{1432E762-03B3-464A-BDBE-0D804C38A218}"/>
    <cellStyle name="Currency 2 3 2 4" xfId="963" xr:uid="{8BEF7012-6C6F-4338-8A22-2704637103E2}"/>
    <cellStyle name="Currency 2 3 2 4 2" xfId="2009" xr:uid="{8D9A0FB3-F463-48DC-B5C1-C7B8981163FE}"/>
    <cellStyle name="Currency 2 3 2 5" xfId="697" xr:uid="{3C5867B8-1C0B-441E-8B09-748587FFAEE7}"/>
    <cellStyle name="Currency 2 3 2 5 2" xfId="1743" xr:uid="{EC014C07-3446-401C-9CC2-E383EDEDD190}"/>
    <cellStyle name="Currency 2 3 2 6" xfId="426" xr:uid="{C6D095F0-3A4B-44F2-ACC4-3FFC7399D698}"/>
    <cellStyle name="Currency 2 3 2 6 2" xfId="1477" xr:uid="{208D9AB9-FC38-4F04-9ACC-3A42062D5B0A}"/>
    <cellStyle name="Currency 2 3 2 7" xfId="1229" xr:uid="{CEF66D23-D606-4D54-8BD6-1A1E5262346C}"/>
    <cellStyle name="Currency 2 3 3" xfId="199" xr:uid="{7B00C277-AF94-4FCA-9A1C-2727EF9B11FD}"/>
    <cellStyle name="Currency 2 3 3 2" xfId="321" xr:uid="{05C13572-4671-4051-A867-9628C0C7F2A0}"/>
    <cellStyle name="Currency 2 3 3 2 2" xfId="1106" xr:uid="{C42F5BA3-CF1B-4015-B2E1-B54107C019C4}"/>
    <cellStyle name="Currency 2 3 3 2 2 2" xfId="2152" xr:uid="{7621D02E-8F65-4F1C-8BC0-C995991C9A21}"/>
    <cellStyle name="Currency 2 3 3 2 3" xfId="840" xr:uid="{6F43189A-8D1B-4C5F-92CB-C8012BAFD1AC}"/>
    <cellStyle name="Currency 2 3 3 2 3 2" xfId="1886" xr:uid="{B984424E-A306-4BC3-8789-4C65C751C4BC}"/>
    <cellStyle name="Currency 2 3 3 2 4" xfId="569" xr:uid="{E5E0FD38-B355-4F05-80A6-54E8C4795EF9}"/>
    <cellStyle name="Currency 2 3 3 2 4 2" xfId="1620" xr:uid="{2AC0DFD9-6C45-4221-A53A-13B2098D382C}"/>
    <cellStyle name="Currency 2 3 3 2 5" xfId="1372" xr:uid="{799B8ACF-2DD7-44C1-8AFC-C65436ED7DA2}"/>
    <cellStyle name="Currency 2 3 3 3" xfId="982" xr:uid="{D9ED5303-229B-4938-B4A6-5EF797A99113}"/>
    <cellStyle name="Currency 2 3 3 3 2" xfId="2028" xr:uid="{8E1889D0-0572-4121-80FC-96A53110B04A}"/>
    <cellStyle name="Currency 2 3 3 4" xfId="716" xr:uid="{092968E7-63F4-4E65-BE87-DE62C21789F6}"/>
    <cellStyle name="Currency 2 3 3 4 2" xfId="1762" xr:uid="{626697CA-B6F8-4A98-94B7-CEE8B979CFF7}"/>
    <cellStyle name="Currency 2 3 3 5" xfId="445" xr:uid="{16D654DD-C657-4455-9748-0E62A2580D0E}"/>
    <cellStyle name="Currency 2 3 3 5 2" xfId="1496" xr:uid="{8D75FDDF-7F41-4883-9689-0A41FDD3CBA1}"/>
    <cellStyle name="Currency 2 3 3 6" xfId="1248" xr:uid="{A62BAD83-CD56-4308-8A78-1B99B17B4FA7}"/>
    <cellStyle name="Currency 2 3 4" xfId="274" xr:uid="{88062221-B65D-488C-9B4A-32E94C6C53C7}"/>
    <cellStyle name="Currency 2 3 4 2" xfId="1059" xr:uid="{5C2D3732-CEF5-4A36-BE9D-BB31E15B2340}"/>
    <cellStyle name="Currency 2 3 4 2 2" xfId="2105" xr:uid="{49D832EC-9D37-4DA0-ACEE-ACF0391FEE03}"/>
    <cellStyle name="Currency 2 3 4 3" xfId="793" xr:uid="{7B1F94C6-1735-441B-8192-BE5949DCA3FD}"/>
    <cellStyle name="Currency 2 3 4 3 2" xfId="1839" xr:uid="{A3E4179D-BFBA-441D-B5FE-89630FA69E76}"/>
    <cellStyle name="Currency 2 3 4 4" xfId="522" xr:uid="{A5A8B1F2-2A97-4A3E-AA17-2B12B0E98551}"/>
    <cellStyle name="Currency 2 3 4 4 2" xfId="1573" xr:uid="{E491D579-D4B5-4131-A8E9-0798276C6035}"/>
    <cellStyle name="Currency 2 3 4 5" xfId="1325" xr:uid="{4844C22D-8E3F-450A-9A7E-A5DA4AF930FE}"/>
    <cellStyle name="Currency 2 3 5" xfId="935" xr:uid="{5E6B9DA3-DD93-418B-B1CA-BADBAEB46DE8}"/>
    <cellStyle name="Currency 2 3 5 2" xfId="1981" xr:uid="{0782E650-612A-4FAF-A7D3-F3809674B95A}"/>
    <cellStyle name="Currency 2 3 6" xfId="669" xr:uid="{A9D6651F-41DA-4096-B701-D34D17423D28}"/>
    <cellStyle name="Currency 2 3 6 2" xfId="1715" xr:uid="{62E9D6FA-1BB9-4C15-BB8F-5668DC37E58D}"/>
    <cellStyle name="Currency 2 3 7" xfId="398" xr:uid="{06A95439-3EC8-4BB3-AA29-467C7100D388}"/>
    <cellStyle name="Currency 2 3 7 2" xfId="1449" xr:uid="{41976ADE-DA83-40C3-A683-FEC022A4D972}"/>
    <cellStyle name="Currency 2 3 8" xfId="1201" xr:uid="{8104AE26-6789-4DAD-AC37-33656EE8D39F}"/>
    <cellStyle name="Currency 2 4" xfId="101" xr:uid="{846AB4E3-73D5-4163-B2FB-52FC3063A92E}"/>
    <cellStyle name="Currency 3" xfId="102" xr:uid="{07B2FC32-0DBD-43EC-9FDC-BE1030BD0A4B}"/>
    <cellStyle name="Currency 3 2" xfId="103" xr:uid="{5248873B-254B-4FC3-B028-935A03E630FE}"/>
    <cellStyle name="Currency 3 3" xfId="104" xr:uid="{BF42E4E3-A4A1-455D-94C6-259319B9C07E}"/>
    <cellStyle name="Currency 4" xfId="105" xr:uid="{0191543F-D808-49BF-B034-1081B343627B}"/>
    <cellStyle name="Currency 4 2" xfId="175" xr:uid="{6D80DFB0-6B9E-4C31-94C2-A33C4E8A0393}"/>
    <cellStyle name="Currency 4 2 2" xfId="228" xr:uid="{44418684-F630-4C76-9676-F6CC83F84368}"/>
    <cellStyle name="Currency 4 2 2 2" xfId="350" xr:uid="{7E878F18-10CF-4218-AB07-158DBDB37378}"/>
    <cellStyle name="Currency 4 2 2 2 2" xfId="1135" xr:uid="{668712C2-348B-433A-B4A6-D78DE87E5F97}"/>
    <cellStyle name="Currency 4 2 2 2 2 2" xfId="2181" xr:uid="{B52B37FB-AAE0-4EA0-ADE2-F995A4BB9629}"/>
    <cellStyle name="Currency 4 2 2 2 3" xfId="869" xr:uid="{0ABACCE8-FB82-4EDF-ABD1-2D04083432EB}"/>
    <cellStyle name="Currency 4 2 2 2 3 2" xfId="1915" xr:uid="{20F1EE61-94F2-4B57-8254-5022F1D3DB1A}"/>
    <cellStyle name="Currency 4 2 2 2 4" xfId="598" xr:uid="{9D613F45-B551-43D2-B96F-F947FB3EF46D}"/>
    <cellStyle name="Currency 4 2 2 2 4 2" xfId="1649" xr:uid="{CF99FC4F-FA8F-4C2A-AC3A-163975468DAA}"/>
    <cellStyle name="Currency 4 2 2 2 5" xfId="1401" xr:uid="{CCB074D9-E20A-487D-96A5-94EC7E23EECC}"/>
    <cellStyle name="Currency 4 2 2 3" xfId="1011" xr:uid="{585056A9-2F60-49BF-A1E6-29280D323C77}"/>
    <cellStyle name="Currency 4 2 2 3 2" xfId="2057" xr:uid="{3CD82F6D-6731-4FB1-8BB4-5501247F8C32}"/>
    <cellStyle name="Currency 4 2 2 4" xfId="745" xr:uid="{B7984D83-4089-4D2C-967A-268DB318A861}"/>
    <cellStyle name="Currency 4 2 2 4 2" xfId="1791" xr:uid="{9B55536D-7FB3-4A33-B582-9C94C6174B6F}"/>
    <cellStyle name="Currency 4 2 2 5" xfId="474" xr:uid="{E3E6ABCE-0164-474A-92CA-D42B9147FFB4}"/>
    <cellStyle name="Currency 4 2 2 5 2" xfId="1525" xr:uid="{0BFFB424-87D2-49B2-AA4E-046FE117384A}"/>
    <cellStyle name="Currency 4 2 2 6" xfId="1277" xr:uid="{6F997AE2-B2C9-4A51-A84D-0BA42FB24191}"/>
    <cellStyle name="Currency 4 2 3" xfId="303" xr:uid="{FAB8CB70-CC85-4DEA-A7A7-729354F7E378}"/>
    <cellStyle name="Currency 4 2 3 2" xfId="1088" xr:uid="{49355E0E-A0A6-4391-ABFF-9450AD057D1A}"/>
    <cellStyle name="Currency 4 2 3 2 2" xfId="2134" xr:uid="{B3C4933E-FA5B-4032-A799-F4EB13052318}"/>
    <cellStyle name="Currency 4 2 3 3" xfId="822" xr:uid="{6ECE2008-0A50-44C0-9FC8-A17F4CDAD2CA}"/>
    <cellStyle name="Currency 4 2 3 3 2" xfId="1868" xr:uid="{05985F72-8AEF-485D-B27E-2ED41D8366AF}"/>
    <cellStyle name="Currency 4 2 3 4" xfId="551" xr:uid="{84C6B160-3BE4-47D2-907B-BAAE2D765EAC}"/>
    <cellStyle name="Currency 4 2 3 4 2" xfId="1602" xr:uid="{8E13554E-F560-4B51-A118-4938F571A8A1}"/>
    <cellStyle name="Currency 4 2 3 5" xfId="1354" xr:uid="{9BD5F2D2-CE08-474B-9D29-9DFE911C19F0}"/>
    <cellStyle name="Currency 4 2 4" xfId="964" xr:uid="{EE00BAED-AC24-4271-A9A3-23748DA06845}"/>
    <cellStyle name="Currency 4 2 4 2" xfId="2010" xr:uid="{41BE04CB-3E40-4F14-AAA3-279A4AD3E767}"/>
    <cellStyle name="Currency 4 2 5" xfId="698" xr:uid="{CB27F59D-ABEA-4F64-A400-9B7B3D56D43D}"/>
    <cellStyle name="Currency 4 2 5 2" xfId="1744" xr:uid="{DDEB3D6C-CF49-4E0E-A778-547EBB56978A}"/>
    <cellStyle name="Currency 4 2 6" xfId="427" xr:uid="{3A71119B-1A39-4A84-AC33-7FE1A0F78894}"/>
    <cellStyle name="Currency 4 2 6 2" xfId="1478" xr:uid="{772B2763-7350-4A57-A87C-C7F775B5BF12}"/>
    <cellStyle name="Currency 4 2 7" xfId="1230" xr:uid="{0EC37C7C-A40C-45AA-8CE1-DE89DE77D39A}"/>
    <cellStyle name="Currency 4 3" xfId="200" xr:uid="{1C97E7A3-3F61-475E-A003-3B2956364753}"/>
    <cellStyle name="Currency 4 3 2" xfId="322" xr:uid="{D2B237E9-EA4C-4721-8309-42593B9C6472}"/>
    <cellStyle name="Currency 4 3 2 2" xfId="1107" xr:uid="{417E85E1-8705-4E12-9C21-78C246C8C62F}"/>
    <cellStyle name="Currency 4 3 2 2 2" xfId="2153" xr:uid="{4FC8C920-81A2-4BEF-BFFA-D47B5AAC804D}"/>
    <cellStyle name="Currency 4 3 2 3" xfId="841" xr:uid="{7AFA1B65-2E9C-414E-BBC1-4B538A472762}"/>
    <cellStyle name="Currency 4 3 2 3 2" xfId="1887" xr:uid="{E4BDE5DA-ADD2-4EC8-B7CB-250A826AE7F8}"/>
    <cellStyle name="Currency 4 3 2 4" xfId="570" xr:uid="{A7B89D12-A741-4C73-857B-33EC0BF4107E}"/>
    <cellStyle name="Currency 4 3 2 4 2" xfId="1621" xr:uid="{0778175D-FEDE-4988-B0D8-5B35C1E96076}"/>
    <cellStyle name="Currency 4 3 2 5" xfId="1373" xr:uid="{27BB68F2-696F-417B-9B3E-D9238CAC185B}"/>
    <cellStyle name="Currency 4 3 3" xfId="983" xr:uid="{FFEB4CEF-E80B-4922-8EC5-FD34CB2AC16D}"/>
    <cellStyle name="Currency 4 3 3 2" xfId="2029" xr:uid="{FAEA9BEB-BCE6-4A87-B67C-DCCCE9A1DC29}"/>
    <cellStyle name="Currency 4 3 4" xfId="717" xr:uid="{DD02D60D-30D4-4C56-9DE4-EDC878B988AB}"/>
    <cellStyle name="Currency 4 3 4 2" xfId="1763" xr:uid="{DBA8F32D-0807-414C-9417-D4C518B728C3}"/>
    <cellStyle name="Currency 4 3 5" xfId="446" xr:uid="{24CDD786-04F0-4FAA-924E-CB84845F4214}"/>
    <cellStyle name="Currency 4 3 5 2" xfId="1497" xr:uid="{5A9F04B7-9F30-4AF8-B29D-A3603FE81030}"/>
    <cellStyle name="Currency 4 3 6" xfId="1249" xr:uid="{3CF6514B-3EB7-4812-941C-1474E8AF07B0}"/>
    <cellStyle name="Currency 4 4" xfId="275" xr:uid="{83242238-1BD5-4BA2-BDF6-9F6B15C08F59}"/>
    <cellStyle name="Currency 4 4 2" xfId="1060" xr:uid="{6E36DBD6-96DC-4C49-B2F4-C8398DA94F50}"/>
    <cellStyle name="Currency 4 4 2 2" xfId="2106" xr:uid="{C3942AB9-BA5C-47CC-8070-398E3C91EA3D}"/>
    <cellStyle name="Currency 4 4 3" xfId="794" xr:uid="{C9A24B40-CB2F-42ED-9413-47A66E8FC225}"/>
    <cellStyle name="Currency 4 4 3 2" xfId="1840" xr:uid="{24DF9FA9-10A5-467F-9CFE-7A6C397E75E7}"/>
    <cellStyle name="Currency 4 4 4" xfId="523" xr:uid="{3E67914E-53F3-4937-82E6-9D0A913B7AE3}"/>
    <cellStyle name="Currency 4 4 4 2" xfId="1574" xr:uid="{42161A5F-3F03-4A34-B0BB-7F00FD6A6A37}"/>
    <cellStyle name="Currency 4 4 5" xfId="1326" xr:uid="{A3918556-1B6F-4E23-B3D0-845ACE537F08}"/>
    <cellStyle name="Currency 4 5" xfId="936" xr:uid="{9D453D17-66ED-4715-B50E-D7EB7976B504}"/>
    <cellStyle name="Currency 4 5 2" xfId="1982" xr:uid="{4F7EC965-193D-4B64-895A-B4B428CCECAF}"/>
    <cellStyle name="Currency 4 6" xfId="670" xr:uid="{36BE7506-4194-4BC3-B4FE-E679DEAA191F}"/>
    <cellStyle name="Currency 4 6 2" xfId="1716" xr:uid="{3FAF87E2-EFB4-4A73-B01F-7A85EBC3A92D}"/>
    <cellStyle name="Currency 4 7" xfId="399" xr:uid="{D7525996-9B4B-4AAA-A0F3-FA171FA21126}"/>
    <cellStyle name="Currency 4 7 2" xfId="1450" xr:uid="{F020B45F-2C85-4CF0-B1BC-9A20A65CE07D}"/>
    <cellStyle name="Currency 4 8" xfId="1202" xr:uid="{90C10351-CC17-4937-AF26-2EF1DF781117}"/>
    <cellStyle name="Currency 5" xfId="658" xr:uid="{28C3FDE8-EB29-444E-B44D-18D40B3D271E}"/>
    <cellStyle name="Currency 5 2" xfId="1192" xr:uid="{672C8F96-417D-4080-AF4F-C90A9272C787}"/>
    <cellStyle name="Currency 5 2 2" xfId="2238" xr:uid="{F460A0BE-0F0A-49FA-ABBF-821B69F4D7EF}"/>
    <cellStyle name="Currency 5 3" xfId="926" xr:uid="{29BCB54D-4F80-4324-AFE2-C0C6DADDE6AC}"/>
    <cellStyle name="Currency 5 3 2" xfId="1972" xr:uid="{897782AB-8D67-45C7-8DF9-469365FABADD}"/>
    <cellStyle name="Currency 5 4" xfId="1706" xr:uid="{F624568F-F1A0-4137-9E60-B2A0E691A96E}"/>
    <cellStyle name="Explanatory Text" xfId="24" builtinId="53" customBuiltin="1"/>
    <cellStyle name="Explanatory Text 2" xfId="106" xr:uid="{EF590B40-7F0B-4016-AD30-C0CBCBE22183}"/>
    <cellStyle name="globaldir" xfId="653" xr:uid="{97DBDAC4-D05E-49F8-B40A-5D3F072D590F}"/>
    <cellStyle name="Good" xfId="16" builtinId="26" customBuiltin="1"/>
    <cellStyle name="Good 2" xfId="107" xr:uid="{D75AB387-37DC-4735-B450-9D468BE54982}"/>
    <cellStyle name="Heading 1" xfId="12" builtinId="16" customBuiltin="1"/>
    <cellStyle name="Heading 1 2" xfId="108" xr:uid="{49FFE741-3561-4B58-A42A-703D17FDE33C}"/>
    <cellStyle name="Heading 2" xfId="13" builtinId="17" customBuiltin="1"/>
    <cellStyle name="Heading 2 2" xfId="109" xr:uid="{8BCAD43B-A685-4D86-AA19-F0519E64DAA1}"/>
    <cellStyle name="Heading 3" xfId="14" builtinId="18" customBuiltin="1"/>
    <cellStyle name="Heading 3 2" xfId="110" xr:uid="{08241D1E-E98F-4F7F-B241-6355657CC82F}"/>
    <cellStyle name="Heading 3 3" xfId="111" xr:uid="{F8FA25CE-8566-496D-98A0-E131F2C353A7}"/>
    <cellStyle name="Heading 4" xfId="15" builtinId="19" customBuiltin="1"/>
    <cellStyle name="Heading 4 2" xfId="112" xr:uid="{A88A73E5-DDFE-4783-9049-1D50354B9CE1}"/>
    <cellStyle name="Hyperlink" xfId="2245" builtinId="8"/>
    <cellStyle name="Hyperlink 2" xfId="189" xr:uid="{8FD5D121-CC3A-4B70-B96E-13238CC1AD6D}"/>
    <cellStyle name="Input" xfId="18" builtinId="20" customBuiltin="1"/>
    <cellStyle name="Input 2" xfId="113" xr:uid="{92733FC6-AA6B-42E7-9A02-24C10EB9B36C}"/>
    <cellStyle name="Linked Cell" xfId="21" builtinId="24" customBuiltin="1"/>
    <cellStyle name="Linked Cell 2" xfId="114" xr:uid="{B692D57A-78BE-490F-A78F-555B5D1600D9}"/>
    <cellStyle name="LockedStyle" xfId="115" xr:uid="{0C3DEB1E-5DA7-4144-808A-7D97BB97A988}"/>
    <cellStyle name="Neutral 2" xfId="116" xr:uid="{A43C1422-C4B7-4620-A096-654589FB65D7}"/>
    <cellStyle name="Neutral 3" xfId="239" xr:uid="{75CC3846-2400-46F5-A523-F1E39265DAAF}"/>
    <cellStyle name="Normal" xfId="0" builtinId="0"/>
    <cellStyle name="Normal - Style1" xfId="654" xr:uid="{D68AADC7-4376-47E7-88F6-5644CEB3D7B2}"/>
    <cellStyle name="Normal 10" xfId="117" xr:uid="{A4F8BAB5-52B6-47EC-A8DB-365040E696B4}"/>
    <cellStyle name="Normal 10 2" xfId="188" xr:uid="{D935C4AC-8B7F-4C71-877A-1DED29187B2D}"/>
    <cellStyle name="Normal 10 2 2" xfId="237" xr:uid="{81DE7F00-53D4-458B-AE60-9C0CD8434049}"/>
    <cellStyle name="Normal 10 2 2 2" xfId="359" xr:uid="{56797475-FE06-4A65-8CC0-B4F486F3582E}"/>
    <cellStyle name="Normal 10 2 2 2 2" xfId="1144" xr:uid="{A774CAB5-A6C0-4113-B563-9666FAF73DAB}"/>
    <cellStyle name="Normal 10 2 2 2 2 2" xfId="2190" xr:uid="{9EB9E92C-B905-4CE3-96D2-A1469D22414C}"/>
    <cellStyle name="Normal 10 2 2 2 3" xfId="878" xr:uid="{6450D700-34C8-40B2-8CA0-494A5A6BD63F}"/>
    <cellStyle name="Normal 10 2 2 2 3 2" xfId="1924" xr:uid="{791D1501-02F0-476E-ABC5-A97E9C73FEC5}"/>
    <cellStyle name="Normal 10 2 2 2 4" xfId="607" xr:uid="{7F7A496A-076D-4C84-8E37-27381A9D59E8}"/>
    <cellStyle name="Normal 10 2 2 2 4 2" xfId="1658" xr:uid="{F19084B4-4A13-4654-ACA2-92361106911A}"/>
    <cellStyle name="Normal 10 2 2 2 5" xfId="1410" xr:uid="{4C8CFC80-D91D-449C-A420-B3965D7BD292}"/>
    <cellStyle name="Normal 10 2 2 3" xfId="1020" xr:uid="{7661EED4-0575-47EE-AE97-2C875FD43D66}"/>
    <cellStyle name="Normal 10 2 2 3 2" xfId="2066" xr:uid="{91C4271D-914E-434E-8435-FD864E6FD1A7}"/>
    <cellStyle name="Normal 10 2 2 4" xfId="754" xr:uid="{AC030459-A37D-473A-A96E-6D2042B6D031}"/>
    <cellStyle name="Normal 10 2 2 4 2" xfId="1800" xr:uid="{927A61A3-C53A-4CB2-846D-CE296C3DF3F5}"/>
    <cellStyle name="Normal 10 2 2 5" xfId="483" xr:uid="{6A77AD71-73B9-48FE-AA09-13DE2A370CB5}"/>
    <cellStyle name="Normal 10 2 2 5 2" xfId="1534" xr:uid="{0A3D274B-2AFF-4623-B84F-2FD8F32E4818}"/>
    <cellStyle name="Normal 10 2 2 6" xfId="1286" xr:uid="{211CD58A-288B-4069-BDE1-D8C1BF2535A1}"/>
    <cellStyle name="Normal 10 2 3" xfId="312" xr:uid="{05AB1F98-2DF8-4481-A92A-EABFCEFA4C0B}"/>
    <cellStyle name="Normal 10 2 3 2" xfId="1097" xr:uid="{E0EB6C5B-EF98-47A9-8CC3-4316C64722A5}"/>
    <cellStyle name="Normal 10 2 3 2 2" xfId="2143" xr:uid="{842AC69A-865D-4889-BD02-61E358156745}"/>
    <cellStyle name="Normal 10 2 3 3" xfId="831" xr:uid="{A02EE881-975A-4267-A0EA-167BE509D2E7}"/>
    <cellStyle name="Normal 10 2 3 3 2" xfId="1877" xr:uid="{D3E8127D-5A21-428F-9977-97E658DAB5FF}"/>
    <cellStyle name="Normal 10 2 3 4" xfId="560" xr:uid="{1C3ED958-BD72-4284-A68B-D63B9898F74A}"/>
    <cellStyle name="Normal 10 2 3 4 2" xfId="1611" xr:uid="{1CA03365-E64A-4D9E-95CF-A1FE54D31CA7}"/>
    <cellStyle name="Normal 10 2 3 5" xfId="1363" xr:uid="{BC36253F-FFC6-4D8F-9464-C33026C5D045}"/>
    <cellStyle name="Normal 10 2 4" xfId="973" xr:uid="{FB504E0C-601E-4DF4-9FB9-6D4B3C5A3C22}"/>
    <cellStyle name="Normal 10 2 4 2" xfId="2019" xr:uid="{E0742ED3-F3C6-4C12-B2BC-5D83AFC8525D}"/>
    <cellStyle name="Normal 10 2 5" xfId="707" xr:uid="{EEB670B2-04D3-46A2-B0B6-64B918AEA402}"/>
    <cellStyle name="Normal 10 2 5 2" xfId="1753" xr:uid="{136B5E49-D2C9-4083-9812-7D9254366775}"/>
    <cellStyle name="Normal 10 2 6" xfId="436" xr:uid="{18846A84-CFD4-43E1-A928-0E7BD31D6657}"/>
    <cellStyle name="Normal 10 2 6 2" xfId="1487" xr:uid="{4D2BDD09-28C4-43AE-822F-A3D42A681474}"/>
    <cellStyle name="Normal 10 2 7" xfId="1239" xr:uid="{E846DE92-059E-45A5-A990-2757D5B37453}"/>
    <cellStyle name="Normal 10 3" xfId="201" xr:uid="{2D2F4F07-305A-4C9E-B5FC-B05BA6265E6E}"/>
    <cellStyle name="Normal 10 3 2" xfId="323" xr:uid="{A9178554-93F8-4EF1-8941-F234AAC27124}"/>
    <cellStyle name="Normal 10 3 2 2" xfId="1108" xr:uid="{9AAAA8F9-1A34-4397-9709-B0F68F0381E6}"/>
    <cellStyle name="Normal 10 3 2 2 2" xfId="2154" xr:uid="{4253B3C4-F927-4A6E-8A07-7748DB136A5D}"/>
    <cellStyle name="Normal 10 3 2 3" xfId="842" xr:uid="{7FED0A7A-55D7-4C06-8A68-97B918E1A380}"/>
    <cellStyle name="Normal 10 3 2 3 2" xfId="1888" xr:uid="{4B862F0F-968B-47CF-8691-2B979793C719}"/>
    <cellStyle name="Normal 10 3 2 4" xfId="571" xr:uid="{E284D975-E931-473C-A0D9-E326BF6AACAA}"/>
    <cellStyle name="Normal 10 3 2 4 2" xfId="1622" xr:uid="{745E9A2C-2818-4EE3-85C7-97B602B54600}"/>
    <cellStyle name="Normal 10 3 2 5" xfId="1374" xr:uid="{5AD08A19-0B20-479E-AA58-CCB8E5CB4945}"/>
    <cellStyle name="Normal 10 3 3" xfId="984" xr:uid="{4A30E606-4D4F-4CA0-AD59-75512B5F1561}"/>
    <cellStyle name="Normal 10 3 3 2" xfId="2030" xr:uid="{4074EAE6-11FD-4DA0-9DEF-2549D10857C5}"/>
    <cellStyle name="Normal 10 3 4" xfId="718" xr:uid="{33D388C5-D153-47A7-8693-EE3DC042BC38}"/>
    <cellStyle name="Normal 10 3 4 2" xfId="1764" xr:uid="{9B43891A-22AC-4E39-A8D5-6D95EDDC998D}"/>
    <cellStyle name="Normal 10 3 5" xfId="447" xr:uid="{23288AEF-3F85-43CD-91B7-3665BEC27526}"/>
    <cellStyle name="Normal 10 3 5 2" xfId="1498" xr:uid="{4923B7E2-D254-4161-BF69-3FDEF0B24548}"/>
    <cellStyle name="Normal 10 3 6" xfId="1250" xr:uid="{3F5CC32F-D315-40F2-BCFF-139242C60088}"/>
    <cellStyle name="Normal 10 4" xfId="276" xr:uid="{1BB5A1D5-A7EE-4AB3-BAB9-12EC1E021D63}"/>
    <cellStyle name="Normal 10 4 2" xfId="1061" xr:uid="{C6C48837-DB80-4115-AF45-13083230F581}"/>
    <cellStyle name="Normal 10 4 2 2" xfId="2107" xr:uid="{F8E3B496-CBBC-4C79-8F7F-522DF2285CE8}"/>
    <cellStyle name="Normal 10 4 3" xfId="795" xr:uid="{576733EC-7728-4D00-9531-D9B74DCFA269}"/>
    <cellStyle name="Normal 10 4 3 2" xfId="1841" xr:uid="{B43CE2D1-C605-4514-BA8A-8EEB32048ED7}"/>
    <cellStyle name="Normal 10 4 4" xfId="524" xr:uid="{FBCB4E32-A4E4-4368-B051-7AEA85EFCA4D}"/>
    <cellStyle name="Normal 10 4 4 2" xfId="1575" xr:uid="{C564A8A6-4FF7-43D1-945E-ADF9206C5629}"/>
    <cellStyle name="Normal 10 4 5" xfId="1327" xr:uid="{740F9D37-607E-48C2-A2CC-A61B3F8A954F}"/>
    <cellStyle name="Normal 10 5" xfId="937" xr:uid="{57846147-6BA5-4193-AA62-6EBB48C9CC62}"/>
    <cellStyle name="Normal 10 5 2" xfId="1983" xr:uid="{853243A5-5582-4536-B40B-32747B771B85}"/>
    <cellStyle name="Normal 10 6" xfId="671" xr:uid="{641E6B5B-054F-4F2A-89E4-BA751EA30FD3}"/>
    <cellStyle name="Normal 10 6 2" xfId="1717" xr:uid="{DADA0B3B-C663-492C-87C7-C3361FF501F9}"/>
    <cellStyle name="Normal 10 7" xfId="400" xr:uid="{6B681CFA-0180-40CE-9165-1933BF6A4F4C}"/>
    <cellStyle name="Normal 10 7 2" xfId="1451" xr:uid="{3DA2BB37-2D6B-4337-87FC-0ED714157861}"/>
    <cellStyle name="Normal 10 8" xfId="1203" xr:uid="{B7A4A6F7-E402-4D51-B166-5479D920A795}"/>
    <cellStyle name="Normal 11" xfId="9" xr:uid="{C3339F56-5A59-4327-8700-642DEDDE352B}"/>
    <cellStyle name="Normal 12" xfId="118" xr:uid="{E134E3AC-7BAA-4E21-A3C3-ED45D53CE709}"/>
    <cellStyle name="Normal 13" xfId="119" xr:uid="{794E8244-810D-4521-9C9E-57629D014384}"/>
    <cellStyle name="Normal 130" xfId="10" xr:uid="{91FFBF31-456D-4587-BB46-CE0C1C8E2764}"/>
    <cellStyle name="Normal 131" xfId="11" xr:uid="{2F33DA82-7CC9-46AB-98DF-CC1765B63F22}"/>
    <cellStyle name="Normal 14" xfId="120" xr:uid="{D172B407-7F2E-49A4-887D-4332D79CCF80}"/>
    <cellStyle name="Normal 14 2" xfId="121" xr:uid="{031AE84D-5805-4506-BC39-BAB258D1724D}"/>
    <cellStyle name="Normal 14 5" xfId="122" xr:uid="{D3111B37-1BA2-43B9-B337-49CA9962888F}"/>
    <cellStyle name="Normal 15" xfId="123" xr:uid="{8D1CE790-0B1D-4639-B3DE-51C5006FEB5F}"/>
    <cellStyle name="Normal 15 2" xfId="202" xr:uid="{1618D016-B934-4056-98A2-2DCFF9847C79}"/>
    <cellStyle name="Normal 15 2 2" xfId="324" xr:uid="{B89213F6-FB74-420A-8C67-2BB3ABE76AE9}"/>
    <cellStyle name="Normal 15 2 2 2" xfId="1109" xr:uid="{B49BDC63-23BF-41AC-BD73-7E7465FA1D50}"/>
    <cellStyle name="Normal 15 2 2 2 2" xfId="2155" xr:uid="{89894D38-CE35-4413-A9DB-53F1230C31D0}"/>
    <cellStyle name="Normal 15 2 2 3" xfId="843" xr:uid="{1987CFE0-6885-4342-AC0A-2C2AB4496EC4}"/>
    <cellStyle name="Normal 15 2 2 3 2" xfId="1889" xr:uid="{781345AF-B43D-4C4A-AFF3-459A86283AEF}"/>
    <cellStyle name="Normal 15 2 2 4" xfId="572" xr:uid="{35E86BC2-326E-4154-8B8F-00327D440FF1}"/>
    <cellStyle name="Normal 15 2 2 4 2" xfId="1623" xr:uid="{A7CAB8E3-FB54-4031-84C7-E9CEC7DC4E5B}"/>
    <cellStyle name="Normal 15 2 2 5" xfId="1375" xr:uid="{0E05B890-DFC6-452A-A85A-0D56462B2033}"/>
    <cellStyle name="Normal 15 2 3" xfId="985" xr:uid="{27DC497B-F478-45BD-A441-76812B13A1BD}"/>
    <cellStyle name="Normal 15 2 3 2" xfId="2031" xr:uid="{77574250-59F9-4050-9E73-41F0887FD067}"/>
    <cellStyle name="Normal 15 2 4" xfId="719" xr:uid="{28E48EFB-B93B-4C73-8621-9CC91F7D063D}"/>
    <cellStyle name="Normal 15 2 4 2" xfId="1765" xr:uid="{2AE4D0A1-69CB-4908-BEDD-E6D9099AF53A}"/>
    <cellStyle name="Normal 15 2 5" xfId="448" xr:uid="{F74C4BD3-8F14-473A-B089-0146E7F5BCA0}"/>
    <cellStyle name="Normal 15 2 5 2" xfId="1499" xr:uid="{027A5190-70B3-4DDA-A09D-FDC2ED8EA703}"/>
    <cellStyle name="Normal 15 2 6" xfId="1251" xr:uid="{DFA1E25C-AF55-4C3E-8FC7-4D07E9030F87}"/>
    <cellStyle name="Normal 15 3" xfId="277" xr:uid="{66502883-DB89-4660-A60A-49B078B6F89D}"/>
    <cellStyle name="Normal 15 3 2" xfId="1062" xr:uid="{910B9851-67BD-4654-A2E0-1DA8F0E8DECD}"/>
    <cellStyle name="Normal 15 3 2 2" xfId="2108" xr:uid="{4F52E71F-6C4B-4A5B-993C-A83655243EFF}"/>
    <cellStyle name="Normal 15 3 3" xfId="796" xr:uid="{E5246348-33BD-4714-9D71-3FBA16A9DC6F}"/>
    <cellStyle name="Normal 15 3 3 2" xfId="1842" xr:uid="{6BCACCC4-3816-4E86-A8DC-C32EEC6D64F9}"/>
    <cellStyle name="Normal 15 3 4" xfId="525" xr:uid="{F1C972AC-6B56-4CF8-804E-1A45C5C87766}"/>
    <cellStyle name="Normal 15 3 4 2" xfId="1576" xr:uid="{9F488FA1-B1C0-47B9-AF66-3E5B182B49B9}"/>
    <cellStyle name="Normal 15 3 5" xfId="1328" xr:uid="{2D1DF911-5170-4074-BFF5-8DDEF1AD2633}"/>
    <cellStyle name="Normal 15 4" xfId="938" xr:uid="{A528797A-88EF-43BA-8117-B0F119DD3923}"/>
    <cellStyle name="Normal 15 4 2" xfId="1984" xr:uid="{5B668FA3-E7DB-4478-8D36-4357888389CC}"/>
    <cellStyle name="Normal 15 5" xfId="672" xr:uid="{F460CE17-2AEE-4A05-8063-A5568C69EFEB}"/>
    <cellStyle name="Normal 15 5 2" xfId="1718" xr:uid="{F76FAA18-E2D8-4D02-B724-1C4C1ED8F1B3}"/>
    <cellStyle name="Normal 15 6" xfId="401" xr:uid="{4C72FB83-7C68-47B5-A21F-7D9FDDCA0073}"/>
    <cellStyle name="Normal 15 6 2" xfId="1452" xr:uid="{9D38C0F9-58D5-4594-BD77-09D94B325DBF}"/>
    <cellStyle name="Normal 15 7" xfId="1204" xr:uid="{395AB703-A27A-4AF0-9E0B-4EEE97843A74}"/>
    <cellStyle name="Normal 16" xfId="124" xr:uid="{B2A77B5C-460E-45D6-A9CA-92CCB8E3D6C9}"/>
    <cellStyle name="Normal 16 2" xfId="203" xr:uid="{23F147AF-F331-4D09-A9C5-0AEF61B9E95E}"/>
    <cellStyle name="Normal 16 2 2" xfId="325" xr:uid="{6874705F-F5C2-4CD9-B73E-F9A2A3202911}"/>
    <cellStyle name="Normal 16 2 2 2" xfId="1110" xr:uid="{411B448D-8859-441E-8A7E-1D355BFACCB0}"/>
    <cellStyle name="Normal 16 2 2 2 2" xfId="2156" xr:uid="{42B6A047-D45E-41E6-8B8A-A7B23F47B2CB}"/>
    <cellStyle name="Normal 16 2 2 3" xfId="844" xr:uid="{32B6639B-598A-4EB2-AB6B-32710E1264F1}"/>
    <cellStyle name="Normal 16 2 2 3 2" xfId="1890" xr:uid="{40416E47-DC2D-4CB8-9A33-2BCD7E324C99}"/>
    <cellStyle name="Normal 16 2 2 4" xfId="573" xr:uid="{458A2FFB-2713-470C-AB06-F600C33DAA38}"/>
    <cellStyle name="Normal 16 2 2 4 2" xfId="1624" xr:uid="{B33F07F2-1504-4BC1-A071-E672D31BBAA3}"/>
    <cellStyle name="Normal 16 2 2 5" xfId="1376" xr:uid="{DB9A248C-64E5-4B80-A220-10832390446B}"/>
    <cellStyle name="Normal 16 2 3" xfId="986" xr:uid="{48663B12-9455-48AA-BF74-279299E3FCA4}"/>
    <cellStyle name="Normal 16 2 3 2" xfId="2032" xr:uid="{40EECD7C-AAC4-45F1-8078-C26D91B4AFAC}"/>
    <cellStyle name="Normal 16 2 4" xfId="720" xr:uid="{A5E6BAFD-F860-444E-8C91-E4A97DC4CB34}"/>
    <cellStyle name="Normal 16 2 4 2" xfId="1766" xr:uid="{FD84F709-E113-40AF-BFFB-0CCD74ED164F}"/>
    <cellStyle name="Normal 16 2 5" xfId="449" xr:uid="{0A520CCC-0DF0-467A-A48D-8378CD09F5C0}"/>
    <cellStyle name="Normal 16 2 5 2" xfId="1500" xr:uid="{C011A207-0EB6-4407-9138-3E0D47472293}"/>
    <cellStyle name="Normal 16 2 6" xfId="1252" xr:uid="{E0601BB7-8667-4C5F-87B3-E34CA23DA508}"/>
    <cellStyle name="Normal 16 3" xfId="278" xr:uid="{18C7E0B5-0F0C-407A-89D1-EBC912ABF980}"/>
    <cellStyle name="Normal 16 3 2" xfId="1063" xr:uid="{5839D131-527A-40D9-84AB-961662877898}"/>
    <cellStyle name="Normal 16 3 2 2" xfId="2109" xr:uid="{C09CB8E6-1862-46FE-AA5D-660058C7D425}"/>
    <cellStyle name="Normal 16 3 3" xfId="797" xr:uid="{0C5611F8-50C7-4D34-B9EC-0A43058C431C}"/>
    <cellStyle name="Normal 16 3 3 2" xfId="1843" xr:uid="{9C91A104-67C3-40E0-A875-7DDB9739E6ED}"/>
    <cellStyle name="Normal 16 3 4" xfId="526" xr:uid="{80D03D07-62D0-4C55-AD26-D7DA31978D22}"/>
    <cellStyle name="Normal 16 3 4 2" xfId="1577" xr:uid="{864ACD34-C643-4B38-AF36-1AA228B536F4}"/>
    <cellStyle name="Normal 16 3 5" xfId="1329" xr:uid="{21D2DB41-E4B9-4B82-B37F-C3EB485CB421}"/>
    <cellStyle name="Normal 16 4" xfId="939" xr:uid="{618A3257-5486-461D-8E82-BD6FF1538E5B}"/>
    <cellStyle name="Normal 16 4 2" xfId="1985" xr:uid="{E1E0C2D4-57D1-4527-BAB1-A53424180A63}"/>
    <cellStyle name="Normal 16 5" xfId="673" xr:uid="{C7901110-53FF-4346-83AF-F073591A16CA}"/>
    <cellStyle name="Normal 16 5 2" xfId="1719" xr:uid="{A7BE099B-FA47-4EEA-897C-AEF95E7C186E}"/>
    <cellStyle name="Normal 16 6" xfId="402" xr:uid="{B8757F9C-646B-4263-A9AA-661A944E1590}"/>
    <cellStyle name="Normal 16 6 2" xfId="1453" xr:uid="{6A5289CD-6862-43BE-AC76-59336CF851C0}"/>
    <cellStyle name="Normal 16 7" xfId="1205" xr:uid="{2D5BE463-AFCF-4406-92B6-DFB217BBCD3C}"/>
    <cellStyle name="Normal 17" xfId="125" xr:uid="{D220E86A-75B2-4308-917F-65BBB4D8299D}"/>
    <cellStyle name="Normal 17 2" xfId="204" xr:uid="{2D9A86BE-B445-4E22-BEAE-6BACA0419CBB}"/>
    <cellStyle name="Normal 17 2 2" xfId="326" xr:uid="{CA6CA7F7-7771-4BEF-BA69-DDA489E7D90C}"/>
    <cellStyle name="Normal 17 2 2 2" xfId="1111" xr:uid="{3AA98657-193C-4D28-8DA7-2334A42E7BEB}"/>
    <cellStyle name="Normal 17 2 2 2 2" xfId="2157" xr:uid="{EE06E2AB-8F1E-4AE0-AF96-45F0E3EDD2E8}"/>
    <cellStyle name="Normal 17 2 2 3" xfId="845" xr:uid="{8D1312A6-30BF-4216-942B-1E0EF2B6A0D1}"/>
    <cellStyle name="Normal 17 2 2 3 2" xfId="1891" xr:uid="{4046DCA7-1636-4092-9BB3-ABE2F52B753A}"/>
    <cellStyle name="Normal 17 2 2 4" xfId="574" xr:uid="{84B73501-3302-4AC6-B41D-B2DFC8AF8677}"/>
    <cellStyle name="Normal 17 2 2 4 2" xfId="1625" xr:uid="{A6E35542-B7B1-4252-AFCB-392DDB97521E}"/>
    <cellStyle name="Normal 17 2 2 5" xfId="1377" xr:uid="{F98B18F4-43DC-4016-B4BC-2746EA7D2262}"/>
    <cellStyle name="Normal 17 2 3" xfId="987" xr:uid="{C23870CC-FD59-4BBD-9A6F-C8A140DE38E7}"/>
    <cellStyle name="Normal 17 2 3 2" xfId="2033" xr:uid="{5AD03159-EF0F-422D-B141-D542B10F1B20}"/>
    <cellStyle name="Normal 17 2 4" xfId="721" xr:uid="{E5B7DF79-770B-46D8-8ECB-EA46A6FD2A5A}"/>
    <cellStyle name="Normal 17 2 4 2" xfId="1767" xr:uid="{6A8071D6-C8B3-41B5-B0B5-5D044BA4A21A}"/>
    <cellStyle name="Normal 17 2 5" xfId="450" xr:uid="{11F14AD7-4C10-4705-B4C3-828F97A6AF46}"/>
    <cellStyle name="Normal 17 2 5 2" xfId="1501" xr:uid="{94933068-D443-4784-A422-F4C2C72F5E4F}"/>
    <cellStyle name="Normal 17 2 6" xfId="1253" xr:uid="{0A942E55-2B7D-4D46-A81A-799D259257A7}"/>
    <cellStyle name="Normal 17 3" xfId="279" xr:uid="{F1443AAE-AF17-4FF0-9EB0-C7BB574BBEDD}"/>
    <cellStyle name="Normal 17 3 2" xfId="1064" xr:uid="{A09DFF8D-7F30-4A79-A211-17AD784BA9CC}"/>
    <cellStyle name="Normal 17 3 2 2" xfId="2110" xr:uid="{9D9CA9ED-6A2F-4850-9118-C0DDA8D9A08F}"/>
    <cellStyle name="Normal 17 3 3" xfId="798" xr:uid="{2A51A122-3D2F-490E-9524-5524E2030FBC}"/>
    <cellStyle name="Normal 17 3 3 2" xfId="1844" xr:uid="{A4D63074-040F-4C31-8EAF-942E3C5ADFDC}"/>
    <cellStyle name="Normal 17 3 4" xfId="527" xr:uid="{1D044068-046D-49E2-AB12-37640DA8905F}"/>
    <cellStyle name="Normal 17 3 4 2" xfId="1578" xr:uid="{65628A0A-EDD0-48DA-B45D-E6813E3630A6}"/>
    <cellStyle name="Normal 17 3 5" xfId="1330" xr:uid="{19F0C3FC-C5E1-4E48-B908-88B2ED0FBB81}"/>
    <cellStyle name="Normal 17 4" xfId="940" xr:uid="{6F8D7DD9-5DD9-4A9F-B919-77F797621A1B}"/>
    <cellStyle name="Normal 17 4 2" xfId="1986" xr:uid="{09BFA956-E413-41A1-BCF0-BAE4495F538F}"/>
    <cellStyle name="Normal 17 5" xfId="674" xr:uid="{3336C22F-1032-4FE3-85FC-EAF12FC20B94}"/>
    <cellStyle name="Normal 17 5 2" xfId="1720" xr:uid="{50BF2737-E5C3-4888-BE1E-685E04CCA01A}"/>
    <cellStyle name="Normal 17 6" xfId="403" xr:uid="{E6356DCB-DB74-489A-80B4-EE6040087349}"/>
    <cellStyle name="Normal 17 6 2" xfId="1454" xr:uid="{3425CB20-41D4-4129-8BA7-6E0C847DEF67}"/>
    <cellStyle name="Normal 17 7" xfId="1206" xr:uid="{00B6E730-76A1-4F1C-9EC9-E4C06614D18D}"/>
    <cellStyle name="Normal 18" xfId="126" xr:uid="{77D4DF76-4348-41A8-84E0-A45530C29724}"/>
    <cellStyle name="Normal 18 2" xfId="205" xr:uid="{CDB5DC24-F295-49FE-A798-BE757E16C726}"/>
    <cellStyle name="Normal 18 2 2" xfId="327" xr:uid="{F047E483-D3DC-4A26-BE36-5C53E00BC070}"/>
    <cellStyle name="Normal 18 2 2 2" xfId="1112" xr:uid="{7268ECB0-FA6F-4E7C-A883-A46EA42E4E66}"/>
    <cellStyle name="Normal 18 2 2 2 2" xfId="2158" xr:uid="{C84919D3-85A1-4E47-BD04-F7D9B668AC4E}"/>
    <cellStyle name="Normal 18 2 2 3" xfId="846" xr:uid="{989FF6A9-E065-45D6-8B36-431FF59E8A87}"/>
    <cellStyle name="Normal 18 2 2 3 2" xfId="1892" xr:uid="{288F4C15-D966-43CE-A7F7-A42C52C643AA}"/>
    <cellStyle name="Normal 18 2 2 4" xfId="575" xr:uid="{D34D82D1-5280-4F8A-B5C6-C098809C99B1}"/>
    <cellStyle name="Normal 18 2 2 4 2" xfId="1626" xr:uid="{133F8520-2468-4310-9591-034AD46AC37C}"/>
    <cellStyle name="Normal 18 2 2 5" xfId="1378" xr:uid="{3C7BD1FB-3496-498F-8DD6-86CB2A78BFDF}"/>
    <cellStyle name="Normal 18 2 3" xfId="988" xr:uid="{81AD7D2E-D83E-45EC-AE57-F48FBF85C46B}"/>
    <cellStyle name="Normal 18 2 3 2" xfId="2034" xr:uid="{5259D624-6B67-4A38-8B2B-9C2E2D8A458E}"/>
    <cellStyle name="Normal 18 2 4" xfId="722" xr:uid="{1A4E9181-AC27-4C7D-B256-60B145B4553F}"/>
    <cellStyle name="Normal 18 2 4 2" xfId="1768" xr:uid="{EEFBCF89-1EB7-4054-ACC0-6FEAF9145AF1}"/>
    <cellStyle name="Normal 18 2 5" xfId="451" xr:uid="{590DC286-9C2F-4F1B-981C-CE4DD63114FD}"/>
    <cellStyle name="Normal 18 2 5 2" xfId="1502" xr:uid="{6FF0E3AC-7A27-4901-A39F-F37C70915A8E}"/>
    <cellStyle name="Normal 18 2 6" xfId="1254" xr:uid="{8B769C6F-025D-4D77-BE50-43A6086178B7}"/>
    <cellStyle name="Normal 18 3" xfId="280" xr:uid="{73772748-8E4D-4ED1-AFB7-1F4DDF58FDE0}"/>
    <cellStyle name="Normal 18 3 2" xfId="1065" xr:uid="{C7CC3529-7606-4538-8EC7-766C5F454C41}"/>
    <cellStyle name="Normal 18 3 2 2" xfId="2111" xr:uid="{4922376E-9706-4318-A446-E0B75C8640C1}"/>
    <cellStyle name="Normal 18 3 3" xfId="799" xr:uid="{9EEA16B0-3A84-4077-AFA1-25FDDD2CAFFC}"/>
    <cellStyle name="Normal 18 3 3 2" xfId="1845" xr:uid="{61C1D975-EF36-4B9B-84F4-653645499C4A}"/>
    <cellStyle name="Normal 18 3 4" xfId="528" xr:uid="{B5D387BF-8A54-4940-8DCC-267C88179499}"/>
    <cellStyle name="Normal 18 3 4 2" xfId="1579" xr:uid="{4CEB6650-9A23-47D3-873F-3E275EFDC147}"/>
    <cellStyle name="Normal 18 3 5" xfId="1331" xr:uid="{CE92C971-25F1-4646-8D80-9680032008E0}"/>
    <cellStyle name="Normal 18 4" xfId="941" xr:uid="{16B3D3C4-8D9E-4815-8FB8-8E54109DA344}"/>
    <cellStyle name="Normal 18 4 2" xfId="1987" xr:uid="{9DA3786A-A5FE-4B3F-A105-CC08B68B761D}"/>
    <cellStyle name="Normal 18 5" xfId="675" xr:uid="{F3B4D585-45ED-4DA1-907A-B95E12615EF6}"/>
    <cellStyle name="Normal 18 5 2" xfId="1721" xr:uid="{E72026E9-4D68-4400-8F8C-6F44F23A303B}"/>
    <cellStyle name="Normal 18 6" xfId="404" xr:uid="{3EF990D9-8850-4F1A-A492-2AF15806A9B0}"/>
    <cellStyle name="Normal 18 6 2" xfId="1455" xr:uid="{72582466-6035-4F3F-AAA1-462CF5487553}"/>
    <cellStyle name="Normal 18 7" xfId="1207" xr:uid="{1394554A-9844-4602-A7EC-2CD241F6CA9C}"/>
    <cellStyle name="Normal 19" xfId="5" xr:uid="{7D23C13F-A21E-48AC-B231-463EC6717749}"/>
    <cellStyle name="Normal 19 2" xfId="58" xr:uid="{9ECF2292-606D-4A79-8514-D6FB905641C6}"/>
    <cellStyle name="Normal 2" xfId="47" xr:uid="{02DE1FCC-D0C2-4505-A8C6-E1797D075EE3}"/>
    <cellStyle name="Normal 2 2" xfId="3" xr:uid="{252E0AB3-EAE8-49F8-90C3-DC7CA097D64E}"/>
    <cellStyle name="Normal 2 2 2" xfId="48" xr:uid="{E9D5C6B0-4A46-45C8-B42A-AAF6DB862684}"/>
    <cellStyle name="Normal 2 2 2 2" xfId="177" xr:uid="{748DB769-9375-4116-A82A-46CB7CEF2751}"/>
    <cellStyle name="Normal 2 2 2 3" xfId="191" xr:uid="{CD2DD47A-2E0D-4B24-A27C-2AA77342FE28}"/>
    <cellStyle name="Normal 2 2 2 3 2" xfId="313" xr:uid="{D26F20DA-A31E-49E4-A8E0-075BA5297168}"/>
    <cellStyle name="Normal 2 2 2 3 2 2" xfId="1098" xr:uid="{DFBA7E97-563E-4A11-83D2-F46CEE83E730}"/>
    <cellStyle name="Normal 2 2 2 3 2 2 2" xfId="2144" xr:uid="{5912BFBB-C5F4-4554-B7C2-DEBFD0B3060F}"/>
    <cellStyle name="Normal 2 2 2 3 2 3" xfId="832" xr:uid="{30E354D0-1840-47B0-AAD9-C7378FDCFB09}"/>
    <cellStyle name="Normal 2 2 2 3 2 3 2" xfId="1878" xr:uid="{64DD8209-C1C1-4E9B-B4A4-840EA48D14F5}"/>
    <cellStyle name="Normal 2 2 2 3 2 4" xfId="561" xr:uid="{11D4AD44-D848-4FC0-B0EB-1558B1935E79}"/>
    <cellStyle name="Normal 2 2 2 3 2 4 2" xfId="1612" xr:uid="{3DFEC054-6713-4F3F-8C89-5F2394E25063}"/>
    <cellStyle name="Normal 2 2 2 3 2 5" xfId="1364" xr:uid="{53717C80-E155-4D0A-B0B6-B386852261A3}"/>
    <cellStyle name="Normal 2 2 2 3 3" xfId="974" xr:uid="{11DB83C9-FC1B-4B44-B07A-42C983D8F457}"/>
    <cellStyle name="Normal 2 2 2 3 3 2" xfId="2020" xr:uid="{BC14D870-92AA-4D73-AE0B-97BDEA7AF846}"/>
    <cellStyle name="Normal 2 2 2 3 4" xfId="708" xr:uid="{4CA6BCAC-3A65-4EC5-A3D4-626CA7E3D1E6}"/>
    <cellStyle name="Normal 2 2 2 3 4 2" xfId="1754" xr:uid="{9109F348-52A7-459A-BF86-CD33443B1C11}"/>
    <cellStyle name="Normal 2 2 2 3 5" xfId="437" xr:uid="{33E1B640-8629-400F-9704-63B525F2899D}"/>
    <cellStyle name="Normal 2 2 2 3 5 2" xfId="1488" xr:uid="{64F3141A-C198-44AB-ABBC-E0F789CFB289}"/>
    <cellStyle name="Normal 2 2 2 3 6" xfId="1240" xr:uid="{2A4A3AE4-955C-40AD-BC74-801C395BB0D5}"/>
    <cellStyle name="Normal 2 2 2 4" xfId="266" xr:uid="{2D9155EC-4D72-4296-A64D-9959A70A9EF5}"/>
    <cellStyle name="Normal 2 2 2 4 2" xfId="1051" xr:uid="{1BA73A6C-C6AD-4894-AD2E-2B09213BB561}"/>
    <cellStyle name="Normal 2 2 2 4 2 2" xfId="2097" xr:uid="{FAE2E75D-C8CC-4E56-9323-4D9739F9EC98}"/>
    <cellStyle name="Normal 2 2 2 4 3" xfId="785" xr:uid="{562A442C-1707-4EBE-80DF-6F9919E72D87}"/>
    <cellStyle name="Normal 2 2 2 4 3 2" xfId="1831" xr:uid="{A82C087D-D14A-4A65-8908-FA3E6B01DEE9}"/>
    <cellStyle name="Normal 2 2 2 4 4" xfId="514" xr:uid="{ABBA8531-D3BA-4B64-BCEA-5BECE72D24BA}"/>
    <cellStyle name="Normal 2 2 2 4 4 2" xfId="1565" xr:uid="{76545D23-9405-4FC7-A1E3-4FD542C35A1A}"/>
    <cellStyle name="Normal 2 2 2 4 5" xfId="1317" xr:uid="{D8B2CF12-1F79-4573-87C4-D5F952BC14DC}"/>
    <cellStyle name="Normal 2 2 2 5" xfId="927" xr:uid="{52BA05E5-67F2-41E4-A2DE-CABC9E81B40F}"/>
    <cellStyle name="Normal 2 2 2 5 2" xfId="1973" xr:uid="{886C4B08-F253-4268-8F66-1EBB83886AA3}"/>
    <cellStyle name="Normal 2 2 2 6" xfId="661" xr:uid="{44FBB2CC-9F5D-4E99-81C5-DDE368AF7292}"/>
    <cellStyle name="Normal 2 2 2 6 2" xfId="1707" xr:uid="{966B9208-871A-4197-9331-0CC2DC76DA75}"/>
    <cellStyle name="Normal 2 2 2 7" xfId="390" xr:uid="{50E4443C-ADD1-4B15-954E-AA3AC31ED2D5}"/>
    <cellStyle name="Normal 2 2 2 7 2" xfId="1441" xr:uid="{D39F0956-C3CF-4849-9A36-453FEA702EB3}"/>
    <cellStyle name="Normal 2 2 2 8" xfId="1193" xr:uid="{65F96044-E5F6-4246-BDEF-BFB92DD05EBE}"/>
    <cellStyle name="Normal 2 2 3" xfId="127" xr:uid="{48AB8C72-6169-4BD6-BF8B-1AC8F443479A}"/>
    <cellStyle name="Normal 2 2 4" xfId="128" xr:uid="{E629EB57-7825-4331-A288-E97E2EBA5DCC}"/>
    <cellStyle name="Normal 2 2 4 2" xfId="206" xr:uid="{2F1BBCEB-038B-4E95-BFE8-64134C5C58D5}"/>
    <cellStyle name="Normal 2 2 4 2 2" xfId="328" xr:uid="{4FC0C26E-DB8E-4985-B182-2187AD22286F}"/>
    <cellStyle name="Normal 2 2 4 2 2 2" xfId="1113" xr:uid="{F9923FE7-0DF1-4363-BD7E-724B4427F249}"/>
    <cellStyle name="Normal 2 2 4 2 2 2 2" xfId="2159" xr:uid="{6378BFA4-FE37-4170-B295-4D10E2E2E07F}"/>
    <cellStyle name="Normal 2 2 4 2 2 3" xfId="847" xr:uid="{27F3A1EF-FCE6-4479-BA10-9E7B515DBEBD}"/>
    <cellStyle name="Normal 2 2 4 2 2 3 2" xfId="1893" xr:uid="{DF107AD8-FB60-43CD-93CE-51944E6FCBAC}"/>
    <cellStyle name="Normal 2 2 4 2 2 4" xfId="576" xr:uid="{381CFB88-34F4-409B-9F64-E94CFC78AFF1}"/>
    <cellStyle name="Normal 2 2 4 2 2 4 2" xfId="1627" xr:uid="{39C689B2-FF9C-49E5-87A5-757A8DECCDEB}"/>
    <cellStyle name="Normal 2 2 4 2 2 5" xfId="1379" xr:uid="{F051F510-67EA-413F-8A25-501694C581F8}"/>
    <cellStyle name="Normal 2 2 4 2 3" xfId="989" xr:uid="{FC1072A8-2275-4432-AAA5-62562D12FFD2}"/>
    <cellStyle name="Normal 2 2 4 2 3 2" xfId="2035" xr:uid="{FFA4C55F-E754-4C77-9CA7-CAD8D408EC4C}"/>
    <cellStyle name="Normal 2 2 4 2 4" xfId="723" xr:uid="{DE3E5377-066E-4346-846B-F4698862A799}"/>
    <cellStyle name="Normal 2 2 4 2 4 2" xfId="1769" xr:uid="{9CCDBE14-F88F-4B1A-AD3E-D12384670972}"/>
    <cellStyle name="Normal 2 2 4 2 5" xfId="452" xr:uid="{2ECFA1C2-3A4B-499C-B3FA-8528FC1D8755}"/>
    <cellStyle name="Normal 2 2 4 2 5 2" xfId="1503" xr:uid="{4E21B20F-57B9-4510-ACC3-CAB1897A7204}"/>
    <cellStyle name="Normal 2 2 4 2 6" xfId="1255" xr:uid="{1170CC3C-6FC3-4E97-A09E-33291CF0E289}"/>
    <cellStyle name="Normal 2 2 4 3" xfId="281" xr:uid="{7D0CB2C9-8EAF-499E-9CEB-F0DA0CFA8D7D}"/>
    <cellStyle name="Normal 2 2 4 3 2" xfId="1066" xr:uid="{6CD7D1B7-8037-4D2C-9BD0-6B55E3B768DA}"/>
    <cellStyle name="Normal 2 2 4 3 2 2" xfId="2112" xr:uid="{3E0D8BE2-60FF-4540-851A-DCAFD9A1BEBE}"/>
    <cellStyle name="Normal 2 2 4 3 3" xfId="800" xr:uid="{CA6CFD37-321B-4D18-A99A-01AE45E75A7E}"/>
    <cellStyle name="Normal 2 2 4 3 3 2" xfId="1846" xr:uid="{929FA78A-93B5-48AF-82C9-4AB0DDF5C91C}"/>
    <cellStyle name="Normal 2 2 4 3 4" xfId="529" xr:uid="{8CB912A3-9FF8-4215-9D98-C39074B4ADCC}"/>
    <cellStyle name="Normal 2 2 4 3 4 2" xfId="1580" xr:uid="{01D4D8F3-5965-400F-8EFF-FE7C617B21C0}"/>
    <cellStyle name="Normal 2 2 4 3 5" xfId="1332" xr:uid="{73D47353-3451-4C0A-8FAF-C5B442DBC743}"/>
    <cellStyle name="Normal 2 2 4 4" xfId="942" xr:uid="{A59220B6-138A-452B-9E12-783CC7187BC7}"/>
    <cellStyle name="Normal 2 2 4 4 2" xfId="1988" xr:uid="{CEED6E1A-F6AF-41D0-9BBC-59DDA0B4FBD2}"/>
    <cellStyle name="Normal 2 2 4 5" xfId="676" xr:uid="{423BD484-C4F7-4990-8D1C-F618CB4BAB13}"/>
    <cellStyle name="Normal 2 2 4 5 2" xfId="1722" xr:uid="{DF7C9ADF-F0D0-4593-8154-DDFB95EFEC9D}"/>
    <cellStyle name="Normal 2 2 4 6" xfId="405" xr:uid="{EEF290BE-CCD2-4650-BFF6-42965623EA49}"/>
    <cellStyle name="Normal 2 2 4 6 2" xfId="1456" xr:uid="{9594B507-AA70-46D5-B80F-0DA5EE4C0AD5}"/>
    <cellStyle name="Normal 2 2 4 7" xfId="1208" xr:uid="{C4424ECA-FEF3-461B-8695-BD9D5738C268}"/>
    <cellStyle name="Normal 2 2 5" xfId="2" xr:uid="{6BDC72F0-7A0B-451D-94C3-520374F7A7D5}"/>
    <cellStyle name="Normal 2 2 5 2" xfId="229" xr:uid="{5B795C5F-15BF-4782-A22F-A2D0E15E0EE4}"/>
    <cellStyle name="Normal 2 2 5 2 2" xfId="351" xr:uid="{B2F0D000-9C30-4AD9-A845-843CAC6E75D7}"/>
    <cellStyle name="Normal 2 2 5 2 2 2" xfId="1136" xr:uid="{A649ADC6-4F48-45D3-AF99-FC793DE924E9}"/>
    <cellStyle name="Normal 2 2 5 2 2 2 2" xfId="2182" xr:uid="{A5963A5B-790B-42F4-8134-8731CAFA40D7}"/>
    <cellStyle name="Normal 2 2 5 2 2 3" xfId="870" xr:uid="{8C2D8D0D-2CF1-4A6F-9A34-0E280BBFA586}"/>
    <cellStyle name="Normal 2 2 5 2 2 3 2" xfId="1916" xr:uid="{FA7D450E-EDE8-4F8E-A517-037729664499}"/>
    <cellStyle name="Normal 2 2 5 2 2 4" xfId="599" xr:uid="{EBE964A3-0468-44CF-9279-94D86DB76F36}"/>
    <cellStyle name="Normal 2 2 5 2 2 4 2" xfId="1650" xr:uid="{A661FAFE-BAEE-4242-BFFA-9A3224578D19}"/>
    <cellStyle name="Normal 2 2 5 2 2 5" xfId="1402" xr:uid="{E1FA2621-AFB9-41A9-9F76-B579C3F39C15}"/>
    <cellStyle name="Normal 2 2 5 2 3" xfId="1012" xr:uid="{1E1945AD-C561-4D2E-844A-2F1BDB5042FC}"/>
    <cellStyle name="Normal 2 2 5 2 3 2" xfId="2058" xr:uid="{F771344E-2432-46B9-BDA6-2FFA0FA69D86}"/>
    <cellStyle name="Normal 2 2 5 2 4" xfId="746" xr:uid="{F08AE16B-F1B7-46C5-B15B-8A1EB461D2D8}"/>
    <cellStyle name="Normal 2 2 5 2 4 2" xfId="1792" xr:uid="{1D9F7786-F19C-4951-B1A5-A87BCB3EAEC0}"/>
    <cellStyle name="Normal 2 2 5 2 5" xfId="475" xr:uid="{6F235B6F-8337-465D-ADE5-ECFB7D7557DE}"/>
    <cellStyle name="Normal 2 2 5 2 5 2" xfId="1526" xr:uid="{DA1F12D9-6A32-41E8-A719-D4CB1EF8966A}"/>
    <cellStyle name="Normal 2 2 5 2 6" xfId="1278" xr:uid="{1CDB35A7-EE2B-4F68-9F33-9B9B9217EC0C}"/>
    <cellStyle name="Normal 2 2 5 3" xfId="304" xr:uid="{343A5F37-2663-47CA-B566-5A8CC1D964CC}"/>
    <cellStyle name="Normal 2 2 5 3 2" xfId="1089" xr:uid="{D6A409FD-2DA8-4A90-8185-D3008B0F234D}"/>
    <cellStyle name="Normal 2 2 5 3 2 2" xfId="2135" xr:uid="{7BAF881E-6CAD-4696-B1B1-10E8B0AC7346}"/>
    <cellStyle name="Normal 2 2 5 3 3" xfId="823" xr:uid="{0730719F-F49F-4201-BD48-E06D33B76D7B}"/>
    <cellStyle name="Normal 2 2 5 3 3 2" xfId="1869" xr:uid="{FE8D7A65-A1B1-4492-90ED-885F24A8BB26}"/>
    <cellStyle name="Normal 2 2 5 3 4" xfId="552" xr:uid="{4F650D22-3E95-4CCB-BA7F-04D5D5A8693B}"/>
    <cellStyle name="Normal 2 2 5 3 4 2" xfId="1603" xr:uid="{A52843ED-D7BE-44AD-B1B9-22EA3523A936}"/>
    <cellStyle name="Normal 2 2 5 3 5" xfId="1355" xr:uid="{CF89FE68-85CB-4210-A461-CAC0D95C1F1F}"/>
    <cellStyle name="Normal 2 2 5 4" xfId="965" xr:uid="{9D9D2EF4-92DD-4568-BA84-551436379C2E}"/>
    <cellStyle name="Normal 2 2 5 4 2" xfId="2011" xr:uid="{772BFA33-CBAB-4894-8EF9-A460A7E2A61D}"/>
    <cellStyle name="Normal 2 2 5 5" xfId="699" xr:uid="{DF586404-F61F-4006-8AE1-6AFDB9A9F3CB}"/>
    <cellStyle name="Normal 2 2 5 5 2" xfId="1745" xr:uid="{E9C3F713-5B5A-4FA5-BF77-40A4C4E890A2}"/>
    <cellStyle name="Normal 2 2 5 6" xfId="428" xr:uid="{19EC77F8-1F81-4BB8-AC33-EF5F2F878960}"/>
    <cellStyle name="Normal 2 2 5 6 2" xfId="1479" xr:uid="{5F7F2FEA-6ECC-4E65-9477-5051D06B8630}"/>
    <cellStyle name="Normal 2 2 5 7" xfId="1231" xr:uid="{83BC3161-0001-47C2-8879-387C49B9648D}"/>
    <cellStyle name="Normal 2 2 5 8" xfId="176" xr:uid="{F013E398-65B2-4C23-8637-5E5DE51064F8}"/>
    <cellStyle name="Normal 2 3" xfId="129" xr:uid="{F5DED61F-792A-486C-8CD2-A94CEFCE117D}"/>
    <cellStyle name="Normal 2 3 10" xfId="1209" xr:uid="{31F86293-3F94-4803-BAAE-76037D11BEE9}"/>
    <cellStyle name="Normal 2 3 2" xfId="130" xr:uid="{ACAB20A3-7369-4810-9942-6C9AA178AD80}"/>
    <cellStyle name="Normal 2 3 2 2" xfId="179" xr:uid="{F1C60EBD-1D81-4CF7-AB6A-D3EF22CF6DE1}"/>
    <cellStyle name="Normal 2 3 2 2 2" xfId="231" xr:uid="{8C0145D6-0F3E-49A6-9A13-7E736DF67855}"/>
    <cellStyle name="Normal 2 3 2 2 2 2" xfId="353" xr:uid="{0F58E156-C2F6-430E-88FD-13D2B99549BA}"/>
    <cellStyle name="Normal 2 3 2 2 2 2 2" xfId="1138" xr:uid="{D174293D-A2B2-428C-B345-F364870F045A}"/>
    <cellStyle name="Normal 2 3 2 2 2 2 2 2" xfId="2184" xr:uid="{FB3578B3-D801-40C6-B9DC-CA47B7A01966}"/>
    <cellStyle name="Normal 2 3 2 2 2 2 3" xfId="872" xr:uid="{FC0C9D7C-7F5B-4781-AF18-3FE74451DE4C}"/>
    <cellStyle name="Normal 2 3 2 2 2 2 3 2" xfId="1918" xr:uid="{51B58EA8-E1FD-4B22-A7B1-DD8B0B77572B}"/>
    <cellStyle name="Normal 2 3 2 2 2 2 4" xfId="601" xr:uid="{CA99BD77-24A1-4EEB-AD28-4CE35C0CFE83}"/>
    <cellStyle name="Normal 2 3 2 2 2 2 4 2" xfId="1652" xr:uid="{81845A51-C782-4BE5-A838-DF9E28A050D0}"/>
    <cellStyle name="Normal 2 3 2 2 2 2 5" xfId="1404" xr:uid="{A6E01F19-D496-41F9-80E3-350FB2B6F806}"/>
    <cellStyle name="Normal 2 3 2 2 2 3" xfId="1014" xr:uid="{C77CA0A8-63F5-448F-AF78-BD8544B22441}"/>
    <cellStyle name="Normal 2 3 2 2 2 3 2" xfId="2060" xr:uid="{F35AA222-65BC-461A-ADC6-885E1116B79C}"/>
    <cellStyle name="Normal 2 3 2 2 2 4" xfId="748" xr:uid="{303E2E71-5DED-41A0-829B-ABACA75E50E8}"/>
    <cellStyle name="Normal 2 3 2 2 2 4 2" xfId="1794" xr:uid="{BCE714DE-F593-4B06-A8ED-2EFF57CF009E}"/>
    <cellStyle name="Normal 2 3 2 2 2 5" xfId="477" xr:uid="{7A1D1597-992B-49D2-94AE-1DAF6D19B081}"/>
    <cellStyle name="Normal 2 3 2 2 2 5 2" xfId="1528" xr:uid="{088C00E5-7F60-4BC4-BB4E-67FE0E8BECB8}"/>
    <cellStyle name="Normal 2 3 2 2 2 6" xfId="1280" xr:uid="{7994E07B-00CC-4484-B6E8-E7067F259B25}"/>
    <cellStyle name="Normal 2 3 2 2 3" xfId="306" xr:uid="{701FE64E-F126-4FBB-A3AA-51544C29D928}"/>
    <cellStyle name="Normal 2 3 2 2 3 2" xfId="1091" xr:uid="{1F9BD40D-6503-458C-94F8-D90DF0BE79EE}"/>
    <cellStyle name="Normal 2 3 2 2 3 2 2" xfId="2137" xr:uid="{14AAB6B4-600A-4404-8BD8-4C4ACD4DD3F2}"/>
    <cellStyle name="Normal 2 3 2 2 3 3" xfId="825" xr:uid="{2D7FED14-C672-48AC-A5D7-4BBAF415AF1D}"/>
    <cellStyle name="Normal 2 3 2 2 3 3 2" xfId="1871" xr:uid="{26F2C766-9C52-4BA1-A9B6-4F99304E369B}"/>
    <cellStyle name="Normal 2 3 2 2 3 4" xfId="554" xr:uid="{286579AC-F086-407B-9C94-46DA31959998}"/>
    <cellStyle name="Normal 2 3 2 2 3 4 2" xfId="1605" xr:uid="{D515CD2F-EB9B-40C1-80C0-4C2C71784EDB}"/>
    <cellStyle name="Normal 2 3 2 2 3 5" xfId="1357" xr:uid="{8EB522A2-9FAC-4A0C-A01F-4EAF8C684E0F}"/>
    <cellStyle name="Normal 2 3 2 2 4" xfId="967" xr:uid="{E3A297FB-E1FC-49CE-9F96-63B1B379B33B}"/>
    <cellStyle name="Normal 2 3 2 2 4 2" xfId="2013" xr:uid="{DB42C77D-BAF1-44A8-A4EA-DD314ED1EFDE}"/>
    <cellStyle name="Normal 2 3 2 2 5" xfId="701" xr:uid="{B8929122-22B6-4B8F-ACF6-572EA11C717B}"/>
    <cellStyle name="Normal 2 3 2 2 5 2" xfId="1747" xr:uid="{FCD6ACA1-E304-48A3-8302-BDFB27E194BE}"/>
    <cellStyle name="Normal 2 3 2 2 6" xfId="430" xr:uid="{D41B1921-951D-40D2-84B0-E7042E05E90D}"/>
    <cellStyle name="Normal 2 3 2 2 6 2" xfId="1481" xr:uid="{1FD98D73-50E3-494A-B052-F97E24FEA777}"/>
    <cellStyle name="Normal 2 3 2 2 7" xfId="1233" xr:uid="{911BD214-EE2B-4A4B-8930-A03FA6A65678}"/>
    <cellStyle name="Normal 2 3 2 3" xfId="208" xr:uid="{9A717BCA-71AA-4DAA-899D-127E9A835D5B}"/>
    <cellStyle name="Normal 2 3 2 3 2" xfId="330" xr:uid="{B9B13EA0-51AD-44CE-ABB3-8F978204D696}"/>
    <cellStyle name="Normal 2 3 2 3 2 2" xfId="1115" xr:uid="{9132BDDD-7A08-42C5-AFEA-F566502ADEE7}"/>
    <cellStyle name="Normal 2 3 2 3 2 2 2" xfId="2161" xr:uid="{EC2917B9-6130-4279-8290-2E9DF8BAB740}"/>
    <cellStyle name="Normal 2 3 2 3 2 3" xfId="849" xr:uid="{B6ECFD65-58BB-48ED-BB4B-3C7C11065256}"/>
    <cellStyle name="Normal 2 3 2 3 2 3 2" xfId="1895" xr:uid="{CF1CAA31-09C9-414E-868D-1AAB2FC749E0}"/>
    <cellStyle name="Normal 2 3 2 3 2 4" xfId="578" xr:uid="{C466847D-37BC-4735-B265-79B416F7D482}"/>
    <cellStyle name="Normal 2 3 2 3 2 4 2" xfId="1629" xr:uid="{877A2C11-17F8-47FF-AFEA-FA8FC627890D}"/>
    <cellStyle name="Normal 2 3 2 3 2 5" xfId="1381" xr:uid="{5FD19C18-9B77-4CAF-A9FF-A12561BB431D}"/>
    <cellStyle name="Normal 2 3 2 3 3" xfId="991" xr:uid="{1E7ED36F-76F6-4B82-880C-CD757C9C84B3}"/>
    <cellStyle name="Normal 2 3 2 3 3 2" xfId="2037" xr:uid="{3CBB650B-CE69-4AEE-8D75-AAFAB8FB15CF}"/>
    <cellStyle name="Normal 2 3 2 3 4" xfId="725" xr:uid="{E1FE259B-3F49-4100-8795-B165338D0333}"/>
    <cellStyle name="Normal 2 3 2 3 4 2" xfId="1771" xr:uid="{DEC5EB14-2FEA-4D34-B8BD-1A1EE0C79228}"/>
    <cellStyle name="Normal 2 3 2 3 5" xfId="454" xr:uid="{D6A503A7-26A3-42FC-95E5-F3B5D4FAA914}"/>
    <cellStyle name="Normal 2 3 2 3 5 2" xfId="1505" xr:uid="{D58E13EC-B56B-47EC-8EC7-2B4A4D25958F}"/>
    <cellStyle name="Normal 2 3 2 3 6" xfId="1257" xr:uid="{80367746-7EF3-46FF-8A82-46F396433BFD}"/>
    <cellStyle name="Normal 2 3 2 4" xfId="283" xr:uid="{962695C4-ED78-4D3C-8C6A-6260860E112A}"/>
    <cellStyle name="Normal 2 3 2 4 2" xfId="1068" xr:uid="{70AC5D9C-D2E2-4DF8-A6AB-AF83CB7034C3}"/>
    <cellStyle name="Normal 2 3 2 4 2 2" xfId="2114" xr:uid="{86269C11-EB8A-43B8-9A1A-1786659EB065}"/>
    <cellStyle name="Normal 2 3 2 4 3" xfId="802" xr:uid="{B3AF9836-F6CE-47D5-B32B-C35EF878147C}"/>
    <cellStyle name="Normal 2 3 2 4 3 2" xfId="1848" xr:uid="{DDC8E37E-D5D8-4AF0-94E4-2CC3CF742CB8}"/>
    <cellStyle name="Normal 2 3 2 4 4" xfId="531" xr:uid="{7296DA90-C230-4CFE-91B1-5ECBD59EB9A8}"/>
    <cellStyle name="Normal 2 3 2 4 4 2" xfId="1582" xr:uid="{00DE608B-2CE3-4098-883A-C8E29381A829}"/>
    <cellStyle name="Normal 2 3 2 4 5" xfId="1334" xr:uid="{FB7D3823-599D-44AE-A05E-A475F6587D0D}"/>
    <cellStyle name="Normal 2 3 2 5" xfId="944" xr:uid="{0ABE55F4-91B7-4E9A-B376-D762C40CA481}"/>
    <cellStyle name="Normal 2 3 2 5 2" xfId="1990" xr:uid="{D8AF4D94-61AF-4BBD-AC5E-20D0808716AC}"/>
    <cellStyle name="Normal 2 3 2 6" xfId="678" xr:uid="{92157B5F-3915-423B-B527-F4406474C0AD}"/>
    <cellStyle name="Normal 2 3 2 6 2" xfId="1724" xr:uid="{03F36851-1E6B-4455-B85E-4F9D9737113D}"/>
    <cellStyle name="Normal 2 3 2 7" xfId="407" xr:uid="{45B1081B-94F4-4AE1-853B-AF791A48B534}"/>
    <cellStyle name="Normal 2 3 2 7 2" xfId="1458" xr:uid="{EA878738-81C1-4050-A29E-E74C30116364}"/>
    <cellStyle name="Normal 2 3 2 8" xfId="1210" xr:uid="{9505F292-69E1-4AD5-B1BC-984E8D86E5E1}"/>
    <cellStyle name="Normal 2 3 3" xfId="131" xr:uid="{B330D5D4-E99F-4BD2-9699-E16CB90C841D}"/>
    <cellStyle name="Normal 2 3 4" xfId="178" xr:uid="{BBF3020D-77BE-4D76-A9D7-1753D6F4AF5C}"/>
    <cellStyle name="Normal 2 3 4 2" xfId="230" xr:uid="{3565815F-A679-42EC-A585-C944F5E82332}"/>
    <cellStyle name="Normal 2 3 4 2 2" xfId="352" xr:uid="{DCE1FA23-9D01-40B1-A735-2EA5294B9533}"/>
    <cellStyle name="Normal 2 3 4 2 2 2" xfId="1137" xr:uid="{25E63E38-D4FA-4A86-B6B3-817894A97153}"/>
    <cellStyle name="Normal 2 3 4 2 2 2 2" xfId="2183" xr:uid="{35DB7E72-C18E-4DF6-8CC9-BB17E96919F5}"/>
    <cellStyle name="Normal 2 3 4 2 2 3" xfId="871" xr:uid="{8227B4DD-6219-4ED1-BDAE-C15E0583F803}"/>
    <cellStyle name="Normal 2 3 4 2 2 3 2" xfId="1917" xr:uid="{2199B97B-F18A-4473-B8C1-047E9F9D5D2D}"/>
    <cellStyle name="Normal 2 3 4 2 2 4" xfId="600" xr:uid="{8D737FF4-523C-4272-A7D4-BF2247D73795}"/>
    <cellStyle name="Normal 2 3 4 2 2 4 2" xfId="1651" xr:uid="{83BDF0F3-71D0-4E2E-B6F7-B743D092982B}"/>
    <cellStyle name="Normal 2 3 4 2 2 5" xfId="1403" xr:uid="{14D1425B-D46C-4FE5-829C-1C665ED36D89}"/>
    <cellStyle name="Normal 2 3 4 2 3" xfId="1013" xr:uid="{75669E5E-DF6A-46B4-B361-36948137742B}"/>
    <cellStyle name="Normal 2 3 4 2 3 2" xfId="2059" xr:uid="{B60C0B15-90BC-422B-9E7C-D3D0CEA48BC9}"/>
    <cellStyle name="Normal 2 3 4 2 4" xfId="747" xr:uid="{DB03572E-3567-4CD4-9F92-50A88E370C2C}"/>
    <cellStyle name="Normal 2 3 4 2 4 2" xfId="1793" xr:uid="{961958C0-D2EE-497F-8B83-8B6D55F99EA4}"/>
    <cellStyle name="Normal 2 3 4 2 5" xfId="476" xr:uid="{D1736B6D-D916-4157-89D3-409E02F16923}"/>
    <cellStyle name="Normal 2 3 4 2 5 2" xfId="1527" xr:uid="{FCF7F45B-B42E-4FCF-B047-4F5F700F4734}"/>
    <cellStyle name="Normal 2 3 4 2 6" xfId="1279" xr:uid="{60ABC79E-8001-4985-8CE0-2D7A96427E66}"/>
    <cellStyle name="Normal 2 3 4 3" xfId="305" xr:uid="{625220D1-3924-48E1-8140-3E88B9662B8C}"/>
    <cellStyle name="Normal 2 3 4 3 2" xfId="1090" xr:uid="{DA62461D-9B6F-4929-A9A6-488A304618DD}"/>
    <cellStyle name="Normal 2 3 4 3 2 2" xfId="2136" xr:uid="{11F8290D-55C5-494C-ACF8-DEB970386FFE}"/>
    <cellStyle name="Normal 2 3 4 3 3" xfId="824" xr:uid="{E298896F-EC96-49A0-B2CD-492CDE09867E}"/>
    <cellStyle name="Normal 2 3 4 3 3 2" xfId="1870" xr:uid="{759F23F9-FB65-4665-9325-9895FE4F2BA3}"/>
    <cellStyle name="Normal 2 3 4 3 4" xfId="553" xr:uid="{732AA002-88AC-4DC2-9E77-1447A554C6C9}"/>
    <cellStyle name="Normal 2 3 4 3 4 2" xfId="1604" xr:uid="{60DF50BA-1821-437C-848A-2F48C4B23544}"/>
    <cellStyle name="Normal 2 3 4 3 5" xfId="1356" xr:uid="{0870F66A-86D5-4909-A2A5-54410BC4DAE8}"/>
    <cellStyle name="Normal 2 3 4 4" xfId="966" xr:uid="{BF773DAF-3C74-4DA5-8A96-DCC428DFAF3A}"/>
    <cellStyle name="Normal 2 3 4 4 2" xfId="2012" xr:uid="{2A729B0A-693A-4C06-86C5-E8B2AB337E6C}"/>
    <cellStyle name="Normal 2 3 4 5" xfId="700" xr:uid="{24AB2295-394D-4AFA-A27F-A656AC422D14}"/>
    <cellStyle name="Normal 2 3 4 5 2" xfId="1746" xr:uid="{6D212848-766D-4B9E-A10A-0EE9F255E2A0}"/>
    <cellStyle name="Normal 2 3 4 6" xfId="429" xr:uid="{3EA8FE97-D697-4686-86C9-0925651EF5BE}"/>
    <cellStyle name="Normal 2 3 4 6 2" xfId="1480" xr:uid="{C57B2E4A-213F-4D95-B525-DC2B50CFAB83}"/>
    <cellStyle name="Normal 2 3 4 7" xfId="1232" xr:uid="{84D482A4-8356-4554-A4F9-D78E07EC2C88}"/>
    <cellStyle name="Normal 2 3 5" xfId="207" xr:uid="{63B86F8F-AA24-43D8-96E4-980580E4A4DD}"/>
    <cellStyle name="Normal 2 3 5 2" xfId="329" xr:uid="{6FCC5186-5E57-4A5A-8535-748B545CB5B6}"/>
    <cellStyle name="Normal 2 3 5 2 2" xfId="1114" xr:uid="{1E285349-F161-4982-A3A9-1C0823F97CAD}"/>
    <cellStyle name="Normal 2 3 5 2 2 2" xfId="2160" xr:uid="{AA687BD4-AB7A-462F-9C9A-B1A08675B6A9}"/>
    <cellStyle name="Normal 2 3 5 2 3" xfId="848" xr:uid="{51382642-E4D5-412D-A9D2-23FD3AD88775}"/>
    <cellStyle name="Normal 2 3 5 2 3 2" xfId="1894" xr:uid="{0CE39236-DEE9-4C0D-8CA0-CD76331733C8}"/>
    <cellStyle name="Normal 2 3 5 2 4" xfId="577" xr:uid="{E8B2D227-11BF-49BB-AB12-7C3E46012F7A}"/>
    <cellStyle name="Normal 2 3 5 2 4 2" xfId="1628" xr:uid="{FB10FAD7-A490-44D7-87E6-7099085C775E}"/>
    <cellStyle name="Normal 2 3 5 2 5" xfId="1380" xr:uid="{B512181A-E1FD-4F1F-B9E7-DBCAD9793123}"/>
    <cellStyle name="Normal 2 3 5 3" xfId="990" xr:uid="{1439FA33-3FDA-4DCD-AB11-A417C90E9BF5}"/>
    <cellStyle name="Normal 2 3 5 3 2" xfId="2036" xr:uid="{7C6EBBB6-18D8-436C-9F5B-BB05FEB02041}"/>
    <cellStyle name="Normal 2 3 5 4" xfId="724" xr:uid="{678C28FC-5635-46DD-955D-BC606C1D32ED}"/>
    <cellStyle name="Normal 2 3 5 4 2" xfId="1770" xr:uid="{4A86B95E-128F-4700-B570-7A72160115F4}"/>
    <cellStyle name="Normal 2 3 5 5" xfId="453" xr:uid="{D0563BE9-3614-4766-A6D7-756F63251FBB}"/>
    <cellStyle name="Normal 2 3 5 5 2" xfId="1504" xr:uid="{8310F8C0-A900-4097-996B-186F676DCA9B}"/>
    <cellStyle name="Normal 2 3 5 6" xfId="1256" xr:uid="{BEEA4C3F-48F3-4C76-9302-0D369FB09049}"/>
    <cellStyle name="Normal 2 3 6" xfId="282" xr:uid="{A55DBC3F-BDBF-4EB4-9C8D-B4E1D2529D15}"/>
    <cellStyle name="Normal 2 3 6 2" xfId="1067" xr:uid="{FBB09FF9-12A8-46DF-A595-9E84010DB1B2}"/>
    <cellStyle name="Normal 2 3 6 2 2" xfId="2113" xr:uid="{AFEFADC6-A6D0-4D91-9BAE-CB2FBC9BE94F}"/>
    <cellStyle name="Normal 2 3 6 3" xfId="801" xr:uid="{AEEFA6DF-361D-49D0-B3CF-C48714E96B87}"/>
    <cellStyle name="Normal 2 3 6 3 2" xfId="1847" xr:uid="{5A09505B-3544-4654-A2BC-8B9EF6541928}"/>
    <cellStyle name="Normal 2 3 6 4" xfId="530" xr:uid="{9B8E3569-C521-46CC-BF3C-DEC767CB9E5E}"/>
    <cellStyle name="Normal 2 3 6 4 2" xfId="1581" xr:uid="{9C4F6D0D-BCD5-48D4-85F4-0724F81472D3}"/>
    <cellStyle name="Normal 2 3 6 5" xfId="1333" xr:uid="{607A332A-C600-4F65-AE72-D8C947B034FE}"/>
    <cellStyle name="Normal 2 3 7" xfId="943" xr:uid="{9114AFE1-BA88-41EB-95EF-75531DB3BDF7}"/>
    <cellStyle name="Normal 2 3 7 2" xfId="1989" xr:uid="{5C8E1EF6-5D22-401C-94EE-905FCF6495D5}"/>
    <cellStyle name="Normal 2 3 8" xfId="677" xr:uid="{9DE86242-8E4D-4B12-A18C-0BD537EF2299}"/>
    <cellStyle name="Normal 2 3 8 2" xfId="1723" xr:uid="{D1768A6F-4AA7-42E3-8F97-54847D754233}"/>
    <cellStyle name="Normal 2 3 9" xfId="406" xr:uid="{BFC65FA8-F15E-49F4-BC65-FA5F7E978686}"/>
    <cellStyle name="Normal 2 3 9 2" xfId="1457" xr:uid="{5D67C36C-EDC7-4608-A0DA-C24377CAB9BC}"/>
    <cellStyle name="Normal 2 4" xfId="132" xr:uid="{BE94592E-4C96-4568-8DA6-233E152262C5}"/>
    <cellStyle name="Normal 2 5" xfId="133" xr:uid="{76691EF6-D9BC-4746-9876-480561C8D31C}"/>
    <cellStyle name="Normal 2 6" xfId="134" xr:uid="{52C71C8D-8FE8-4C93-A505-63B96D292BFD}"/>
    <cellStyle name="Normal 2 7" xfId="135" xr:uid="{026A2DAC-283D-4739-8EF2-0323BCAEE035}"/>
    <cellStyle name="Normal 2 7 2" xfId="209" xr:uid="{71F5AF4B-D45F-4EAB-B3F5-C48A7441B8F2}"/>
    <cellStyle name="Normal 2 7 2 2" xfId="331" xr:uid="{20E95005-03BE-4B8F-A15D-F99F8D8852DD}"/>
    <cellStyle name="Normal 2 7 2 2 2" xfId="1116" xr:uid="{8785CEAF-35D7-4855-9348-CAADBB2E22FB}"/>
    <cellStyle name="Normal 2 7 2 2 2 2" xfId="2162" xr:uid="{17382370-070A-440C-837B-B6BD74DB0604}"/>
    <cellStyle name="Normal 2 7 2 2 3" xfId="850" xr:uid="{964934BA-6F91-47E8-90BD-CF382A77C5B8}"/>
    <cellStyle name="Normal 2 7 2 2 3 2" xfId="1896" xr:uid="{75972091-2E1D-4E82-AE7D-9B968022E31D}"/>
    <cellStyle name="Normal 2 7 2 2 4" xfId="579" xr:uid="{93BC6642-1F16-4AB1-AB52-EF4FD56FDEC4}"/>
    <cellStyle name="Normal 2 7 2 2 4 2" xfId="1630" xr:uid="{8E37A573-E134-4512-B8D6-2E11C9C9706B}"/>
    <cellStyle name="Normal 2 7 2 2 5" xfId="1382" xr:uid="{61959169-FEB2-4847-AB42-58EE78B78A5D}"/>
    <cellStyle name="Normal 2 7 2 3" xfId="992" xr:uid="{D650593D-FBCE-43AA-AF30-F857A229B5E5}"/>
    <cellStyle name="Normal 2 7 2 3 2" xfId="2038" xr:uid="{3FA098A0-747B-404A-BAE5-4C905BBCFC27}"/>
    <cellStyle name="Normal 2 7 2 4" xfId="726" xr:uid="{DA82C1BD-7014-42FA-867B-8954C8D1E621}"/>
    <cellStyle name="Normal 2 7 2 4 2" xfId="1772" xr:uid="{D63C78FC-5BA5-4B5F-B428-31DFE4C6EAE6}"/>
    <cellStyle name="Normal 2 7 2 5" xfId="455" xr:uid="{FC221502-8A98-44AC-8ABC-C9E32EB04261}"/>
    <cellStyle name="Normal 2 7 2 5 2" xfId="1506" xr:uid="{DA2325C0-E61B-4626-8B1B-8222EF90365D}"/>
    <cellStyle name="Normal 2 7 2 6" xfId="1258" xr:uid="{7D95D970-C7F3-4540-BD5F-8F1035699C1A}"/>
    <cellStyle name="Normal 2 7 3" xfId="284" xr:uid="{D0347F02-CC09-46A7-ADB3-64ECE34B61BE}"/>
    <cellStyle name="Normal 2 7 3 2" xfId="1069" xr:uid="{245FDEC3-7591-4320-98E4-167F3CBE377D}"/>
    <cellStyle name="Normal 2 7 3 2 2" xfId="2115" xr:uid="{493FCC8F-696E-45C4-BA45-E77D768630A2}"/>
    <cellStyle name="Normal 2 7 3 3" xfId="803" xr:uid="{45458CE1-5CA0-48BC-B41A-4C7056BAD05D}"/>
    <cellStyle name="Normal 2 7 3 3 2" xfId="1849" xr:uid="{5294FAEC-98F8-42EC-BFB5-43FF33C34D5D}"/>
    <cellStyle name="Normal 2 7 3 4" xfId="532" xr:uid="{03706899-1507-4A96-ACBF-8EFE67C87078}"/>
    <cellStyle name="Normal 2 7 3 4 2" xfId="1583" xr:uid="{6C48FC3D-31AD-4EA2-8912-FF92A51731EE}"/>
    <cellStyle name="Normal 2 7 3 5" xfId="1335" xr:uid="{ED09F47F-C033-4BC4-BCB9-1EAC0B15EDED}"/>
    <cellStyle name="Normal 2 7 4" xfId="945" xr:uid="{FEF561E1-1F01-4967-8D9E-428811CC26F4}"/>
    <cellStyle name="Normal 2 7 4 2" xfId="1991" xr:uid="{F9DE3A92-476D-415F-9EB3-B6BD9513DC83}"/>
    <cellStyle name="Normal 2 7 5" xfId="679" xr:uid="{700B63AC-83A6-4C43-BA8E-B63C8AA28108}"/>
    <cellStyle name="Normal 2 7 5 2" xfId="1725" xr:uid="{FF161BCC-5DC7-49F0-9F49-6621B14BB2E9}"/>
    <cellStyle name="Normal 2 7 6" xfId="408" xr:uid="{15DD9A65-B8DE-4C74-8DA2-8055AAD61000}"/>
    <cellStyle name="Normal 2 7 6 2" xfId="1459" xr:uid="{CCA6BD0F-7EBA-48B2-AA88-FF59AB2EC4E3}"/>
    <cellStyle name="Normal 2 7 7" xfId="1211" xr:uid="{715D8656-19B1-4859-9794-017B08001000}"/>
    <cellStyle name="Normal 20" xfId="136" xr:uid="{22B8D4D5-0964-494F-8244-2C6BBD834D98}"/>
    <cellStyle name="Normal 20 2" xfId="210" xr:uid="{9DF9AC2A-A03D-4DEF-ACCD-C199CA5FDE38}"/>
    <cellStyle name="Normal 20 2 2" xfId="332" xr:uid="{7B31485B-C157-454E-A3C8-778B95674282}"/>
    <cellStyle name="Normal 20 2 2 2" xfId="1117" xr:uid="{C59527BA-836A-44A8-99C0-CAF184D5B9FF}"/>
    <cellStyle name="Normal 20 2 2 2 2" xfId="2163" xr:uid="{A6491EC6-C4FA-486A-92D7-1EA72F34FBBA}"/>
    <cellStyle name="Normal 20 2 2 3" xfId="851" xr:uid="{093DF445-FAB6-4677-9C28-B3C74BC8FC8A}"/>
    <cellStyle name="Normal 20 2 2 3 2" xfId="1897" xr:uid="{6B8BD61B-ECCE-487D-A2F9-71DB62638345}"/>
    <cellStyle name="Normal 20 2 2 4" xfId="580" xr:uid="{15147EEF-D0F5-4997-94DB-83363DABC688}"/>
    <cellStyle name="Normal 20 2 2 4 2" xfId="1631" xr:uid="{8AEA0788-336B-448B-8F27-60CCF9BC8D46}"/>
    <cellStyle name="Normal 20 2 2 5" xfId="1383" xr:uid="{9F779811-2B6A-4230-94A4-8F71DEA0AB34}"/>
    <cellStyle name="Normal 20 2 3" xfId="993" xr:uid="{002CC63D-2433-470A-BE66-35363BEB8AD3}"/>
    <cellStyle name="Normal 20 2 3 2" xfId="2039" xr:uid="{E41FB065-4559-4D5E-86EA-DF43161DB175}"/>
    <cellStyle name="Normal 20 2 4" xfId="727" xr:uid="{72BEAA59-A3A0-475B-AAA2-42B6CC52D1F8}"/>
    <cellStyle name="Normal 20 2 4 2" xfId="1773" xr:uid="{B87C0A85-BC3D-4973-AEE9-E71D84CEE6E8}"/>
    <cellStyle name="Normal 20 2 5" xfId="456" xr:uid="{4E15E216-0ED8-419C-923F-C4860D341B75}"/>
    <cellStyle name="Normal 20 2 5 2" xfId="1507" xr:uid="{0CF65172-04BC-4529-86E1-7471EAEBECC4}"/>
    <cellStyle name="Normal 20 2 6" xfId="1259" xr:uid="{4F4E8A55-8FA0-4613-BA53-B690B28A03B6}"/>
    <cellStyle name="Normal 20 3" xfId="285" xr:uid="{BEF164BD-CCBE-41DE-BF21-AAA433B20620}"/>
    <cellStyle name="Normal 20 3 2" xfId="1070" xr:uid="{BB8E3079-F5AE-4F2C-831A-8759982F36E6}"/>
    <cellStyle name="Normal 20 3 2 2" xfId="2116" xr:uid="{6845D392-1042-4F7F-97CD-9E77452D9FC4}"/>
    <cellStyle name="Normal 20 3 3" xfId="804" xr:uid="{7CD3EB17-BBC2-4FF3-9449-5A8D99C9EF51}"/>
    <cellStyle name="Normal 20 3 3 2" xfId="1850" xr:uid="{26C03607-42AC-42E7-8F97-DA6FE4446C6F}"/>
    <cellStyle name="Normal 20 3 4" xfId="533" xr:uid="{AF575D7F-C479-4FC3-9A39-F3F1FA9F46AD}"/>
    <cellStyle name="Normal 20 3 4 2" xfId="1584" xr:uid="{4CCF4FD2-854B-4588-AF88-26A1A28F285B}"/>
    <cellStyle name="Normal 20 3 5" xfId="1336" xr:uid="{AF6D2E54-1F55-43E4-A9CA-C60255D307AD}"/>
    <cellStyle name="Normal 20 4" xfId="946" xr:uid="{7769F3FE-A7E1-4A5B-BE20-E99D7D8581F5}"/>
    <cellStyle name="Normal 20 4 2" xfId="1992" xr:uid="{7377C1EA-0DB6-490E-9B4F-C360EEB40A5C}"/>
    <cellStyle name="Normal 20 5" xfId="680" xr:uid="{F7799042-B26F-4B90-806F-7F29B90813CA}"/>
    <cellStyle name="Normal 20 5 2" xfId="1726" xr:uid="{077A45D6-4C16-41E6-AAEC-9A55F773F94D}"/>
    <cellStyle name="Normal 20 6" xfId="409" xr:uid="{732FB006-352C-49BF-A99D-433CB4733F6F}"/>
    <cellStyle name="Normal 20 6 2" xfId="1460" xr:uid="{7E88E9C0-6BC4-4986-A75E-A6438FD1D5AE}"/>
    <cellStyle name="Normal 20 7" xfId="1212" xr:uid="{BB1BED9D-5D3B-48FB-99E3-CB57924B342E}"/>
    <cellStyle name="Normal 21" xfId="171" xr:uid="{DAB1707C-0A43-4E65-88F7-5C84FAA68284}"/>
    <cellStyle name="Normal 21 2" xfId="224" xr:uid="{C126C04C-DC0D-4951-927E-250BC9DA7FE5}"/>
    <cellStyle name="Normal 21 2 2" xfId="346" xr:uid="{DDB18571-BD4D-459E-8335-C06E5D6C7EF2}"/>
    <cellStyle name="Normal 21 2 2 2" xfId="1131" xr:uid="{4C0D5E31-072F-4D90-BC43-ADE720951125}"/>
    <cellStyle name="Normal 21 2 2 2 2" xfId="2177" xr:uid="{7484A75E-E4AE-4E80-BE23-2270B3AA96AA}"/>
    <cellStyle name="Normal 21 2 2 3" xfId="865" xr:uid="{21C39BDF-7C56-426B-8EFF-9A02414E3619}"/>
    <cellStyle name="Normal 21 2 2 3 2" xfId="1911" xr:uid="{5E651A7C-DB63-40FA-957C-89A2751900DD}"/>
    <cellStyle name="Normal 21 2 2 4" xfId="594" xr:uid="{525844B9-D5C5-47DC-88FE-31EDC8A12E5C}"/>
    <cellStyle name="Normal 21 2 2 4 2" xfId="1645" xr:uid="{ADBA2166-0F89-43CB-8C0C-C831B4F80B17}"/>
    <cellStyle name="Normal 21 2 2 5" xfId="1397" xr:uid="{5CEDCCC2-1701-4D5F-9E89-B39776EF67FB}"/>
    <cellStyle name="Normal 21 2 3" xfId="1007" xr:uid="{0DE6E2F3-4BA4-4DDC-A046-6D9C6A9BA8A0}"/>
    <cellStyle name="Normal 21 2 3 2" xfId="2053" xr:uid="{33C62169-20E5-404D-B4AE-96BA6B782309}"/>
    <cellStyle name="Normal 21 2 4" xfId="741" xr:uid="{606C85B6-9B1D-4598-B62C-ECB1F6411CE9}"/>
    <cellStyle name="Normal 21 2 4 2" xfId="1787" xr:uid="{9F02E7EF-ED0B-4AAA-B0A6-C454FFAD425A}"/>
    <cellStyle name="Normal 21 2 5" xfId="470" xr:uid="{9F2BE2B9-923C-4C77-82DD-4A6B4F726605}"/>
    <cellStyle name="Normal 21 2 5 2" xfId="1521" xr:uid="{8A90B12A-7AA9-4D0D-9D16-BAD3F949DF39}"/>
    <cellStyle name="Normal 21 2 6" xfId="1273" xr:uid="{2F349C64-DA7F-4DC6-AFCB-63A48DF89CCF}"/>
    <cellStyle name="Normal 21 3" xfId="299" xr:uid="{49FB2184-5317-457F-BEFD-96BB9AFAFAAB}"/>
    <cellStyle name="Normal 21 3 2" xfId="1084" xr:uid="{55F24343-E70B-4DD3-9FDC-F554BC36B136}"/>
    <cellStyle name="Normal 21 3 2 2" xfId="2130" xr:uid="{645A04EF-340C-4A2C-A3B6-225E95DE0FF9}"/>
    <cellStyle name="Normal 21 3 3" xfId="818" xr:uid="{E9181625-0225-4D3C-AAC3-7E0B254F12FB}"/>
    <cellStyle name="Normal 21 3 3 2" xfId="1864" xr:uid="{5BECA9F5-E390-400C-95F8-97FD498B88B3}"/>
    <cellStyle name="Normal 21 3 4" xfId="547" xr:uid="{786F650B-AA40-4FD3-9616-0D1077DC57CB}"/>
    <cellStyle name="Normal 21 3 4 2" xfId="1598" xr:uid="{B812FDA2-2300-412B-B8C5-4F65E7D862FC}"/>
    <cellStyle name="Normal 21 3 5" xfId="1350" xr:uid="{019115D6-A71D-44C1-A877-69FB0223346F}"/>
    <cellStyle name="Normal 21 4" xfId="960" xr:uid="{F53646CA-A394-4B40-854F-A29355DAEA37}"/>
    <cellStyle name="Normal 21 4 2" xfId="2006" xr:uid="{DBD246AA-E06C-466C-99C5-B3E531AE9B64}"/>
    <cellStyle name="Normal 21 5" xfId="694" xr:uid="{1CB3C130-ECD0-4A2A-B2EF-C6A223ADF768}"/>
    <cellStyle name="Normal 21 5 2" xfId="1740" xr:uid="{BA90069E-3DED-459F-98B8-011FF5388D6B}"/>
    <cellStyle name="Normal 21 6" xfId="423" xr:uid="{77078C72-5E49-46FE-9036-409B8EFE1F7D}"/>
    <cellStyle name="Normal 21 6 2" xfId="1474" xr:uid="{F9EDEB87-1156-4FE6-86BD-38BF043F82A7}"/>
    <cellStyle name="Normal 21 7" xfId="1226" xr:uid="{5E68ACE0-6187-4F46-A368-AEA3A98833B4}"/>
    <cellStyle name="Normal 22" xfId="246" xr:uid="{1275FA8C-5E49-4E10-A2B5-6AFB2B822851}"/>
    <cellStyle name="Normal 22 2" xfId="372" xr:uid="{66398CB3-26CE-484F-B781-0B91ADC3D078}"/>
    <cellStyle name="Normal 22 2 2" xfId="1157" xr:uid="{860A39A6-DA9B-411D-BD92-2CE384FF1EEF}"/>
    <cellStyle name="Normal 22 2 2 2" xfId="2203" xr:uid="{F9B90D42-B828-42D3-B914-F055D83EA419}"/>
    <cellStyle name="Normal 22 2 3" xfId="891" xr:uid="{579A518F-2435-4F3E-A03B-267EC914D065}"/>
    <cellStyle name="Normal 22 2 3 2" xfId="1937" xr:uid="{DE39EED9-65BC-4376-A8BA-01C995A3A2E1}"/>
    <cellStyle name="Normal 22 2 4" xfId="620" xr:uid="{7E5D3DAC-A215-4646-8545-3CE19C157B0D}"/>
    <cellStyle name="Normal 22 2 4 2" xfId="1671" xr:uid="{F5694F18-A06F-414F-8B27-D120731B2235}"/>
    <cellStyle name="Normal 22 2 5" xfId="1423" xr:uid="{E0E0A1C8-6FD8-4ABB-87AE-C8ECAC052183}"/>
    <cellStyle name="Normal 22 3" xfId="1033" xr:uid="{6A61F8C2-866F-45A5-BBB8-B0363FCF095E}"/>
    <cellStyle name="Normal 22 3 2" xfId="2079" xr:uid="{73499D44-E575-4D5B-9BED-6C4F1E3C8EED}"/>
    <cellStyle name="Normal 22 4" xfId="767" xr:uid="{E79BCB11-5772-4931-A0BC-7E997390ECDB}"/>
    <cellStyle name="Normal 22 4 2" xfId="1813" xr:uid="{33B03236-35DC-4906-BE19-1DB09761316E}"/>
    <cellStyle name="Normal 22 5" xfId="496" xr:uid="{75F35594-A333-455B-BCE3-55BB071690DA}"/>
    <cellStyle name="Normal 22 5 2" xfId="1547" xr:uid="{5B7C1C8C-DAFA-4E95-8C06-7D6894004CEE}"/>
    <cellStyle name="Normal 22 6" xfId="1299" xr:uid="{EFB380F5-2898-4582-8CCA-F50D5D34C388}"/>
    <cellStyle name="Normal 23" xfId="249" xr:uid="{10651818-0190-4ADA-A47F-535E7D39454E}"/>
    <cellStyle name="Normal 23 2" xfId="374" xr:uid="{4B6EE23F-C29C-471E-A8C9-EA0898E2E5C3}"/>
    <cellStyle name="Normal 23 2 2" xfId="1159" xr:uid="{5E525072-03C9-43CC-B6A7-1F5226317768}"/>
    <cellStyle name="Normal 23 2 2 2" xfId="2205" xr:uid="{609E06F4-3A68-4245-8668-9BD1AA960117}"/>
    <cellStyle name="Normal 23 2 3" xfId="893" xr:uid="{D12E8300-E11B-49B6-9893-D39358525A59}"/>
    <cellStyle name="Normal 23 2 3 2" xfId="1939" xr:uid="{62B57178-9394-45C2-912B-88FCF4B41FF0}"/>
    <cellStyle name="Normal 23 2 4" xfId="622" xr:uid="{DF40BD8E-65F9-4657-9CB8-5BFF1EE95E70}"/>
    <cellStyle name="Normal 23 2 4 2" xfId="1673" xr:uid="{5F1D6D0C-514C-46E1-BB22-A5F8BCD8AFDD}"/>
    <cellStyle name="Normal 23 2 5" xfId="1425" xr:uid="{56F92B1D-7509-4621-AC71-B98D7CC5BADF}"/>
    <cellStyle name="Normal 23 3" xfId="1035" xr:uid="{92920BE1-626F-406B-AA15-1128EAE46B99}"/>
    <cellStyle name="Normal 23 3 2" xfId="2081" xr:uid="{8BDB99A7-0DDA-40ED-BFDB-5C46C1401C4D}"/>
    <cellStyle name="Normal 23 4" xfId="769" xr:uid="{62B09316-17BA-4BDC-91D9-B9FDE8FBC014}"/>
    <cellStyle name="Normal 23 4 2" xfId="1815" xr:uid="{753FB03E-938F-4EDA-BEBD-B3C50B981B92}"/>
    <cellStyle name="Normal 23 5" xfId="498" xr:uid="{E01FBB1B-9582-4C6C-832F-D01E34CA6F3E}"/>
    <cellStyle name="Normal 23 5 2" xfId="1549" xr:uid="{46E93FD9-8861-4590-B963-90674657E70B}"/>
    <cellStyle name="Normal 23 6" xfId="1301" xr:uid="{3E3F21F8-86E5-44E9-BEB1-31EE2E82F380}"/>
    <cellStyle name="Normal 23 7" xfId="7" xr:uid="{E36F892C-9215-4FF9-A210-C2A62E8DE6F0}"/>
    <cellStyle name="Normal 23 7 2" xfId="8" xr:uid="{246C159D-DB72-460C-996F-C689B9A2BE70}"/>
    <cellStyle name="Normal 23 8" xfId="2244" xr:uid="{73FB6268-86D9-4E71-A974-6DB417012EBE}"/>
    <cellStyle name="Normal 24" xfId="252" xr:uid="{48933F84-6A7A-4BDA-95F7-28A2807D1A50}"/>
    <cellStyle name="Normal 24 2" xfId="376" xr:uid="{2D3D25FA-94C1-425D-B6AA-DC4E5DA04C2C}"/>
    <cellStyle name="Normal 24 2 2" xfId="1161" xr:uid="{89EC2192-FC43-4AC2-8BA8-6D78C8046444}"/>
    <cellStyle name="Normal 24 2 2 2" xfId="2207" xr:uid="{9659A08B-8996-4973-A420-F849B2F41E9A}"/>
    <cellStyle name="Normal 24 2 3" xfId="895" xr:uid="{E23EA8FF-203D-4F50-AD49-B788D75FEFBA}"/>
    <cellStyle name="Normal 24 2 3 2" xfId="1941" xr:uid="{FFDF32A7-F87F-413F-8E6B-15FD006B2009}"/>
    <cellStyle name="Normal 24 2 4" xfId="624" xr:uid="{3D6BC56D-8D9D-48A8-8E3E-3E3E9B356E44}"/>
    <cellStyle name="Normal 24 2 4 2" xfId="1675" xr:uid="{11A3E238-861A-46BE-8C94-1CA9689F4DDE}"/>
    <cellStyle name="Normal 24 2 5" xfId="1427" xr:uid="{9D37539E-3787-4169-B943-7F87F8FCA452}"/>
    <cellStyle name="Normal 24 3" xfId="1037" xr:uid="{CCA64428-C5EB-43DC-8AA6-0EECD66582A8}"/>
    <cellStyle name="Normal 24 3 2" xfId="2083" xr:uid="{45BC5375-A9A8-4B52-A24C-BDACE67D1CAA}"/>
    <cellStyle name="Normal 24 4" xfId="771" xr:uid="{A3CAC5F4-FA22-403D-B596-4E36FB58825A}"/>
    <cellStyle name="Normal 24 4 2" xfId="1817" xr:uid="{DE01D3DC-FC3E-4CF7-804B-523339939D00}"/>
    <cellStyle name="Normal 24 5" xfId="500" xr:uid="{55EBDC94-C606-4ED4-B484-4386968B6FFA}"/>
    <cellStyle name="Normal 24 5 2" xfId="1551" xr:uid="{CB468E4C-5E57-4DF8-9B79-829B9A448767}"/>
    <cellStyle name="Normal 24 6" xfId="1303" xr:uid="{D67C5D16-B73F-4DAA-A68E-3B06F2556235}"/>
    <cellStyle name="Normal 25" xfId="638" xr:uid="{BEB1B979-8183-45EB-8589-F28EE5FA2806}"/>
    <cellStyle name="Normal 25 2" xfId="1175" xr:uid="{0520E902-5188-440F-8387-10CD85EA9A81}"/>
    <cellStyle name="Normal 25 2 2" xfId="2221" xr:uid="{397492B9-BA48-4743-A707-7FF7860A0F88}"/>
    <cellStyle name="Normal 25 3" xfId="909" xr:uid="{0853FA14-27E0-490A-9B12-3B3863250DEF}"/>
    <cellStyle name="Normal 25 3 2" xfId="1955" xr:uid="{FAFFBDB0-E309-4961-BE89-C87EBFCA72E3}"/>
    <cellStyle name="Normal 25 4" xfId="1689" xr:uid="{03AECFE0-4460-4D86-8DCD-111B0C9C1863}"/>
    <cellStyle name="Normal 26" xfId="2239" xr:uid="{752E2747-90AE-48F3-A07D-54C333F6C78B}"/>
    <cellStyle name="Normal 26 2" xfId="2242" xr:uid="{CDCD89AC-7D74-4345-9D0C-127ED1541C76}"/>
    <cellStyle name="Normal 26 2 2" xfId="2248" xr:uid="{256348D1-5623-4E2A-86D5-01FEF86461CF}"/>
    <cellStyle name="Normal 26 3" xfId="2246" xr:uid="{C23F5E85-511F-4AEC-B367-EB22C1590CA6}"/>
    <cellStyle name="Normal 27" xfId="2241" xr:uid="{0DD941F6-AB29-4311-B48F-8E1C13BB3C5C}"/>
    <cellStyle name="Normal 3" xfId="49" xr:uid="{2E7D95FD-54B6-4D19-8591-4C3F7AEF2C92}"/>
    <cellStyle name="Normal 3 2" xfId="50" xr:uid="{161CA361-25CF-478F-8CEF-0B4495D53FDE}"/>
    <cellStyle name="Normal 3 2 2" xfId="137" xr:uid="{0AA93D45-C049-4DE0-9546-23FEE26ED096}"/>
    <cellStyle name="Normal 3 2 2 2" xfId="211" xr:uid="{B617DC0C-1D34-4DDA-AE96-98C092C78C45}"/>
    <cellStyle name="Normal 3 2 2 2 2" xfId="333" xr:uid="{3D579522-25F8-4B84-92D9-4F3AF3966C9B}"/>
    <cellStyle name="Normal 3 2 2 2 2 2" xfId="1118" xr:uid="{DCEE4D8A-D13C-4AD4-84A1-40678074FB14}"/>
    <cellStyle name="Normal 3 2 2 2 2 2 2" xfId="2164" xr:uid="{6D51365A-B42E-4E33-B87F-8FF3DE8168D7}"/>
    <cellStyle name="Normal 3 2 2 2 2 3" xfId="852" xr:uid="{7B33A296-5F25-4AFF-8407-FDED9A67D850}"/>
    <cellStyle name="Normal 3 2 2 2 2 3 2" xfId="1898" xr:uid="{36E1FAA7-1AE5-42F4-8FE5-39E293894B0E}"/>
    <cellStyle name="Normal 3 2 2 2 2 4" xfId="581" xr:uid="{51BF72B9-4444-4207-AA1D-90A00C7657BC}"/>
    <cellStyle name="Normal 3 2 2 2 2 4 2" xfId="1632" xr:uid="{8B3F14AF-C822-4DD2-A50F-0D35E5EFF1A8}"/>
    <cellStyle name="Normal 3 2 2 2 2 5" xfId="1384" xr:uid="{87753569-7ED8-4B89-B918-FEB2BBDBA1B1}"/>
    <cellStyle name="Normal 3 2 2 2 3" xfId="994" xr:uid="{D6012567-0C96-4551-8EAD-FD8FE2782FA7}"/>
    <cellStyle name="Normal 3 2 2 2 3 2" xfId="2040" xr:uid="{4AABD177-F594-40B7-875D-B175497CBDC1}"/>
    <cellStyle name="Normal 3 2 2 2 4" xfId="728" xr:uid="{EEC11063-D9F9-4F64-82FE-5A19176FF88E}"/>
    <cellStyle name="Normal 3 2 2 2 4 2" xfId="1774" xr:uid="{704516B4-D1BC-41C1-B6F4-99E90EBE6E3D}"/>
    <cellStyle name="Normal 3 2 2 2 5" xfId="457" xr:uid="{C15AFBD1-3938-48B4-9654-B3D3EEDFBC58}"/>
    <cellStyle name="Normal 3 2 2 2 5 2" xfId="1508" xr:uid="{6E523873-ACFD-4091-AE9D-8AEAAF343E7E}"/>
    <cellStyle name="Normal 3 2 2 2 6" xfId="1260" xr:uid="{E9D0E5B5-9E07-417C-A74C-829CF86AE816}"/>
    <cellStyle name="Normal 3 2 2 3" xfId="286" xr:uid="{1EAD4BAB-212A-43D6-958C-FD8911EA67FA}"/>
    <cellStyle name="Normal 3 2 2 3 2" xfId="1071" xr:uid="{8C63A6C7-7DCD-4DF1-8E1D-C64848E9692B}"/>
    <cellStyle name="Normal 3 2 2 3 2 2" xfId="2117" xr:uid="{C85FDDA0-ABFE-4259-828F-D9C87CAE673E}"/>
    <cellStyle name="Normal 3 2 2 3 3" xfId="805" xr:uid="{226BA4F0-61F5-4DAF-9BCC-ECC2CE2791BB}"/>
    <cellStyle name="Normal 3 2 2 3 3 2" xfId="1851" xr:uid="{2252DF76-B804-4528-AFB9-861547C9E5C6}"/>
    <cellStyle name="Normal 3 2 2 3 4" xfId="534" xr:uid="{CA41B15F-32BB-45A3-BFF8-C0FB2A115965}"/>
    <cellStyle name="Normal 3 2 2 3 4 2" xfId="1585" xr:uid="{86D2797A-0C0A-46DD-9AE9-44C4EA5DF701}"/>
    <cellStyle name="Normal 3 2 2 3 5" xfId="1337" xr:uid="{CEB9A50F-9DD0-48C8-8EA4-AE0569F5503E}"/>
    <cellStyle name="Normal 3 2 2 4" xfId="947" xr:uid="{255F32A4-C643-4A34-835B-C83F72F6844D}"/>
    <cellStyle name="Normal 3 2 2 4 2" xfId="1993" xr:uid="{C1A1C04C-9660-408C-BB0C-34FB52C404A7}"/>
    <cellStyle name="Normal 3 2 2 5" xfId="681" xr:uid="{D199961C-AF19-4AD7-A1F6-2D17ED052A2C}"/>
    <cellStyle name="Normal 3 2 2 5 2" xfId="1727" xr:uid="{EE4336C6-0528-4DAB-A2B5-E17A10CDA65D}"/>
    <cellStyle name="Normal 3 2 2 6" xfId="410" xr:uid="{D24D6764-3FF2-44B4-A5EC-62B9BA308A28}"/>
    <cellStyle name="Normal 3 2 2 6 2" xfId="1461" xr:uid="{D49CF5F8-E1DB-434B-82E0-0C992332DBB8}"/>
    <cellStyle name="Normal 3 2 2 7" xfId="1213" xr:uid="{0F0AC2E1-D339-415D-8D81-62E534581739}"/>
    <cellStyle name="Normal 3 2 3" xfId="138" xr:uid="{9ED410F6-96F0-4D17-8011-D728D7604F07}"/>
    <cellStyle name="Normal 3 2 3 2" xfId="212" xr:uid="{00FE8ADE-AE91-4AC3-A635-7EB0A4E9BFFF}"/>
    <cellStyle name="Normal 3 2 3 2 2" xfId="334" xr:uid="{84AA8BC9-05F8-4DC0-B0C8-67E4627B455C}"/>
    <cellStyle name="Normal 3 2 3 2 2 2" xfId="1119" xr:uid="{9A6DB6AF-97AD-490A-AC9F-55F205C3AFC9}"/>
    <cellStyle name="Normal 3 2 3 2 2 2 2" xfId="2165" xr:uid="{C403B9F8-1831-49C6-B2AA-E6681987FF78}"/>
    <cellStyle name="Normal 3 2 3 2 2 3" xfId="853" xr:uid="{5DBB5BF8-F44F-47D2-9259-3C66C2743312}"/>
    <cellStyle name="Normal 3 2 3 2 2 3 2" xfId="1899" xr:uid="{F5A3BB79-7ABE-4FAD-A336-66B5737691B6}"/>
    <cellStyle name="Normal 3 2 3 2 2 4" xfId="582" xr:uid="{98CDA330-AB67-4503-B760-D824D55E1F22}"/>
    <cellStyle name="Normal 3 2 3 2 2 4 2" xfId="1633" xr:uid="{B4E8DDCA-720D-477F-B261-D27515639E48}"/>
    <cellStyle name="Normal 3 2 3 2 2 5" xfId="1385" xr:uid="{99DD3D22-4174-4226-8515-DC5CA49E1956}"/>
    <cellStyle name="Normal 3 2 3 2 3" xfId="995" xr:uid="{6ED53248-B1A2-40E8-81DE-1C340F33457D}"/>
    <cellStyle name="Normal 3 2 3 2 3 2" xfId="2041" xr:uid="{931CC1A5-EEEF-4A5A-86C6-76320C509605}"/>
    <cellStyle name="Normal 3 2 3 2 4" xfId="729" xr:uid="{41E5C430-C5B0-401E-A970-B8A07ED4EC5C}"/>
    <cellStyle name="Normal 3 2 3 2 4 2" xfId="1775" xr:uid="{DDF050AE-9971-4FD3-92DC-0BFA78D4CD34}"/>
    <cellStyle name="Normal 3 2 3 2 5" xfId="458" xr:uid="{9A683477-B1BA-4C80-ACFB-B48B9A57734E}"/>
    <cellStyle name="Normal 3 2 3 2 5 2" xfId="1509" xr:uid="{E0C0A4BE-4927-4879-A904-AA41CA286EF9}"/>
    <cellStyle name="Normal 3 2 3 2 6" xfId="1261" xr:uid="{3C54844C-20AC-4152-878C-8B4CB9BB5A3D}"/>
    <cellStyle name="Normal 3 2 3 3" xfId="287" xr:uid="{2BCBC057-3A4E-4CB4-B489-F70C24C847C2}"/>
    <cellStyle name="Normal 3 2 3 3 2" xfId="1072" xr:uid="{ED441A70-DB82-40E4-9D0A-FFC9C308075D}"/>
    <cellStyle name="Normal 3 2 3 3 2 2" xfId="2118" xr:uid="{004D1E74-4278-42A2-8FD2-24ACF6E71C8B}"/>
    <cellStyle name="Normal 3 2 3 3 3" xfId="806" xr:uid="{FCDB6EC7-EFEE-49AB-9FC0-124A291D1DD5}"/>
    <cellStyle name="Normal 3 2 3 3 3 2" xfId="1852" xr:uid="{4559A51B-9BD6-48EC-B3EE-FC4D9807CFB1}"/>
    <cellStyle name="Normal 3 2 3 3 4" xfId="535" xr:uid="{AEBAC004-0336-4720-A575-287F30F730C8}"/>
    <cellStyle name="Normal 3 2 3 3 4 2" xfId="1586" xr:uid="{F6F70170-0E39-4300-8582-02826E55C326}"/>
    <cellStyle name="Normal 3 2 3 3 5" xfId="1338" xr:uid="{4140F58F-A2E2-4A1A-8BF4-819AFDE06B20}"/>
    <cellStyle name="Normal 3 2 3 4" xfId="948" xr:uid="{97F8ABCE-A3EB-4652-9A17-05344FA66FE7}"/>
    <cellStyle name="Normal 3 2 3 4 2" xfId="1994" xr:uid="{CD3A9E6B-3F21-4E7B-A0B8-AF221E8F8372}"/>
    <cellStyle name="Normal 3 2 3 5" xfId="682" xr:uid="{7878AD98-2548-4182-AFEF-B90DA775494C}"/>
    <cellStyle name="Normal 3 2 3 5 2" xfId="1728" xr:uid="{2936FE5A-742C-4995-8CC6-BA4700E3D64D}"/>
    <cellStyle name="Normal 3 2 3 6" xfId="411" xr:uid="{B0D7C3C7-2BD9-44E5-920D-E35A9E927918}"/>
    <cellStyle name="Normal 3 2 3 6 2" xfId="1462" xr:uid="{8489A27D-2502-4F61-8DF2-3295278FA693}"/>
    <cellStyle name="Normal 3 2 3 7" xfId="1214" xr:uid="{D6F690B8-AA87-4D9A-97E4-37D80058C51E}"/>
    <cellStyle name="Normal 3 2 4" xfId="181" xr:uid="{CF9DDEC0-7C33-4315-A84E-CE7BFD41D7B0}"/>
    <cellStyle name="Normal 3 2 4 2" xfId="233" xr:uid="{C96AAF6B-73E2-4634-87FB-C7B906A834A9}"/>
    <cellStyle name="Normal 3 2 4 2 2" xfId="355" xr:uid="{1FE688DC-E110-4325-A9ED-EC5817AA93E3}"/>
    <cellStyle name="Normal 3 2 4 2 2 2" xfId="1140" xr:uid="{DC965917-C33A-4976-9736-512F24291E47}"/>
    <cellStyle name="Normal 3 2 4 2 2 2 2" xfId="2186" xr:uid="{DB4BE6FB-8CB8-4524-9F93-86C7B7E03A7D}"/>
    <cellStyle name="Normal 3 2 4 2 2 3" xfId="874" xr:uid="{54728D68-3028-46F0-96D2-37F99E0E7A16}"/>
    <cellStyle name="Normal 3 2 4 2 2 3 2" xfId="1920" xr:uid="{B9A9332F-11C3-4746-9F8B-59E773756700}"/>
    <cellStyle name="Normal 3 2 4 2 2 4" xfId="603" xr:uid="{0A1085BD-E275-406F-8558-4F99C4C112FA}"/>
    <cellStyle name="Normal 3 2 4 2 2 4 2" xfId="1654" xr:uid="{568D6AEA-D019-48C7-9A7B-A9CD2CA881EC}"/>
    <cellStyle name="Normal 3 2 4 2 2 5" xfId="1406" xr:uid="{75A0515C-3055-40E5-9EC2-FED548725454}"/>
    <cellStyle name="Normal 3 2 4 2 3" xfId="1016" xr:uid="{44122FEA-5651-469F-8E7D-1A053DC63ABB}"/>
    <cellStyle name="Normal 3 2 4 2 3 2" xfId="2062" xr:uid="{E9DC5C9C-8FF9-4440-A94C-0B1868A19AE8}"/>
    <cellStyle name="Normal 3 2 4 2 4" xfId="750" xr:uid="{1FEE1276-035A-4CC0-8B58-2E4F18CCEA43}"/>
    <cellStyle name="Normal 3 2 4 2 4 2" xfId="1796" xr:uid="{CBE950D2-7797-4B10-9A42-23702E89FD9B}"/>
    <cellStyle name="Normal 3 2 4 2 5" xfId="479" xr:uid="{F132656A-D02A-41D7-A0DD-CC57831D3E22}"/>
    <cellStyle name="Normal 3 2 4 2 5 2" xfId="1530" xr:uid="{697EB57E-CD1A-4F42-A0B6-51403FDCF815}"/>
    <cellStyle name="Normal 3 2 4 2 6" xfId="1282" xr:uid="{C9D3FAB2-BAF3-4D6D-ACF6-6552C1A7FC45}"/>
    <cellStyle name="Normal 3 2 4 3" xfId="308" xr:uid="{95AA9E41-6BB4-4E7C-8213-64CADC9D5DB6}"/>
    <cellStyle name="Normal 3 2 4 3 2" xfId="1093" xr:uid="{30304A89-CC68-4221-AF7A-44D80D51B251}"/>
    <cellStyle name="Normal 3 2 4 3 2 2" xfId="2139" xr:uid="{A10D5326-548B-4612-A205-50B6439E5DDB}"/>
    <cellStyle name="Normal 3 2 4 3 3" xfId="827" xr:uid="{F1582ACB-3220-4AC3-A8C2-B6F8467E1E93}"/>
    <cellStyle name="Normal 3 2 4 3 3 2" xfId="1873" xr:uid="{D95AB062-F157-45AE-9960-A89A19A077AF}"/>
    <cellStyle name="Normal 3 2 4 3 4" xfId="556" xr:uid="{28C24CA6-26BF-437E-951E-5C2FB2AC2C90}"/>
    <cellStyle name="Normal 3 2 4 3 4 2" xfId="1607" xr:uid="{2BAB91A7-24FE-4599-A94A-E0DAB7AAFE24}"/>
    <cellStyle name="Normal 3 2 4 3 5" xfId="1359" xr:uid="{AD0BA8E0-5224-4A1E-A4F6-CA4265328D56}"/>
    <cellStyle name="Normal 3 2 4 4" xfId="969" xr:uid="{1116441B-DD2E-4B72-B816-E9679D01A207}"/>
    <cellStyle name="Normal 3 2 4 4 2" xfId="2015" xr:uid="{AB99C8E0-39C9-4A54-8E32-30CC4F1139BC}"/>
    <cellStyle name="Normal 3 2 4 5" xfId="703" xr:uid="{2E7FAC20-2A7C-419E-A9CB-B6A8D969249B}"/>
    <cellStyle name="Normal 3 2 4 5 2" xfId="1749" xr:uid="{D617F041-E39C-4344-BB69-F468C1FE1EAF}"/>
    <cellStyle name="Normal 3 2 4 6" xfId="432" xr:uid="{61A53FA8-A7B6-42AD-B81A-6751DC7A1E6D}"/>
    <cellStyle name="Normal 3 2 4 6 2" xfId="1483" xr:uid="{39F127C5-1568-4F2A-ADC6-87EB2B5D9DCD}"/>
    <cellStyle name="Normal 3 2 4 7" xfId="1235" xr:uid="{6A0665E5-39B7-47D2-AB93-D5336C1889B5}"/>
    <cellStyle name="Normal 3 3" xfId="51" xr:uid="{D35846DA-278F-4D06-9542-78940A53529E}"/>
    <cellStyle name="Normal 3 3 2" xfId="182" xr:uid="{BD999C4C-C093-46A5-898C-9D49B5A3FE4E}"/>
    <cellStyle name="Normal 3 4" xfId="52" xr:uid="{7C2BD18B-44CA-4D64-943F-1F2D72A3E624}"/>
    <cellStyle name="Normal 3 4 2" xfId="190" xr:uid="{C01A42AA-172D-49FC-BD00-DEB838D4638C}"/>
    <cellStyle name="Normal 3 5" xfId="139" xr:uid="{B1D7CBD6-F761-4B21-B27A-79687F2E9B80}"/>
    <cellStyle name="Normal 3 5 2" xfId="213" xr:uid="{809D4367-53DF-4F9A-98BA-40E85306F996}"/>
    <cellStyle name="Normal 3 5 2 2" xfId="335" xr:uid="{7244DB69-8D81-4024-9D8F-B0324DEDF1C5}"/>
    <cellStyle name="Normal 3 5 2 2 2" xfId="1120" xr:uid="{932F2232-8692-4A6F-8A21-B101CC2B980F}"/>
    <cellStyle name="Normal 3 5 2 2 2 2" xfId="2166" xr:uid="{286A1E21-6235-45CC-AC0B-A2BF48001061}"/>
    <cellStyle name="Normal 3 5 2 2 3" xfId="854" xr:uid="{78DEEC14-1692-4FB2-8DB3-3DC9E6763748}"/>
    <cellStyle name="Normal 3 5 2 2 3 2" xfId="1900" xr:uid="{213CB800-DD09-42FD-8E61-C091BE36E3D5}"/>
    <cellStyle name="Normal 3 5 2 2 4" xfId="583" xr:uid="{6646382D-1A52-428E-BE09-541994D2C214}"/>
    <cellStyle name="Normal 3 5 2 2 4 2" xfId="1634" xr:uid="{243F5866-C0DB-4863-AF0A-3269927A890C}"/>
    <cellStyle name="Normal 3 5 2 2 5" xfId="1386" xr:uid="{99E960A1-EE63-43EE-8EA7-40C6F9F9AD35}"/>
    <cellStyle name="Normal 3 5 2 3" xfId="996" xr:uid="{24BF616F-9646-4115-86A1-1D0735DD76E0}"/>
    <cellStyle name="Normal 3 5 2 3 2" xfId="2042" xr:uid="{16145302-9358-41CC-96FD-F0DA94CD53D5}"/>
    <cellStyle name="Normal 3 5 2 4" xfId="730" xr:uid="{836B9C57-54B4-42D9-9477-5147CB088B3A}"/>
    <cellStyle name="Normal 3 5 2 4 2" xfId="1776" xr:uid="{83EE572B-0679-433F-8D74-6B116A3CA74A}"/>
    <cellStyle name="Normal 3 5 2 5" xfId="459" xr:uid="{D2439C0E-7C51-49C3-A5F5-B19E2357F54E}"/>
    <cellStyle name="Normal 3 5 2 5 2" xfId="1510" xr:uid="{E59B5F0A-B6FE-4CE6-BCCC-EA7100E7879E}"/>
    <cellStyle name="Normal 3 5 2 6" xfId="1262" xr:uid="{246A32A9-C717-4122-8ABE-7E31F7C4ABCF}"/>
    <cellStyle name="Normal 3 5 3" xfId="288" xr:uid="{E1DBE6F9-7A01-4541-AF8A-2084D88E075A}"/>
    <cellStyle name="Normal 3 5 3 2" xfId="1073" xr:uid="{07FF6803-35E7-4AE8-8437-66E3C8A675E2}"/>
    <cellStyle name="Normal 3 5 3 2 2" xfId="2119" xr:uid="{458DB603-8D82-4080-983C-8A1389D5D1B3}"/>
    <cellStyle name="Normal 3 5 3 3" xfId="807" xr:uid="{F8685AA5-3026-4137-A0AA-64E5E4517394}"/>
    <cellStyle name="Normal 3 5 3 3 2" xfId="1853" xr:uid="{AF214A02-C2D5-4ED3-8272-D754AAA72A1E}"/>
    <cellStyle name="Normal 3 5 3 4" xfId="536" xr:uid="{371E166C-4685-4582-86D0-5982C25CB323}"/>
    <cellStyle name="Normal 3 5 3 4 2" xfId="1587" xr:uid="{1E3C8A54-7509-4AD2-807B-0D6449DA9796}"/>
    <cellStyle name="Normal 3 5 3 5" xfId="1339" xr:uid="{60599F03-F65B-49E0-B1E7-740C069CA9CB}"/>
    <cellStyle name="Normal 3 5 4" xfId="949" xr:uid="{E517FF12-8E7D-4808-BA85-09F558117A86}"/>
    <cellStyle name="Normal 3 5 4 2" xfId="1995" xr:uid="{31A7323D-10DC-42FD-B6FA-F7CA4DC95F8C}"/>
    <cellStyle name="Normal 3 5 5" xfId="683" xr:uid="{531A9DF1-E81B-4850-9054-2AC38D6958D6}"/>
    <cellStyle name="Normal 3 5 5 2" xfId="1729" xr:uid="{595A4E38-97A7-424F-8BE7-47A0E7E51F27}"/>
    <cellStyle name="Normal 3 5 6" xfId="412" xr:uid="{31EBE817-6CE9-4E37-B14B-405C9A289FBC}"/>
    <cellStyle name="Normal 3 5 6 2" xfId="1463" xr:uid="{A5707DAD-343A-4BE0-8FDE-E4E287E32EF1}"/>
    <cellStyle name="Normal 3 5 7" xfId="1215" xr:uid="{BF35B4F6-A28C-48EF-A035-096930DF28AC}"/>
    <cellStyle name="Normal 3 6" xfId="180" xr:uid="{CE9E1B1A-DC30-467A-8E55-EE44ECC8387B}"/>
    <cellStyle name="Normal 3 6 2" xfId="232" xr:uid="{E33B0935-2A91-487D-B636-EC3E93EF79BA}"/>
    <cellStyle name="Normal 3 6 2 2" xfId="354" xr:uid="{8A94F757-3A71-4DAF-9945-8AFB5AB9F1F3}"/>
    <cellStyle name="Normal 3 6 2 2 2" xfId="1139" xr:uid="{595F121E-2381-4A7B-A5A4-25C5AB944153}"/>
    <cellStyle name="Normal 3 6 2 2 2 2" xfId="2185" xr:uid="{2A318133-D1D6-41FA-B63C-B97E6621B970}"/>
    <cellStyle name="Normal 3 6 2 2 3" xfId="873" xr:uid="{E0D706CD-4F96-44DB-992A-28BE782D927F}"/>
    <cellStyle name="Normal 3 6 2 2 3 2" xfId="1919" xr:uid="{335BA901-7CD6-4A4A-B1B7-EACC555A67EB}"/>
    <cellStyle name="Normal 3 6 2 2 4" xfId="602" xr:uid="{5DC5775C-7536-4D04-97F4-26F1684F1263}"/>
    <cellStyle name="Normal 3 6 2 2 4 2" xfId="1653" xr:uid="{B1C468E5-3227-4AEB-9AE5-0BE87680A427}"/>
    <cellStyle name="Normal 3 6 2 2 5" xfId="1405" xr:uid="{70B882ED-2FD6-4027-9463-025B348BC5EA}"/>
    <cellStyle name="Normal 3 6 2 3" xfId="1015" xr:uid="{C7220077-9E1F-4EF2-B91F-7B54F5A08C5D}"/>
    <cellStyle name="Normal 3 6 2 3 2" xfId="2061" xr:uid="{7E216915-109F-4C43-8234-37B6987797FA}"/>
    <cellStyle name="Normal 3 6 2 4" xfId="749" xr:uid="{AA54BA0F-80DC-48C6-A42B-EFB78E3CF331}"/>
    <cellStyle name="Normal 3 6 2 4 2" xfId="1795" xr:uid="{795F89B3-2038-4F61-AABA-F1EC5946BD97}"/>
    <cellStyle name="Normal 3 6 2 5" xfId="478" xr:uid="{585B415C-7153-4868-9C2A-307B7B04A4AB}"/>
    <cellStyle name="Normal 3 6 2 5 2" xfId="1529" xr:uid="{709C2D90-F3BA-498A-AA4B-5A57A3E69FD1}"/>
    <cellStyle name="Normal 3 6 2 6" xfId="1281" xr:uid="{E390D016-C3C7-4FCC-BE7C-5BACA3BA58A1}"/>
    <cellStyle name="Normal 3 6 3" xfId="307" xr:uid="{1A83E212-3294-4BCF-A68D-B7F3DBAB6B79}"/>
    <cellStyle name="Normal 3 6 3 2" xfId="1092" xr:uid="{2707AEF6-D843-45F3-BB56-BD7C010F9917}"/>
    <cellStyle name="Normal 3 6 3 2 2" xfId="2138" xr:uid="{39C47172-21D1-4D94-BCB1-CA4A30FB5C5C}"/>
    <cellStyle name="Normal 3 6 3 3" xfId="826" xr:uid="{3B17EE54-4AB8-4DF9-9C03-258CA2E73279}"/>
    <cellStyle name="Normal 3 6 3 3 2" xfId="1872" xr:uid="{1BA3DCF8-3221-4602-BD24-F4F888070E1E}"/>
    <cellStyle name="Normal 3 6 3 4" xfId="555" xr:uid="{DE6A62BD-C7FF-4F18-9212-F2814A562C8B}"/>
    <cellStyle name="Normal 3 6 3 4 2" xfId="1606" xr:uid="{49BCFC13-F891-4785-9475-D2A95599F1E2}"/>
    <cellStyle name="Normal 3 6 3 5" xfId="1358" xr:uid="{DACF4003-5D87-4832-9510-353F0EF116BA}"/>
    <cellStyle name="Normal 3 6 4" xfId="968" xr:uid="{33B52F13-8C91-4410-8259-E7A4A2BC6EDE}"/>
    <cellStyle name="Normal 3 6 4 2" xfId="2014" xr:uid="{3374E770-2D30-49E3-9183-FBF1CE16EC27}"/>
    <cellStyle name="Normal 3 6 5" xfId="702" xr:uid="{770427EA-61F9-4B49-BBFC-D5BA7CD4B58A}"/>
    <cellStyle name="Normal 3 6 5 2" xfId="1748" xr:uid="{452F9946-0D4C-49C7-AC65-9A82EBEBC5D6}"/>
    <cellStyle name="Normal 3 6 6" xfId="431" xr:uid="{58C4CE68-2FBA-4BF9-989E-E55B601E0DE1}"/>
    <cellStyle name="Normal 3 6 6 2" xfId="1482" xr:uid="{4F789D85-3C08-4A4B-B61D-3D8FFC2ABA82}"/>
    <cellStyle name="Normal 3 6 7" xfId="1234" xr:uid="{DD8A9841-EE5A-44C6-8BC9-20C2623F5C6A}"/>
    <cellStyle name="Normal 3 7" xfId="656" xr:uid="{80060799-4FBF-4028-9C0F-D08D91FD761C}"/>
    <cellStyle name="Normal 3 7 2" xfId="1190" xr:uid="{245A2601-4D0D-4702-8F15-79D42B0C35D0}"/>
    <cellStyle name="Normal 3 7 2 2" xfId="2236" xr:uid="{4775F69D-FCD1-4B14-9B70-D575A21C37C9}"/>
    <cellStyle name="Normal 3 7 3" xfId="924" xr:uid="{AD082BDD-DE03-43C3-870F-6D36E2E10801}"/>
    <cellStyle name="Normal 3 7 3 2" xfId="1970" xr:uid="{A00ABA00-07EC-4169-AEC5-3398B5B8D0DD}"/>
    <cellStyle name="Normal 3 7 4" xfId="1704" xr:uid="{5CFFD0EF-F07A-438C-96D8-3B57136E4481}"/>
    <cellStyle name="Normal 3 8" xfId="2240" xr:uid="{5C1BA49E-20F3-48D6-B38A-0069F433EDB7}"/>
    <cellStyle name="Normal 4" xfId="6" xr:uid="{E238D79C-2317-49DB-B7C8-CE278A3500F2}"/>
    <cellStyle name="Normal 4 2" xfId="140" xr:uid="{7512A0EA-AA57-4C0D-9308-18796E4CDF79}"/>
    <cellStyle name="Normal 4 2 10" xfId="1216" xr:uid="{7ADCFBA8-3FFA-480B-AD7D-0BA41188E184}"/>
    <cellStyle name="Normal 4 2 2" xfId="141" xr:uid="{AD882AFB-865D-447F-8B71-A5BCF41EE3D4}"/>
    <cellStyle name="Normal 4 2 3" xfId="142" xr:uid="{DB59D030-6458-4890-AD2D-D293F898E918}"/>
    <cellStyle name="Normal 4 2 4" xfId="143" xr:uid="{F40B1C5C-EAF3-4869-B70D-F3C897414B07}"/>
    <cellStyle name="Normal 4 2 4 2" xfId="215" xr:uid="{D791D188-55EF-4E36-AACC-E2DE32B902CE}"/>
    <cellStyle name="Normal 4 2 4 2 2" xfId="337" xr:uid="{FC34B28C-EA75-4A35-A955-99DB2DE82E2B}"/>
    <cellStyle name="Normal 4 2 4 2 2 2" xfId="1122" xr:uid="{98955097-7A1B-4F15-843B-66D1A73C5F97}"/>
    <cellStyle name="Normal 4 2 4 2 2 2 2" xfId="2168" xr:uid="{11B13669-3D21-4AF2-A191-57CC20318282}"/>
    <cellStyle name="Normal 4 2 4 2 2 3" xfId="856" xr:uid="{BBD7D284-B92F-4210-8F69-9A45C4A6CED9}"/>
    <cellStyle name="Normal 4 2 4 2 2 3 2" xfId="1902" xr:uid="{1774B1F0-D1E8-43CA-9AB8-B4A62FA5C491}"/>
    <cellStyle name="Normal 4 2 4 2 2 4" xfId="585" xr:uid="{EAC37FE5-EFAB-4017-A1AD-519F2AE57B5C}"/>
    <cellStyle name="Normal 4 2 4 2 2 4 2" xfId="1636" xr:uid="{4DC926E6-46B8-4D12-BB05-3D66D25E2224}"/>
    <cellStyle name="Normal 4 2 4 2 2 5" xfId="1388" xr:uid="{1E445EA2-16C4-4481-814D-8B6A839432DA}"/>
    <cellStyle name="Normal 4 2 4 2 3" xfId="998" xr:uid="{D3592070-466A-4F30-9FE4-23325275F2BE}"/>
    <cellStyle name="Normal 4 2 4 2 3 2" xfId="2044" xr:uid="{26A3F4B7-857B-4762-A609-DAF5B0A2144F}"/>
    <cellStyle name="Normal 4 2 4 2 4" xfId="732" xr:uid="{616ABFD8-34F7-4AD8-9ADC-43DF6DCCBDC6}"/>
    <cellStyle name="Normal 4 2 4 2 4 2" xfId="1778" xr:uid="{4E513B74-E9F5-495F-818D-CA04D9C733EE}"/>
    <cellStyle name="Normal 4 2 4 2 5" xfId="461" xr:uid="{6A4D55F0-D3AE-41D5-B862-C572826A85AC}"/>
    <cellStyle name="Normal 4 2 4 2 5 2" xfId="1512" xr:uid="{565ED6F3-FF62-4758-BD0A-539FC7950205}"/>
    <cellStyle name="Normal 4 2 4 2 6" xfId="1264" xr:uid="{F7F6FCE8-C822-4D54-9F3A-2E40E62B2595}"/>
    <cellStyle name="Normal 4 2 4 3" xfId="290" xr:uid="{0DABAEC0-471A-4472-9990-D5F091BFA82B}"/>
    <cellStyle name="Normal 4 2 4 3 2" xfId="1075" xr:uid="{D22F03CC-4101-4F8A-A7C4-96F996379164}"/>
    <cellStyle name="Normal 4 2 4 3 2 2" xfId="2121" xr:uid="{409441DD-A1F0-48B4-8CCB-5F74C70F78F3}"/>
    <cellStyle name="Normal 4 2 4 3 3" xfId="809" xr:uid="{0A83D698-52DF-484D-B6EC-A43C86797CB9}"/>
    <cellStyle name="Normal 4 2 4 3 3 2" xfId="1855" xr:uid="{585648CC-5319-46BD-8B41-EDCF3B9BA332}"/>
    <cellStyle name="Normal 4 2 4 3 4" xfId="538" xr:uid="{71582A43-D4C7-4A29-91BA-E3EEED49866E}"/>
    <cellStyle name="Normal 4 2 4 3 4 2" xfId="1589" xr:uid="{E87FBB5F-A59A-4FF8-96E7-A50CF3822CC5}"/>
    <cellStyle name="Normal 4 2 4 3 5" xfId="1341" xr:uid="{02E3B573-865F-4974-B7F0-C1311B796E62}"/>
    <cellStyle name="Normal 4 2 4 4" xfId="951" xr:uid="{2DD8D32A-1F7C-42F7-8E6D-7C55965FC7AC}"/>
    <cellStyle name="Normal 4 2 4 4 2" xfId="1997" xr:uid="{1228A96F-708B-4937-9828-382CA1BFAF12}"/>
    <cellStyle name="Normal 4 2 4 5" xfId="685" xr:uid="{CAC7D25F-813A-41EC-8993-F4D5EF748E5E}"/>
    <cellStyle name="Normal 4 2 4 5 2" xfId="1731" xr:uid="{C7E6B5EC-E599-4744-A670-8F77D2B2A13B}"/>
    <cellStyle name="Normal 4 2 4 6" xfId="414" xr:uid="{651409A5-7E71-4082-80EC-A29AE8AACDB5}"/>
    <cellStyle name="Normal 4 2 4 6 2" xfId="1465" xr:uid="{8E101F60-CF80-4A40-8628-B288A2F51BE6}"/>
    <cellStyle name="Normal 4 2 4 7" xfId="1217" xr:uid="{88263358-178D-44F7-8BAD-1082D9388929}"/>
    <cellStyle name="Normal 4 2 5" xfId="214" xr:uid="{E14C1089-625E-4208-B73A-13AE3191E18F}"/>
    <cellStyle name="Normal 4 2 5 2" xfId="336" xr:uid="{7F11B89B-BFD7-4177-8C2F-39C45BB3CA34}"/>
    <cellStyle name="Normal 4 2 5 2 2" xfId="1121" xr:uid="{AB292807-ACF7-405F-82CF-CE8469A2F4C0}"/>
    <cellStyle name="Normal 4 2 5 2 2 2" xfId="2167" xr:uid="{88FF1E71-BD03-44ED-AA11-8B4F99E2EE72}"/>
    <cellStyle name="Normal 4 2 5 2 3" xfId="855" xr:uid="{CFF44DD5-31AD-4AD2-BA11-CE55F99A022B}"/>
    <cellStyle name="Normal 4 2 5 2 3 2" xfId="1901" xr:uid="{18F4E23F-9328-41BD-9A11-533736997EDD}"/>
    <cellStyle name="Normal 4 2 5 2 4" xfId="584" xr:uid="{14648FD2-D2E1-4DBC-BE50-29FA9BCCF45A}"/>
    <cellStyle name="Normal 4 2 5 2 4 2" xfId="1635" xr:uid="{4CC5DE54-43CA-44BC-9D99-A19A3C983CAF}"/>
    <cellStyle name="Normal 4 2 5 2 5" xfId="1387" xr:uid="{4DC1E11C-5A48-4D78-ACCD-80F33C54C648}"/>
    <cellStyle name="Normal 4 2 5 3" xfId="997" xr:uid="{BE8C8865-57C6-41D1-9E0A-971B53684108}"/>
    <cellStyle name="Normal 4 2 5 3 2" xfId="2043" xr:uid="{CE12FC43-8310-475F-ACD4-73046938FA13}"/>
    <cellStyle name="Normal 4 2 5 4" xfId="731" xr:uid="{88D28959-06E4-40D6-824A-52B565E67671}"/>
    <cellStyle name="Normal 4 2 5 4 2" xfId="1777" xr:uid="{E60C2BB9-9899-4566-9C03-D4EC072C37D7}"/>
    <cellStyle name="Normal 4 2 5 5" xfId="460" xr:uid="{EE2C9060-0F08-4A2B-8231-C4F7368E58E7}"/>
    <cellStyle name="Normal 4 2 5 5 2" xfId="1511" xr:uid="{91E110A2-297F-46C4-87DA-CB1F97D863BC}"/>
    <cellStyle name="Normal 4 2 5 6" xfId="1263" xr:uid="{47B3D1AE-39E4-4B1C-8070-D7261BC39BBF}"/>
    <cellStyle name="Normal 4 2 6" xfId="289" xr:uid="{77212EC1-E362-4657-8AAA-F2102ADF8048}"/>
    <cellStyle name="Normal 4 2 6 2" xfId="1074" xr:uid="{BED4E4D4-66A9-44D7-A98C-296877E045F3}"/>
    <cellStyle name="Normal 4 2 6 2 2" xfId="2120" xr:uid="{9EF2ED50-4EAF-463C-8090-8D37A5A87433}"/>
    <cellStyle name="Normal 4 2 6 3" xfId="808" xr:uid="{05A8FD5A-D812-4CC4-853B-630FD8F3AD80}"/>
    <cellStyle name="Normal 4 2 6 3 2" xfId="1854" xr:uid="{E654961B-478F-4515-ABD6-5F58696F2C75}"/>
    <cellStyle name="Normal 4 2 6 4" xfId="537" xr:uid="{5CF63614-9966-492A-AAC3-96FFA4F412BB}"/>
    <cellStyle name="Normal 4 2 6 4 2" xfId="1588" xr:uid="{4E41A9C4-2F33-449F-BF29-31612169B19D}"/>
    <cellStyle name="Normal 4 2 6 5" xfId="1340" xr:uid="{50D1B01A-F0F1-42AA-A7AB-E386693C3A1E}"/>
    <cellStyle name="Normal 4 2 7" xfId="950" xr:uid="{0189F9F4-BC00-4A35-8D7E-8668BECF6915}"/>
    <cellStyle name="Normal 4 2 7 2" xfId="1996" xr:uid="{22BE6078-16CC-420D-9E70-A2DF7F457156}"/>
    <cellStyle name="Normal 4 2 8" xfId="684" xr:uid="{05927883-45FC-47BF-9A5E-6B2894788582}"/>
    <cellStyle name="Normal 4 2 8 2" xfId="1730" xr:uid="{1E7003E7-A6FF-4493-8C1D-3C181D4B43F2}"/>
    <cellStyle name="Normal 4 2 9" xfId="413" xr:uid="{958F3AFE-BD18-4F33-95E1-EC05F19099CD}"/>
    <cellStyle name="Normal 4 2 9 2" xfId="1464" xr:uid="{56B306FE-CF11-4F3C-B176-B4B9AE0ACFB3}"/>
    <cellStyle name="Normal 4 3" xfId="144" xr:uid="{30E2AA62-D2A9-4B40-AB64-FC1D6EEDC06C}"/>
    <cellStyle name="Normal 4 3 2" xfId="145" xr:uid="{5201032C-32CF-490D-AE10-AFFD8BC5E4F4}"/>
    <cellStyle name="Normal 4 4" xfId="146" xr:uid="{9A55B8B3-C1AB-43D5-B626-9844F0C9B2A8}"/>
    <cellStyle name="Normal 4 5" xfId="147" xr:uid="{BA2EB8A3-E6C5-4CCD-B499-5404BECF7863}"/>
    <cellStyle name="Normal 4 6" xfId="660" xr:uid="{89013CD6-6B78-4177-9B4E-1ED140072EB8}"/>
    <cellStyle name="Normal 5" xfId="53" xr:uid="{9CC445F4-1FBF-4317-AA62-D9C245204ECB}"/>
    <cellStyle name="Normal 5 10" xfId="391" xr:uid="{74614A03-6ED3-450C-8DC6-1D8C717586C5}"/>
    <cellStyle name="Normal 5 10 2" xfId="1442" xr:uid="{EE934C2C-58A5-411D-A035-F86A08738C37}"/>
    <cellStyle name="Normal 5 11" xfId="1194" xr:uid="{AAE39A7C-6A00-461D-93FA-CCB8ECA55285}"/>
    <cellStyle name="Normal 5 2" xfId="54" xr:uid="{BBEC6D5E-0151-4D61-A231-72A54257A225}"/>
    <cellStyle name="Normal 5 2 2" xfId="184" xr:uid="{F74E7925-AB31-4B50-870B-3378FBEE5736}"/>
    <cellStyle name="Normal 5 2 2 2" xfId="235" xr:uid="{F3C8CEA1-3FA3-4DE9-98AA-79DD75B416D1}"/>
    <cellStyle name="Normal 5 2 2 2 2" xfId="357" xr:uid="{AD396CAE-9CD8-4C76-84FB-54F48FE4677F}"/>
    <cellStyle name="Normal 5 2 2 2 2 2" xfId="1142" xr:uid="{9CB9ECD1-5E09-4E96-AA6D-92C0303039AA}"/>
    <cellStyle name="Normal 5 2 2 2 2 2 2" xfId="2188" xr:uid="{60720A62-34B6-4571-9F6D-4EECABCBC546}"/>
    <cellStyle name="Normal 5 2 2 2 2 3" xfId="876" xr:uid="{FD6ABA25-D53F-4075-A9B0-8762748CA07B}"/>
    <cellStyle name="Normal 5 2 2 2 2 3 2" xfId="1922" xr:uid="{AB48E452-59A7-4AD4-9E4E-2BB4900572F9}"/>
    <cellStyle name="Normal 5 2 2 2 2 4" xfId="605" xr:uid="{BA588567-1BE7-4877-AE00-CE559CC06ABB}"/>
    <cellStyle name="Normal 5 2 2 2 2 4 2" xfId="1656" xr:uid="{0F15E1BD-80D2-4CFA-97C8-C9F827881D38}"/>
    <cellStyle name="Normal 5 2 2 2 2 5" xfId="1408" xr:uid="{5249FD46-F3E2-45DB-8386-9835A9E2DD13}"/>
    <cellStyle name="Normal 5 2 2 2 3" xfId="1018" xr:uid="{7EB8AFCE-2E58-4E92-8B74-2BB9A7ED0068}"/>
    <cellStyle name="Normal 5 2 2 2 3 2" xfId="2064" xr:uid="{289FEA77-646F-4E06-9D1E-C6A435009ADE}"/>
    <cellStyle name="Normal 5 2 2 2 4" xfId="752" xr:uid="{EC52AD98-CFF0-4D58-9DD4-98C6A5301708}"/>
    <cellStyle name="Normal 5 2 2 2 4 2" xfId="1798" xr:uid="{FFE7708B-4360-47BE-BD76-226001189DF2}"/>
    <cellStyle name="Normal 5 2 2 2 5" xfId="481" xr:uid="{90BFFB3D-DD84-41C0-8C66-B3C26893B7AB}"/>
    <cellStyle name="Normal 5 2 2 2 5 2" xfId="1532" xr:uid="{AF926C5C-4175-41DE-92D0-240B6E2A602F}"/>
    <cellStyle name="Normal 5 2 2 2 6" xfId="1284" xr:uid="{4AA1B65D-1C5A-4FBD-8743-E84334AFE4E9}"/>
    <cellStyle name="Normal 5 2 2 3" xfId="310" xr:uid="{BA86D3EE-BCC0-4C3C-9B46-1CD224B73FA2}"/>
    <cellStyle name="Normal 5 2 2 3 2" xfId="1095" xr:uid="{84C2F0B7-177E-4490-903F-9A89D77467BC}"/>
    <cellStyle name="Normal 5 2 2 3 2 2" xfId="2141" xr:uid="{4C52466E-989D-4A6D-80D3-33E9C4784B86}"/>
    <cellStyle name="Normal 5 2 2 3 3" xfId="829" xr:uid="{C5859F3F-93B1-46FB-957C-099C96250092}"/>
    <cellStyle name="Normal 5 2 2 3 3 2" xfId="1875" xr:uid="{38BE17BF-CF91-46C0-9B65-56466E1CACAB}"/>
    <cellStyle name="Normal 5 2 2 3 4" xfId="558" xr:uid="{6CF78010-5829-4E99-ACF4-6BCD69810BB6}"/>
    <cellStyle name="Normal 5 2 2 3 4 2" xfId="1609" xr:uid="{E3979C77-F1A8-482D-AFF7-02D51CD372DB}"/>
    <cellStyle name="Normal 5 2 2 3 5" xfId="1361" xr:uid="{4C062349-7118-494C-95A5-903396EF416A}"/>
    <cellStyle name="Normal 5 2 2 4" xfId="971" xr:uid="{12D37DCD-945D-4D93-B101-FC3C769A4334}"/>
    <cellStyle name="Normal 5 2 2 4 2" xfId="2017" xr:uid="{7547120A-71C1-4736-A7B3-1000A72EB8FA}"/>
    <cellStyle name="Normal 5 2 2 5" xfId="705" xr:uid="{2CCFBBBE-8B5F-4B9E-977F-020EEA357B83}"/>
    <cellStyle name="Normal 5 2 2 5 2" xfId="1751" xr:uid="{3BDC1792-6DBA-40BD-A20B-A13A26EB8118}"/>
    <cellStyle name="Normal 5 2 2 6" xfId="434" xr:uid="{59B84E9F-3766-40D8-A7BF-94F433B964C2}"/>
    <cellStyle name="Normal 5 2 2 6 2" xfId="1485" xr:uid="{B825E93A-EB4B-432D-A65B-BD67F2C2EACC}"/>
    <cellStyle name="Normal 5 2 2 7" xfId="1237" xr:uid="{5C02F25C-A507-415C-8D4A-8E26C5531A14}"/>
    <cellStyle name="Normal 5 2 3" xfId="193" xr:uid="{E3EC9B6F-C8FF-4C97-9EC3-3704C9D83CDA}"/>
    <cellStyle name="Normal 5 2 3 2" xfId="315" xr:uid="{3673B5A7-9DD4-48AE-B078-879E44897086}"/>
    <cellStyle name="Normal 5 2 3 2 2" xfId="1100" xr:uid="{6E7A9E7E-4C96-406E-B8FF-19A69AED0958}"/>
    <cellStyle name="Normal 5 2 3 2 2 2" xfId="2146" xr:uid="{62D45DF9-D9DD-475E-906B-E91E4AD4D27D}"/>
    <cellStyle name="Normal 5 2 3 2 3" xfId="834" xr:uid="{012C49BC-6F1F-4EC5-82C8-7350D736B3C0}"/>
    <cellStyle name="Normal 5 2 3 2 3 2" xfId="1880" xr:uid="{F3954420-4C6C-4A2A-AB04-88F481987CAD}"/>
    <cellStyle name="Normal 5 2 3 2 4" xfId="563" xr:uid="{B32269C3-774E-4D6C-852C-6A4F000CFB01}"/>
    <cellStyle name="Normal 5 2 3 2 4 2" xfId="1614" xr:uid="{4CD4C8EF-E64A-415B-A65C-D687DA5FCE7A}"/>
    <cellStyle name="Normal 5 2 3 2 5" xfId="1366" xr:uid="{638CC775-6D0A-40B6-AF47-44B9A9C5F045}"/>
    <cellStyle name="Normal 5 2 3 3" xfId="976" xr:uid="{8858026D-B294-4E68-A9E8-ECB649F2682A}"/>
    <cellStyle name="Normal 5 2 3 3 2" xfId="2022" xr:uid="{4C4914A2-D138-422F-8FD0-B00FFF64F229}"/>
    <cellStyle name="Normal 5 2 3 4" xfId="710" xr:uid="{22A1E17A-711D-4240-9C27-EBECAC1FA1B2}"/>
    <cellStyle name="Normal 5 2 3 4 2" xfId="1756" xr:uid="{E7176CB2-2017-49EB-A445-8695EEA0D798}"/>
    <cellStyle name="Normal 5 2 3 5" xfId="439" xr:uid="{FB3BE651-109D-4606-B945-4A2122ECF584}"/>
    <cellStyle name="Normal 5 2 3 5 2" xfId="1490" xr:uid="{B4E0ACDF-32CD-44A9-B672-B27B2351CE25}"/>
    <cellStyle name="Normal 5 2 3 6" xfId="1242" xr:uid="{0D9AC6BA-F090-4E84-95D0-36C486F77337}"/>
    <cellStyle name="Normal 5 2 4" xfId="268" xr:uid="{11CBE8E2-6B1E-4DA2-8A02-57B044DB84A2}"/>
    <cellStyle name="Normal 5 2 4 2" xfId="1053" xr:uid="{169925DC-987E-429C-898B-166832DBA1E8}"/>
    <cellStyle name="Normal 5 2 4 2 2" xfId="2099" xr:uid="{F28DD3DB-B9EE-425E-A3F2-BEBE996CB3CC}"/>
    <cellStyle name="Normal 5 2 4 3" xfId="787" xr:uid="{F2B2CB58-8414-4125-8BEA-AC3751B4F01B}"/>
    <cellStyle name="Normal 5 2 4 3 2" xfId="1833" xr:uid="{C6E99716-FF35-4A4C-9E19-47DEDA9F3013}"/>
    <cellStyle name="Normal 5 2 4 4" xfId="516" xr:uid="{F2326D84-31FB-4A19-A72C-D6E043D913A8}"/>
    <cellStyle name="Normal 5 2 4 4 2" xfId="1567" xr:uid="{CF87FB12-CBDB-436D-8646-D254A4181DDF}"/>
    <cellStyle name="Normal 5 2 4 5" xfId="1319" xr:uid="{7AC1BEC0-9C65-4FD5-B8D9-1BAC5A8E12A1}"/>
    <cellStyle name="Normal 5 2 5" xfId="929" xr:uid="{827CDB6D-C49C-4863-B147-D3B613217C33}"/>
    <cellStyle name="Normal 5 2 5 2" xfId="1975" xr:uid="{997AE346-7F64-4940-8DCB-5A87CC3ECEE6}"/>
    <cellStyle name="Normal 5 2 6" xfId="663" xr:uid="{15F600AF-0F73-4F9D-BF4F-912AB22DC95F}"/>
    <cellStyle name="Normal 5 2 6 2" xfId="1709" xr:uid="{E0606AAE-563E-451C-9926-2D815CDDC40A}"/>
    <cellStyle name="Normal 5 2 7" xfId="392" xr:uid="{78CBBA76-FCEE-4F7C-B4DF-A8D45D5C65B0}"/>
    <cellStyle name="Normal 5 2 7 2" xfId="1443" xr:uid="{832F9504-94A1-446C-8B4E-930DE7E33F9F}"/>
    <cellStyle name="Normal 5 2 8" xfId="1195" xr:uid="{68CE8CB5-AE1F-4897-B05C-A174D4921051}"/>
    <cellStyle name="Normal 5 3" xfId="148" xr:uid="{0AA3A702-E2D0-46A0-BA71-7A24B0A19ABA}"/>
    <cellStyle name="Normal 5 4" xfId="183" xr:uid="{2F707452-07DD-4CD3-A0E0-31D0E8CFD32A}"/>
    <cellStyle name="Normal 5 4 2" xfId="234" xr:uid="{5E969412-6B22-493A-BA67-3F729DD8F06B}"/>
    <cellStyle name="Normal 5 4 2 2" xfId="356" xr:uid="{AE2F2E3A-C28C-4E0E-B3A1-37B980EDC734}"/>
    <cellStyle name="Normal 5 4 2 2 2" xfId="1141" xr:uid="{12C2209D-A109-4B47-8715-30272978A5C8}"/>
    <cellStyle name="Normal 5 4 2 2 2 2" xfId="2187" xr:uid="{151EEBD9-DFD9-464B-9454-FE8C535E1938}"/>
    <cellStyle name="Normal 5 4 2 2 3" xfId="875" xr:uid="{1B873861-5F92-4B14-B960-34964B0EB7A9}"/>
    <cellStyle name="Normal 5 4 2 2 3 2" xfId="1921" xr:uid="{B78DA9AF-B735-46B1-8C83-6AE60B12CA8D}"/>
    <cellStyle name="Normal 5 4 2 2 4" xfId="604" xr:uid="{6242A5CC-BE34-4C57-B0CA-6142486A2F01}"/>
    <cellStyle name="Normal 5 4 2 2 4 2" xfId="1655" xr:uid="{53D2A3F6-A997-4D87-BB27-C0E779BD3D61}"/>
    <cellStyle name="Normal 5 4 2 2 5" xfId="1407" xr:uid="{CD046079-61E8-49D2-BDB4-49AF7CAB1A30}"/>
    <cellStyle name="Normal 5 4 2 3" xfId="1017" xr:uid="{AC8AB01E-CC39-4E48-A23A-AAA488AA6CDD}"/>
    <cellStyle name="Normal 5 4 2 3 2" xfId="2063" xr:uid="{935579D2-78DF-4C1D-A838-A8A5A0DAB3C4}"/>
    <cellStyle name="Normal 5 4 2 4" xfId="751" xr:uid="{85A3E846-CEBA-455F-B4F2-E9FEDB51C657}"/>
    <cellStyle name="Normal 5 4 2 4 2" xfId="1797" xr:uid="{1DFDD83B-6434-4F72-B3FC-3B113C07206B}"/>
    <cellStyle name="Normal 5 4 2 5" xfId="480" xr:uid="{6FD9EEB3-07EC-4D28-AFD0-16670B7F50D2}"/>
    <cellStyle name="Normal 5 4 2 5 2" xfId="1531" xr:uid="{3F34FFC6-50C1-4E88-8262-E2B254CC1C28}"/>
    <cellStyle name="Normal 5 4 2 6" xfId="1283" xr:uid="{5A3E0259-137B-4D50-ADD1-6E210A546ED5}"/>
    <cellStyle name="Normal 5 4 3" xfId="309" xr:uid="{44539690-3532-46B5-A428-9134238F8DA7}"/>
    <cellStyle name="Normal 5 4 3 2" xfId="1094" xr:uid="{30367F11-4CB9-445B-9669-13C9BE02FB42}"/>
    <cellStyle name="Normal 5 4 3 2 2" xfId="2140" xr:uid="{20BAD713-F922-4CF5-89B3-C9347D0EF087}"/>
    <cellStyle name="Normal 5 4 3 3" xfId="828" xr:uid="{7833D697-C96C-4498-85E1-197BD2698978}"/>
    <cellStyle name="Normal 5 4 3 3 2" xfId="1874" xr:uid="{5BF6991D-861A-4E23-BB5F-2F8187B00F3E}"/>
    <cellStyle name="Normal 5 4 3 4" xfId="557" xr:uid="{BE0C90F6-6DE3-49CB-9E63-40944E52A8CB}"/>
    <cellStyle name="Normal 5 4 3 4 2" xfId="1608" xr:uid="{D99F51B4-5D19-4718-89C1-2004A046E035}"/>
    <cellStyle name="Normal 5 4 3 5" xfId="1360" xr:uid="{8C0DED6E-0A23-4DD5-9D03-6F99B00CA492}"/>
    <cellStyle name="Normal 5 4 4" xfId="970" xr:uid="{D8781D68-579A-41EE-AA18-07E6D8B1128E}"/>
    <cellStyle name="Normal 5 4 4 2" xfId="2016" xr:uid="{F6FAC73F-7054-40E2-8955-592E9E301ACD}"/>
    <cellStyle name="Normal 5 4 5" xfId="704" xr:uid="{4ACD83A5-EC7F-46C5-A039-8425613851CA}"/>
    <cellStyle name="Normal 5 4 5 2" xfId="1750" xr:uid="{0F4FCCED-E227-4A1F-8D7B-BBDB50D9199E}"/>
    <cellStyle name="Normal 5 4 6" xfId="433" xr:uid="{5919F769-D7B6-4769-B197-C0480CCAE7AE}"/>
    <cellStyle name="Normal 5 4 6 2" xfId="1484" xr:uid="{70F8E8F5-6276-4268-A27F-3A7C63E73A6A}"/>
    <cellStyle name="Normal 5 4 7" xfId="1236" xr:uid="{0E5FE202-CE1D-4DBC-992B-783B02508529}"/>
    <cellStyle name="Normal 5 5" xfId="192" xr:uid="{027C37A0-8A23-4137-A468-E4549DCB80FF}"/>
    <cellStyle name="Normal 5 5 2" xfId="314" xr:uid="{C74A4BF5-3265-4F14-AD92-F93EF07B40F8}"/>
    <cellStyle name="Normal 5 5 2 2" xfId="1099" xr:uid="{2E5B14FC-988B-40D8-9609-F2C0500F8159}"/>
    <cellStyle name="Normal 5 5 2 2 2" xfId="2145" xr:uid="{D2C2EEC0-3D5E-44DA-BB58-D18A6FA980B2}"/>
    <cellStyle name="Normal 5 5 2 3" xfId="833" xr:uid="{2EABD2FB-2752-4E49-ACC0-7A9F236B5A36}"/>
    <cellStyle name="Normal 5 5 2 3 2" xfId="1879" xr:uid="{4E8078AE-1BA8-484C-A008-45D69BADC7DC}"/>
    <cellStyle name="Normal 5 5 2 4" xfId="562" xr:uid="{A9A3128D-C91D-43B5-A0B6-D040E2E03EAB}"/>
    <cellStyle name="Normal 5 5 2 4 2" xfId="1613" xr:uid="{44D9BC43-6EFB-4E5F-87A4-C4CE9B546DD4}"/>
    <cellStyle name="Normal 5 5 2 5" xfId="1365" xr:uid="{128B32FD-4495-4ED1-9135-8CF253498D9D}"/>
    <cellStyle name="Normal 5 5 3" xfId="975" xr:uid="{26D4B372-30FE-4B58-90D5-284476342D00}"/>
    <cellStyle name="Normal 5 5 3 2" xfId="2021" xr:uid="{8D6DAFCA-89D3-4B48-A430-863EA105F1E0}"/>
    <cellStyle name="Normal 5 5 4" xfId="709" xr:uid="{1C6583BD-41C7-41E2-B8DF-07AAA3868FCE}"/>
    <cellStyle name="Normal 5 5 4 2" xfId="1755" xr:uid="{D2738AE3-6ECA-4A65-AFA2-875C98DEE00C}"/>
    <cellStyle name="Normal 5 5 5" xfId="438" xr:uid="{944FC44F-72E1-4A34-890D-7B11633E2A45}"/>
    <cellStyle name="Normal 5 5 5 2" xfId="1489" xr:uid="{E6920919-E057-413E-9C1E-4AB9B14FC9F2}"/>
    <cellStyle name="Normal 5 5 6" xfId="1241" xr:uid="{A931A931-BF2C-430E-BCF7-C2756D81FE52}"/>
    <cellStyle name="Normal 5 6" xfId="267" xr:uid="{49F3E20A-6C7C-496B-BC8C-11B57FF5E4FE}"/>
    <cellStyle name="Normal 5 6 2" xfId="1052" xr:uid="{A96E7E60-5446-4F28-B987-E018F570C76E}"/>
    <cellStyle name="Normal 5 6 2 2" xfId="2098" xr:uid="{B16130B8-3A66-4641-BD37-A4494698E1B3}"/>
    <cellStyle name="Normal 5 6 3" xfId="786" xr:uid="{9ABAAEE3-76FD-462A-854C-DB97AA1D40AC}"/>
    <cellStyle name="Normal 5 6 3 2" xfId="1832" xr:uid="{C0BE9421-20D7-4582-85C8-C4E8EED76EC8}"/>
    <cellStyle name="Normal 5 6 4" xfId="515" xr:uid="{881167DA-35AD-468E-8EC0-3D72803243D5}"/>
    <cellStyle name="Normal 5 6 4 2" xfId="1566" xr:uid="{A062FC25-ABAB-4EE9-9969-1F487179E421}"/>
    <cellStyle name="Normal 5 6 5" xfId="1318" xr:uid="{75355620-C59F-43F5-8DFA-4D69F64E37A5}"/>
    <cellStyle name="Normal 5 7" xfId="659" xr:uid="{38191A53-7B6A-4FB1-8EF8-1DEFC63E5FFF}"/>
    <cellStyle name="Normal 5 8" xfId="928" xr:uid="{2761DDED-AB11-41CE-AB27-6A62586430AB}"/>
    <cellStyle name="Normal 5 8 2" xfId="1974" xr:uid="{1DD98C7F-F9E4-4397-973C-C8EF92D29C1C}"/>
    <cellStyle name="Normal 5 9" xfId="662" xr:uid="{154FCA8E-269B-41CE-BA89-95E0FD40D2C5}"/>
    <cellStyle name="Normal 5 9 2" xfId="1708" xr:uid="{3484D635-EC1F-4568-84F3-1C29D48FDC6D}"/>
    <cellStyle name="Normal 6" xfId="55" xr:uid="{6632A367-C591-4F5E-98E4-B6BE008D7F83}"/>
    <cellStyle name="Normal 6 10" xfId="393" xr:uid="{AC6F8934-BC95-4016-A8CC-4AF4F55FC945}"/>
    <cellStyle name="Normal 6 10 2" xfId="1444" xr:uid="{5D6C7D69-BD00-47C8-A07C-7E23C99C73AA}"/>
    <cellStyle name="Normal 6 11" xfId="1196" xr:uid="{CFB2B3AF-1C3A-4B96-B933-DEF7EE3FFADB}"/>
    <cellStyle name="Normal 6 2" xfId="56" xr:uid="{883D91D6-B3B4-4410-9CFB-11B0789F14CE}"/>
    <cellStyle name="Normal 6 2 2" xfId="186" xr:uid="{8582A22F-E3E4-4911-A171-F47ABA38544F}"/>
    <cellStyle name="Normal 6 2 3" xfId="195" xr:uid="{11B4AD83-193F-45F9-83A7-2FBB794060F6}"/>
    <cellStyle name="Normal 6 2 3 2" xfId="317" xr:uid="{A9427AE2-4DDB-4459-A9DA-CD0445681CDA}"/>
    <cellStyle name="Normal 6 2 3 2 2" xfId="1102" xr:uid="{6E14883B-7ACA-4C85-9809-8DA28B5F1439}"/>
    <cellStyle name="Normal 6 2 3 2 2 2" xfId="2148" xr:uid="{272EECBB-A6F3-4C61-BB0C-411F6E5AB1CC}"/>
    <cellStyle name="Normal 6 2 3 2 3" xfId="836" xr:uid="{FB1DBC16-9905-4614-BFE4-E6091C8427C5}"/>
    <cellStyle name="Normal 6 2 3 2 3 2" xfId="1882" xr:uid="{BCD8CBF0-8932-4616-9B56-1E1EAF59802B}"/>
    <cellStyle name="Normal 6 2 3 2 4" xfId="565" xr:uid="{CC5F5671-8D3D-4B52-B48B-0571C70168BE}"/>
    <cellStyle name="Normal 6 2 3 2 4 2" xfId="1616" xr:uid="{721FC172-A972-4C6D-BF9A-5FC2B005DF78}"/>
    <cellStyle name="Normal 6 2 3 2 5" xfId="1368" xr:uid="{2A5AA546-FD6C-4454-958C-68D6943E8E23}"/>
    <cellStyle name="Normal 6 2 3 3" xfId="978" xr:uid="{21C1931B-7510-478C-A1FB-A9C473E71E9E}"/>
    <cellStyle name="Normal 6 2 3 3 2" xfId="2024" xr:uid="{868BF2EA-FE74-4ED2-9BA0-61DA9C7E43ED}"/>
    <cellStyle name="Normal 6 2 3 4" xfId="712" xr:uid="{0F65B9CE-6132-4A7E-9DAF-074A19BC8F14}"/>
    <cellStyle name="Normal 6 2 3 4 2" xfId="1758" xr:uid="{23AFEC69-DFC5-4C95-B6D3-2E4DD24639AC}"/>
    <cellStyle name="Normal 6 2 3 5" xfId="441" xr:uid="{A23E45E3-0A43-4117-98E2-1C69EECCC1F2}"/>
    <cellStyle name="Normal 6 2 3 5 2" xfId="1492" xr:uid="{FF4E3BB8-1611-421D-8BBD-66B38E23FFA2}"/>
    <cellStyle name="Normal 6 2 3 6" xfId="1244" xr:uid="{3B5A4475-4545-4A85-968A-991424FF927F}"/>
    <cellStyle name="Normal 6 2 4" xfId="270" xr:uid="{8E83441A-1258-45C7-B196-74513B24FDD3}"/>
    <cellStyle name="Normal 6 2 4 2" xfId="1055" xr:uid="{ECE7F919-31DA-49F6-8102-CB37B82F4050}"/>
    <cellStyle name="Normal 6 2 4 2 2" xfId="2101" xr:uid="{1248F788-1910-4280-9F9A-B35F828A7BBC}"/>
    <cellStyle name="Normal 6 2 4 3" xfId="789" xr:uid="{094101FE-45B2-476A-B832-E34BBDEC4EFD}"/>
    <cellStyle name="Normal 6 2 4 3 2" xfId="1835" xr:uid="{8D46B007-B7C2-4B0E-A635-6CD4761EA556}"/>
    <cellStyle name="Normal 6 2 4 4" xfId="518" xr:uid="{AA145FE1-17C8-4626-BF90-73CD41A96482}"/>
    <cellStyle name="Normal 6 2 4 4 2" xfId="1569" xr:uid="{AE4AF4B0-5D10-43DC-BA35-738B0AEB968A}"/>
    <cellStyle name="Normal 6 2 4 5" xfId="1321" xr:uid="{6C8DA58D-33CD-4B01-B6F8-1ED97009C1EF}"/>
    <cellStyle name="Normal 6 2 5" xfId="931" xr:uid="{3A2734E6-3167-40AA-9EB9-2D896C74F6DF}"/>
    <cellStyle name="Normal 6 2 5 2" xfId="1977" xr:uid="{4B1D938F-E634-4CD1-8323-003548F67754}"/>
    <cellStyle name="Normal 6 2 6" xfId="665" xr:uid="{DC5C8B68-877D-439B-A15F-C600E76D8352}"/>
    <cellStyle name="Normal 6 2 6 2" xfId="1711" xr:uid="{AFB7D0A5-AE8D-4D3B-98E6-041A7DB3FDBF}"/>
    <cellStyle name="Normal 6 2 7" xfId="394" xr:uid="{8626734F-9D62-44DC-AE37-D1F4E0211D00}"/>
    <cellStyle name="Normal 6 2 7 2" xfId="1445" xr:uid="{CEC20693-FC14-4A9F-A2A6-E8AD30071DA5}"/>
    <cellStyle name="Normal 6 2 8" xfId="1197" xr:uid="{CE915AEE-748E-4D14-95A2-213BC0FE90D3}"/>
    <cellStyle name="Normal 6 3" xfId="149" xr:uid="{F4728433-33AC-4710-8154-B54978167329}"/>
    <cellStyle name="Normal 6 4" xfId="185" xr:uid="{753F3B26-23B7-490C-B9F3-900E565EFEF3}"/>
    <cellStyle name="Normal 6 5" xfId="194" xr:uid="{905EDBAF-A4F7-46DD-BC0F-61244486BBF0}"/>
    <cellStyle name="Normal 6 5 2" xfId="316" xr:uid="{620E7600-C7FA-4066-A558-741D26228F68}"/>
    <cellStyle name="Normal 6 5 2 2" xfId="1101" xr:uid="{5E2BD5A7-CD43-469E-A49D-6DABF6DBB8D0}"/>
    <cellStyle name="Normal 6 5 2 2 2" xfId="2147" xr:uid="{EA16410C-5123-4318-BD20-EB4D8192DB6B}"/>
    <cellStyle name="Normal 6 5 2 3" xfId="835" xr:uid="{26244FA9-1D92-463B-9FE6-ADDBE9967FD3}"/>
    <cellStyle name="Normal 6 5 2 3 2" xfId="1881" xr:uid="{2945BAF9-2ECB-40CF-A0B2-2F41EDBA5111}"/>
    <cellStyle name="Normal 6 5 2 4" xfId="564" xr:uid="{2A773C82-A7D6-469E-8119-CC255012868A}"/>
    <cellStyle name="Normal 6 5 2 4 2" xfId="1615" xr:uid="{EBFE86B0-D3AF-4F9B-B276-796064E8943D}"/>
    <cellStyle name="Normal 6 5 2 5" xfId="1367" xr:uid="{1D4FD6F6-CE76-40DE-AB1E-5F3A86CA4B06}"/>
    <cellStyle name="Normal 6 5 3" xfId="977" xr:uid="{C85F3DFF-493B-4C8B-B62A-2B35EC630789}"/>
    <cellStyle name="Normal 6 5 3 2" xfId="2023" xr:uid="{CF58D801-E589-4A46-96EF-F822B052C15C}"/>
    <cellStyle name="Normal 6 5 4" xfId="711" xr:uid="{33451916-4EB9-48AE-AAEA-A1A083450871}"/>
    <cellStyle name="Normal 6 5 4 2" xfId="1757" xr:uid="{5A03C0D5-B149-4012-991F-75063268F99A}"/>
    <cellStyle name="Normal 6 5 5" xfId="440" xr:uid="{2FB45FE8-94CA-4521-A2F9-3A426450A394}"/>
    <cellStyle name="Normal 6 5 5 2" xfId="1491" xr:uid="{15F4C970-A529-4750-9DF8-E1D877944679}"/>
    <cellStyle name="Normal 6 5 6" xfId="1243" xr:uid="{FA14FAFE-D44D-4799-9BC1-114437A19BA2}"/>
    <cellStyle name="Normal 6 6" xfId="251" xr:uid="{A2CA2DEC-EB81-479E-9F02-C98A746278F9}"/>
    <cellStyle name="Normal 6 6 2" xfId="375" xr:uid="{7BF238C7-1A28-4E48-9B67-BF906E35B3BA}"/>
    <cellStyle name="Normal 6 6 2 2" xfId="1160" xr:uid="{8B955BF8-5EA9-45F2-AF9A-FDF0C5521F71}"/>
    <cellStyle name="Normal 6 6 2 2 2" xfId="2206" xr:uid="{943FB578-8268-47BF-AB87-98B4FC4EC68E}"/>
    <cellStyle name="Normal 6 6 2 3" xfId="894" xr:uid="{AEAC2869-9FE9-40AF-A56D-74D6221E75B8}"/>
    <cellStyle name="Normal 6 6 2 3 2" xfId="1940" xr:uid="{31ABE6EA-5E1F-4076-B098-4370BB1C2A0D}"/>
    <cellStyle name="Normal 6 6 2 4" xfId="623" xr:uid="{A7A0141C-A752-4F52-9BD0-CCE9E197E755}"/>
    <cellStyle name="Normal 6 6 2 4 2" xfId="1674" xr:uid="{C5280536-59F5-4FF9-A974-15AD454B2E76}"/>
    <cellStyle name="Normal 6 6 2 5" xfId="1426" xr:uid="{FB7E6834-3451-4756-910E-7E86EFCC27AD}"/>
    <cellStyle name="Normal 6 6 3" xfId="1036" xr:uid="{EB237022-78B7-4DA3-A82A-195FCA73F3E8}"/>
    <cellStyle name="Normal 6 6 3 2" xfId="2082" xr:uid="{B15A02A6-9335-4411-AA6E-64FE18AE6126}"/>
    <cellStyle name="Normal 6 6 4" xfId="770" xr:uid="{2114ADF6-B4A9-45DD-BD19-F1DC55755EDA}"/>
    <cellStyle name="Normal 6 6 4 2" xfId="1816" xr:uid="{C64FE8C5-984F-46A7-89DC-1591D8F1A6AD}"/>
    <cellStyle name="Normal 6 6 5" xfId="499" xr:uid="{3AC2996C-D38A-46E2-B95F-E45D27E3A2FA}"/>
    <cellStyle name="Normal 6 6 5 2" xfId="1550" xr:uid="{3A9DC610-C8FC-4510-A4C6-9BE1E2ABDE63}"/>
    <cellStyle name="Normal 6 6 6" xfId="1302" xr:uid="{7C13D227-2F4F-4E08-957C-2B96B6333F45}"/>
    <cellStyle name="Normal 6 7" xfId="269" xr:uid="{8608B5E7-E772-4DEE-A9FF-4F5B5AFD512F}"/>
    <cellStyle name="Normal 6 7 2" xfId="1054" xr:uid="{955AF8ED-68A3-4F3B-801C-3E707BA89DE8}"/>
    <cellStyle name="Normal 6 7 2 2" xfId="2100" xr:uid="{E1BB1975-55DA-47F1-8484-6C00329B67CE}"/>
    <cellStyle name="Normal 6 7 3" xfId="788" xr:uid="{ECD075DA-A6D2-48AB-BAE0-5419A0B51E37}"/>
    <cellStyle name="Normal 6 7 3 2" xfId="1834" xr:uid="{7BF1C3AA-26D9-4AFF-8ACC-F5995BF3CA60}"/>
    <cellStyle name="Normal 6 7 4" xfId="517" xr:uid="{59ACE3AB-417B-4AEF-8E60-90EEB517A0BB}"/>
    <cellStyle name="Normal 6 7 4 2" xfId="1568" xr:uid="{701F16DD-B3BF-4C50-8C4C-D1244B881743}"/>
    <cellStyle name="Normal 6 7 5" xfId="1320" xr:uid="{E8CE7AC3-083B-4419-886F-A1989D4F3561}"/>
    <cellStyle name="Normal 6 8" xfId="930" xr:uid="{46F00CC7-2817-4A43-95AD-0380A043F29F}"/>
    <cellStyle name="Normal 6 8 2" xfId="1976" xr:uid="{0D66AB00-00E1-41D1-AF23-5149FB8019AE}"/>
    <cellStyle name="Normal 6 9" xfId="664" xr:uid="{74EC274C-799A-4F0A-8A05-FDD82CE0D9A6}"/>
    <cellStyle name="Normal 6 9 2" xfId="1710" xr:uid="{172A9F8B-A000-4730-BD01-2F7DAF45B293}"/>
    <cellStyle name="Normal 7" xfId="150" xr:uid="{BE8AE6F3-055E-458B-9230-693F0A4222CA}"/>
    <cellStyle name="Normal 7 2" xfId="151" xr:uid="{2B62E3DA-772B-43B9-9798-6C047AD5E85D}"/>
    <cellStyle name="Normal 8" xfId="152" xr:uid="{9A05DC14-3C32-4EFD-AB67-5F82C64F59AA}"/>
    <cellStyle name="Normal 9" xfId="153" xr:uid="{AF11F2B8-41C7-457F-8C3B-A3DC7CEA09C0}"/>
    <cellStyle name="Normal_healthcare edit.xls" xfId="4" xr:uid="{F50E44F5-810E-426C-89CD-C24CAAD64598}"/>
    <cellStyle name="Normal_office as built edit.xls" xfId="2247" xr:uid="{382257B1-ED4D-4B3E-BD8A-E0BB59F36C2B}"/>
    <cellStyle name="Note 2" xfId="154" xr:uid="{8E468A56-5AED-4ED6-A892-B5A2690220DE}"/>
    <cellStyle name="Note 2 2" xfId="155" xr:uid="{8437BDA5-A2E1-4D17-AF44-17DFF5490718}"/>
    <cellStyle name="Note 2 2 2" xfId="216" xr:uid="{DEBB518F-DF52-4EBB-A64A-38D4BD49877A}"/>
    <cellStyle name="Note 2 2 2 2" xfId="338" xr:uid="{85CA580C-18E6-4AD4-BF62-D1CB468BD02B}"/>
    <cellStyle name="Note 2 2 2 2 2" xfId="1123" xr:uid="{B718B8B5-EAE2-4C95-A698-DFF9127525CE}"/>
    <cellStyle name="Note 2 2 2 2 2 2" xfId="2169" xr:uid="{FF4F9F8A-65C0-4089-A78C-A130F8867260}"/>
    <cellStyle name="Note 2 2 2 2 3" xfId="857" xr:uid="{1B5F47C5-7983-4A5E-9A3F-E0E50F1AAFA4}"/>
    <cellStyle name="Note 2 2 2 2 3 2" xfId="1903" xr:uid="{AE5623EF-4A3C-414D-AAF7-E92CA0096A12}"/>
    <cellStyle name="Note 2 2 2 2 4" xfId="586" xr:uid="{B7E6A58B-D30C-4D3C-971F-3A7006008F29}"/>
    <cellStyle name="Note 2 2 2 2 4 2" xfId="1637" xr:uid="{3F46AE02-06D0-44A3-8B52-870FF842CF08}"/>
    <cellStyle name="Note 2 2 2 2 5" xfId="1389" xr:uid="{CB63F503-1986-4C3F-A714-BE570A7A0D62}"/>
    <cellStyle name="Note 2 2 2 3" xfId="999" xr:uid="{C4DF58A9-DC80-4B62-B0C8-EA1707BF4702}"/>
    <cellStyle name="Note 2 2 2 3 2" xfId="2045" xr:uid="{4BA93C6C-60EF-489F-96C4-91BC3FD50D62}"/>
    <cellStyle name="Note 2 2 2 4" xfId="733" xr:uid="{C8146EBA-410E-449C-AEE9-1E211CBAE21E}"/>
    <cellStyle name="Note 2 2 2 4 2" xfId="1779" xr:uid="{196ED87A-A254-42E7-BAD2-65835E9DFFF3}"/>
    <cellStyle name="Note 2 2 2 5" xfId="462" xr:uid="{1C5BA080-2938-44F9-AC11-46771CCC971F}"/>
    <cellStyle name="Note 2 2 2 5 2" xfId="1513" xr:uid="{44B38516-EA80-4B63-8707-1D11A8E279CC}"/>
    <cellStyle name="Note 2 2 2 6" xfId="1265" xr:uid="{03F293DC-D2C9-40E9-ABF4-FF1B98720691}"/>
    <cellStyle name="Note 2 2 3" xfId="291" xr:uid="{8EFF1DAC-9ADF-496E-9D37-AF7A2D0F3A70}"/>
    <cellStyle name="Note 2 2 3 2" xfId="1076" xr:uid="{0F91139B-D501-42C2-A6AB-AB78D8A12C82}"/>
    <cellStyle name="Note 2 2 3 2 2" xfId="2122" xr:uid="{F40BAA8A-7B7F-40CC-A278-121999418C2E}"/>
    <cellStyle name="Note 2 2 3 3" xfId="810" xr:uid="{AE20670A-DC56-4E6F-BF6C-C58DECE0E8A5}"/>
    <cellStyle name="Note 2 2 3 3 2" xfId="1856" xr:uid="{28FCF8E2-7601-4882-AB0D-371AAD0C8DE8}"/>
    <cellStyle name="Note 2 2 3 4" xfId="539" xr:uid="{3757732A-7BC5-44FE-9954-A0B74D0CF5EF}"/>
    <cellStyle name="Note 2 2 3 4 2" xfId="1590" xr:uid="{82CD2F5D-58EC-4857-BEDB-ADC08789B4F9}"/>
    <cellStyle name="Note 2 2 3 5" xfId="1342" xr:uid="{EE8CD082-50B7-481C-97C2-C30E72D0ABF8}"/>
    <cellStyle name="Note 2 2 4" xfId="952" xr:uid="{4C5D3E25-14F3-4184-AE31-500C0F1F2F63}"/>
    <cellStyle name="Note 2 2 4 2" xfId="1998" xr:uid="{0A179BC6-0796-4E60-A81D-0B93DADAEF2F}"/>
    <cellStyle name="Note 2 2 5" xfId="686" xr:uid="{5111E101-ABFC-4CD9-96CF-0085665EE885}"/>
    <cellStyle name="Note 2 2 5 2" xfId="1732" xr:uid="{5A2A8C5B-AB08-4EA9-865C-B535CB0A0816}"/>
    <cellStyle name="Note 2 2 6" xfId="415" xr:uid="{81858635-CBFE-4F5D-829C-92A518B73360}"/>
    <cellStyle name="Note 2 2 6 2" xfId="1466" xr:uid="{C63CE4E3-FA65-47BD-ABFD-3BF9EC02748A}"/>
    <cellStyle name="Note 2 2 7" xfId="1218" xr:uid="{7BC58A96-7279-477B-8759-AD49ECF8A629}"/>
    <cellStyle name="Note 2 3" xfId="156" xr:uid="{0DCA7428-99E1-40F3-9E80-D61EA3F29E03}"/>
    <cellStyle name="Note 2 3 2" xfId="217" xr:uid="{3064DF97-B252-4AF5-945B-98FC7D8FC3B8}"/>
    <cellStyle name="Note 2 3 2 2" xfId="339" xr:uid="{CB03F4FE-6533-4679-880E-ADB394F82145}"/>
    <cellStyle name="Note 2 3 2 2 2" xfId="1124" xr:uid="{90595F0C-2C79-433A-A85B-5E42433FEF38}"/>
    <cellStyle name="Note 2 3 2 2 2 2" xfId="2170" xr:uid="{ECA25314-FD1F-431E-91B4-8C1C83977C65}"/>
    <cellStyle name="Note 2 3 2 2 3" xfId="858" xr:uid="{0983230C-1379-4827-92DD-C32F6350E1B1}"/>
    <cellStyle name="Note 2 3 2 2 3 2" xfId="1904" xr:uid="{B951B73F-7D3B-4D4A-9403-4273EB587F94}"/>
    <cellStyle name="Note 2 3 2 2 4" xfId="587" xr:uid="{E6A45EC0-19FF-4605-887B-02FBFFDD2FF9}"/>
    <cellStyle name="Note 2 3 2 2 4 2" xfId="1638" xr:uid="{4C9FE95C-CE33-4D24-B864-01C9BD8E5523}"/>
    <cellStyle name="Note 2 3 2 2 5" xfId="1390" xr:uid="{0B20DBDE-F576-4B96-9187-89A03BAED8E0}"/>
    <cellStyle name="Note 2 3 2 3" xfId="1000" xr:uid="{BE7E42DF-42F5-48F8-8350-B4C26CC161D3}"/>
    <cellStyle name="Note 2 3 2 3 2" xfId="2046" xr:uid="{C7324C57-788D-439A-9024-8066F0E50A6B}"/>
    <cellStyle name="Note 2 3 2 4" xfId="734" xr:uid="{583AA2BD-5AB7-415B-961D-4F92A3C9A09A}"/>
    <cellStyle name="Note 2 3 2 4 2" xfId="1780" xr:uid="{6E7B79B6-904D-4784-9F44-E31793040707}"/>
    <cellStyle name="Note 2 3 2 5" xfId="463" xr:uid="{CAF8E9C4-323E-44B8-B832-460C4E52B0EF}"/>
    <cellStyle name="Note 2 3 2 5 2" xfId="1514" xr:uid="{47B28163-59DB-4330-A632-52D0412F6F25}"/>
    <cellStyle name="Note 2 3 2 6" xfId="1266" xr:uid="{2F5E0BAC-C837-42CF-8523-2665BA5625A2}"/>
    <cellStyle name="Note 2 3 3" xfId="292" xr:uid="{E97191D5-7A68-4972-B85D-9EB0C63F2A53}"/>
    <cellStyle name="Note 2 3 3 2" xfId="1077" xr:uid="{1E5CF04F-7BC4-476A-A10B-6ECA5C80730B}"/>
    <cellStyle name="Note 2 3 3 2 2" xfId="2123" xr:uid="{353CDF42-0370-4F7C-AFD6-A04B5CF15E1F}"/>
    <cellStyle name="Note 2 3 3 3" xfId="811" xr:uid="{55785F2A-6BC3-4671-B6B3-F105DBE1300F}"/>
    <cellStyle name="Note 2 3 3 3 2" xfId="1857" xr:uid="{F8A7CEB0-A8A8-444F-A60E-301B09EC0C29}"/>
    <cellStyle name="Note 2 3 3 4" xfId="540" xr:uid="{DD97DCDE-BFE5-473C-9AD4-22CC62F6BC2F}"/>
    <cellStyle name="Note 2 3 3 4 2" xfId="1591" xr:uid="{CDAB68DA-8DB4-4B02-A50F-92BA77B2D51B}"/>
    <cellStyle name="Note 2 3 3 5" xfId="1343" xr:uid="{5079CB5C-AACF-4870-98E1-040B523016AF}"/>
    <cellStyle name="Note 2 3 4" xfId="953" xr:uid="{5EBBBFA7-C98A-450E-977D-9DFE846B93DF}"/>
    <cellStyle name="Note 2 3 4 2" xfId="1999" xr:uid="{0C0FCC91-2F61-434D-AB5C-4FFCD4280B72}"/>
    <cellStyle name="Note 2 3 5" xfId="687" xr:uid="{A15D3114-74D9-4695-A56C-2D1FDDD0BEAB}"/>
    <cellStyle name="Note 2 3 5 2" xfId="1733" xr:uid="{E05C3D5D-5CB9-4EB8-A9ED-64E4FAF715A1}"/>
    <cellStyle name="Note 2 3 6" xfId="416" xr:uid="{277EAF76-3644-405B-924C-5FAEF47B39A4}"/>
    <cellStyle name="Note 2 3 6 2" xfId="1467" xr:uid="{97E90BBE-BC53-4898-843A-219261A966DC}"/>
    <cellStyle name="Note 2 3 7" xfId="1219" xr:uid="{40DF5AFE-E5C0-4856-988C-6A36CBF2D6DA}"/>
    <cellStyle name="Note 2 4" xfId="157" xr:uid="{A9E845FB-B36C-473C-A313-439CE007D907}"/>
    <cellStyle name="Note 2 4 2" xfId="218" xr:uid="{BBA6F609-314C-41D1-BAA7-1BC712C4572D}"/>
    <cellStyle name="Note 2 4 2 2" xfId="340" xr:uid="{0990912A-3586-42C6-AE98-8AD24BAC31B7}"/>
    <cellStyle name="Note 2 4 2 2 2" xfId="1125" xr:uid="{F2659311-0AB0-4CD6-A9FB-DBD33EB12B22}"/>
    <cellStyle name="Note 2 4 2 2 2 2" xfId="2171" xr:uid="{D06511EC-BD47-4E00-BD01-33093BB370CF}"/>
    <cellStyle name="Note 2 4 2 2 3" xfId="859" xr:uid="{E9954214-AF8B-40E9-A22D-09656A163AB2}"/>
    <cellStyle name="Note 2 4 2 2 3 2" xfId="1905" xr:uid="{6E2DC92C-D47F-44D4-81F8-1E620EC91475}"/>
    <cellStyle name="Note 2 4 2 2 4" xfId="588" xr:uid="{A2EE2B75-3AEE-4B97-AE72-7AE21DB98E22}"/>
    <cellStyle name="Note 2 4 2 2 4 2" xfId="1639" xr:uid="{889E7E29-D9E2-424D-8356-05E848F6C80A}"/>
    <cellStyle name="Note 2 4 2 2 5" xfId="1391" xr:uid="{7D5ECF90-2F1A-492D-B867-3EF6DED9D206}"/>
    <cellStyle name="Note 2 4 2 3" xfId="1001" xr:uid="{3E377DDC-E1A2-4A1C-AFE5-8073DEA07B50}"/>
    <cellStyle name="Note 2 4 2 3 2" xfId="2047" xr:uid="{0AA0F04B-FF20-4003-BFC2-6788ADAC8A96}"/>
    <cellStyle name="Note 2 4 2 4" xfId="735" xr:uid="{574874D2-21F9-4F35-8FF3-99553089BC94}"/>
    <cellStyle name="Note 2 4 2 4 2" xfId="1781" xr:uid="{4BB0AD60-3053-486F-A4C4-F4B5061EF852}"/>
    <cellStyle name="Note 2 4 2 5" xfId="464" xr:uid="{59CB58A4-4206-44D6-9AD7-F991676909E0}"/>
    <cellStyle name="Note 2 4 2 5 2" xfId="1515" xr:uid="{FF39B34A-CF35-4DCB-9FB4-88A7D615D949}"/>
    <cellStyle name="Note 2 4 2 6" xfId="1267" xr:uid="{F0D196EC-2FA3-4B5D-91FF-D87B5C8545E2}"/>
    <cellStyle name="Note 2 4 3" xfId="293" xr:uid="{81BDE9DD-908E-4C31-B507-05C7263A5499}"/>
    <cellStyle name="Note 2 4 3 2" xfId="1078" xr:uid="{F5371087-A2FF-4585-A2BB-AE52F4D479D3}"/>
    <cellStyle name="Note 2 4 3 2 2" xfId="2124" xr:uid="{50A096D6-3B0F-4C52-951F-09230D8F4379}"/>
    <cellStyle name="Note 2 4 3 3" xfId="812" xr:uid="{21C09588-E230-4648-8290-300EF77DB879}"/>
    <cellStyle name="Note 2 4 3 3 2" xfId="1858" xr:uid="{837F7DA2-ECAC-4579-A608-4B0472C2E198}"/>
    <cellStyle name="Note 2 4 3 4" xfId="541" xr:uid="{4DA042D0-55F2-4098-BA51-9C9EBE18AE7A}"/>
    <cellStyle name="Note 2 4 3 4 2" xfId="1592" xr:uid="{E91ED912-05B6-41C6-8A19-74B90EF33E16}"/>
    <cellStyle name="Note 2 4 3 5" xfId="1344" xr:uid="{C20AED5D-C9CD-4F0A-9056-A862BD6868A8}"/>
    <cellStyle name="Note 2 4 4" xfId="954" xr:uid="{D0A827C9-D42E-401B-AFE7-D9D5770AA446}"/>
    <cellStyle name="Note 2 4 4 2" xfId="2000" xr:uid="{1E2CE7C3-322E-4A1C-95E7-EA70FD46B171}"/>
    <cellStyle name="Note 2 4 5" xfId="688" xr:uid="{29F996E3-C0D0-4D4F-9310-F1EAB3F943DF}"/>
    <cellStyle name="Note 2 4 5 2" xfId="1734" xr:uid="{791514D9-B709-4AE6-B4CC-C43BC575F015}"/>
    <cellStyle name="Note 2 4 6" xfId="417" xr:uid="{FF3965D0-FD36-444E-B37B-9AD6871DBB85}"/>
    <cellStyle name="Note 2 4 6 2" xfId="1468" xr:uid="{179A1690-DD8D-4CDB-A445-2A089737BEF4}"/>
    <cellStyle name="Note 2 4 7" xfId="1220" xr:uid="{0A8A542D-6035-4391-A313-ECDC2D359948}"/>
    <cellStyle name="Note 3" xfId="158" xr:uid="{589A4CB9-1C6A-4108-A282-2283115B6135}"/>
    <cellStyle name="Note 3 2" xfId="219" xr:uid="{9F5F1D72-7EC1-4F23-905D-6BE3FFF9D03F}"/>
    <cellStyle name="Note 3 2 2" xfId="341" xr:uid="{7966A12A-695E-4CAB-B773-B8664D58ACC6}"/>
    <cellStyle name="Note 3 2 2 2" xfId="1126" xr:uid="{2A3A6040-F6F1-4C40-BE19-37ADB7DECB12}"/>
    <cellStyle name="Note 3 2 2 2 2" xfId="2172" xr:uid="{5D07036A-2FA0-47D9-810C-D8DE42CB5425}"/>
    <cellStyle name="Note 3 2 2 3" xfId="860" xr:uid="{73D7C14B-4603-40AC-A374-EB989E2EF425}"/>
    <cellStyle name="Note 3 2 2 3 2" xfId="1906" xr:uid="{D063B470-04E1-402C-B180-DDFFA2DF1DD8}"/>
    <cellStyle name="Note 3 2 2 4" xfId="589" xr:uid="{E34677B7-7608-4ACD-9EDD-D82B985F9093}"/>
    <cellStyle name="Note 3 2 2 4 2" xfId="1640" xr:uid="{B12F7D0D-44B1-403D-A1F0-FDFC7AAB662E}"/>
    <cellStyle name="Note 3 2 2 5" xfId="1392" xr:uid="{0232A465-C1BD-4872-A357-3A79A1963640}"/>
    <cellStyle name="Note 3 2 3" xfId="1002" xr:uid="{D9A99E49-CF4E-4C6D-9494-3E8B824FC870}"/>
    <cellStyle name="Note 3 2 3 2" xfId="2048" xr:uid="{F6968E27-3A11-4860-80E6-2300EE1DF52D}"/>
    <cellStyle name="Note 3 2 4" xfId="736" xr:uid="{34D54211-4447-4B77-9556-28831CF10FF8}"/>
    <cellStyle name="Note 3 2 4 2" xfId="1782" xr:uid="{FE31C9BF-C093-4761-AFFA-FF61AC8FDFE3}"/>
    <cellStyle name="Note 3 2 5" xfId="465" xr:uid="{7F4B2FBA-85D2-475C-B6F1-DC363143A6EE}"/>
    <cellStyle name="Note 3 2 5 2" xfId="1516" xr:uid="{D13447A4-C9CB-40A3-8FC2-37F11A417562}"/>
    <cellStyle name="Note 3 2 6" xfId="1268" xr:uid="{C022D0F8-691F-4D0A-96D9-7D1ED8185C8E}"/>
    <cellStyle name="Note 3 3" xfId="294" xr:uid="{1E526168-130A-43CC-BEDE-9847D2F3C008}"/>
    <cellStyle name="Note 3 3 2" xfId="1079" xr:uid="{250A9DEE-A11E-4185-96AD-C90E54653C16}"/>
    <cellStyle name="Note 3 3 2 2" xfId="2125" xr:uid="{C91051D3-7947-46D0-A0DE-39CDE0CE1E08}"/>
    <cellStyle name="Note 3 3 3" xfId="813" xr:uid="{5178D7AE-47BA-4704-AE9B-3D7D85AC122E}"/>
    <cellStyle name="Note 3 3 3 2" xfId="1859" xr:uid="{87C2EEF5-D603-4381-9A13-CF6DD15521B0}"/>
    <cellStyle name="Note 3 3 4" xfId="542" xr:uid="{EED67A9A-33DB-4051-B4AC-1B1945EE70BC}"/>
    <cellStyle name="Note 3 3 4 2" xfId="1593" xr:uid="{ABD728DF-C5CE-4564-993A-667848A1A9D3}"/>
    <cellStyle name="Note 3 3 5" xfId="1345" xr:uid="{55CFB9C2-BA82-47EF-A839-08855A70B351}"/>
    <cellStyle name="Note 3 4" xfId="955" xr:uid="{C8EBF3ED-ED87-4346-81EF-A34C49CA1A1B}"/>
    <cellStyle name="Note 3 4 2" xfId="2001" xr:uid="{876A68C4-6941-4351-85AC-76E4B7D48A60}"/>
    <cellStyle name="Note 3 5" xfId="689" xr:uid="{6B14865E-C302-4098-B62E-9198CA28F38E}"/>
    <cellStyle name="Note 3 5 2" xfId="1735" xr:uid="{DC167C89-8A0A-4B99-BA89-DF238E4B6C16}"/>
    <cellStyle name="Note 3 6" xfId="418" xr:uid="{F8E8BE3C-5A2D-43B4-846C-61FB2BFA184B}"/>
    <cellStyle name="Note 3 6 2" xfId="1469" xr:uid="{7C7775CD-9432-4873-BC27-58A733E415A1}"/>
    <cellStyle name="Note 3 7" xfId="1221" xr:uid="{F8897CC5-BE76-45B2-9F28-6B0FC4360712}"/>
    <cellStyle name="Note 4" xfId="159" xr:uid="{085992F6-F1DC-484D-A5B6-CAD312853F20}"/>
    <cellStyle name="Note 4 2" xfId="220" xr:uid="{E9DC8696-62C3-490A-B933-C4CD77CD5BD4}"/>
    <cellStyle name="Note 4 2 2" xfId="342" xr:uid="{455115BC-1E83-47BD-AF21-6A9CA4962852}"/>
    <cellStyle name="Note 4 2 2 2" xfId="1127" xr:uid="{58BF9F05-2DD2-4D0D-96B8-334D5C58B58D}"/>
    <cellStyle name="Note 4 2 2 2 2" xfId="2173" xr:uid="{113C7B85-D931-4907-8E8C-2E37FF0D5742}"/>
    <cellStyle name="Note 4 2 2 3" xfId="861" xr:uid="{7426EC43-06C7-4075-A8B8-7317B0534F7A}"/>
    <cellStyle name="Note 4 2 2 3 2" xfId="1907" xr:uid="{A1D39DA8-4935-4B38-83CE-F8991F4BD486}"/>
    <cellStyle name="Note 4 2 2 4" xfId="590" xr:uid="{5C29DB03-3522-4032-A949-8A3A399C6FCF}"/>
    <cellStyle name="Note 4 2 2 4 2" xfId="1641" xr:uid="{ED124606-3C78-4722-9AB6-C7394D6BEFB8}"/>
    <cellStyle name="Note 4 2 2 5" xfId="1393" xr:uid="{EA979103-F203-43B1-8A07-33FCD636B156}"/>
    <cellStyle name="Note 4 2 3" xfId="1003" xr:uid="{EE34C6C7-0A60-40ED-8333-EF42487838AA}"/>
    <cellStyle name="Note 4 2 3 2" xfId="2049" xr:uid="{54732500-EBA2-4CA4-8054-BE29B8C042A5}"/>
    <cellStyle name="Note 4 2 4" xfId="737" xr:uid="{5EF1CC36-277D-4D23-8900-B9440A382DFD}"/>
    <cellStyle name="Note 4 2 4 2" xfId="1783" xr:uid="{19D65C2D-BAD2-43CC-98A7-BA641D2DBFC7}"/>
    <cellStyle name="Note 4 2 5" xfId="466" xr:uid="{FC804BCD-20EF-485A-BBDB-A3A0B5725B39}"/>
    <cellStyle name="Note 4 2 5 2" xfId="1517" xr:uid="{77F4A1F3-A45F-4FAC-870A-8AA04DCDFAF6}"/>
    <cellStyle name="Note 4 2 6" xfId="1269" xr:uid="{9D91EC91-7058-46C1-A086-2E5A9E02EE62}"/>
    <cellStyle name="Note 4 3" xfId="295" xr:uid="{6546A947-956C-4BA8-A094-2B52539CF287}"/>
    <cellStyle name="Note 4 3 2" xfId="1080" xr:uid="{CCA5514A-47E8-419B-A247-4F5DC36AECC1}"/>
    <cellStyle name="Note 4 3 2 2" xfId="2126" xr:uid="{B9A5A78D-A663-43FE-9553-7C11759C43B7}"/>
    <cellStyle name="Note 4 3 3" xfId="814" xr:uid="{EFDA3765-3D35-4A2A-AB74-E7F5E0CF008E}"/>
    <cellStyle name="Note 4 3 3 2" xfId="1860" xr:uid="{63A05C60-FC0B-4D8D-BAB0-79153E24150C}"/>
    <cellStyle name="Note 4 3 4" xfId="543" xr:uid="{29F87D54-AF6F-419F-812D-DFAB9E02F31D}"/>
    <cellStyle name="Note 4 3 4 2" xfId="1594" xr:uid="{ECAE7824-FFD8-4022-A085-D4239EAF8F9C}"/>
    <cellStyle name="Note 4 3 5" xfId="1346" xr:uid="{83173B33-FE72-4912-8EAE-DEDE0FD2F735}"/>
    <cellStyle name="Note 4 4" xfId="956" xr:uid="{CD922DBF-185E-4150-8FA8-2685936A47DE}"/>
    <cellStyle name="Note 4 4 2" xfId="2002" xr:uid="{15CF5853-A9EA-4450-8233-1ED69AC7F844}"/>
    <cellStyle name="Note 4 5" xfId="690" xr:uid="{32E41F64-1009-4D7B-B709-CAC78B863198}"/>
    <cellStyle name="Note 4 5 2" xfId="1736" xr:uid="{E3D7BCB2-C9E7-4BD4-B289-655EF9A80800}"/>
    <cellStyle name="Note 4 6" xfId="419" xr:uid="{E929BC7E-9144-4F7C-9882-9DC44BF5B0C8}"/>
    <cellStyle name="Note 4 6 2" xfId="1470" xr:uid="{991162AD-9F30-480D-B8C3-0A608DD14D0E}"/>
    <cellStyle name="Note 4 7" xfId="1222" xr:uid="{B5F03E2A-A11C-489F-9730-BFA08CEB9086}"/>
    <cellStyle name="Note 5" xfId="160" xr:uid="{B34ED852-95A8-4759-AF13-B7E3BA2E72DE}"/>
    <cellStyle name="Note 5 2" xfId="221" xr:uid="{1EF6556E-0718-4394-8241-7EE51612F295}"/>
    <cellStyle name="Note 5 2 2" xfId="343" xr:uid="{13A02399-AB3E-4B4D-9FA7-1788EB8142DB}"/>
    <cellStyle name="Note 5 2 2 2" xfId="1128" xr:uid="{63CF2A6A-7C5C-4E85-928E-B5D71BF69824}"/>
    <cellStyle name="Note 5 2 2 2 2" xfId="2174" xr:uid="{7607AF98-F9C0-4BEF-9006-164F03B3FB3E}"/>
    <cellStyle name="Note 5 2 2 3" xfId="862" xr:uid="{0CDF0C31-BD77-4D5B-94A5-55E8BB7B522B}"/>
    <cellStyle name="Note 5 2 2 3 2" xfId="1908" xr:uid="{F4970BDA-8D39-479F-82FF-7FD6077EAE29}"/>
    <cellStyle name="Note 5 2 2 4" xfId="591" xr:uid="{3D2D27D9-4A14-440B-9BD2-25B797BBE945}"/>
    <cellStyle name="Note 5 2 2 4 2" xfId="1642" xr:uid="{ACEF22CF-1502-4B5F-8393-CF21D060A83F}"/>
    <cellStyle name="Note 5 2 2 5" xfId="1394" xr:uid="{474B7884-68A9-467C-8CB9-69366D191A66}"/>
    <cellStyle name="Note 5 2 3" xfId="1004" xr:uid="{756F8D73-797C-46B4-BB8B-7036724786E6}"/>
    <cellStyle name="Note 5 2 3 2" xfId="2050" xr:uid="{61BF47A0-E4C4-4A6F-B17B-AB46661250BE}"/>
    <cellStyle name="Note 5 2 4" xfId="738" xr:uid="{C0929790-7B45-420B-9C10-DCC392F47EBA}"/>
    <cellStyle name="Note 5 2 4 2" xfId="1784" xr:uid="{358F0C26-A5C6-4C93-B48F-27E46D2A3E67}"/>
    <cellStyle name="Note 5 2 5" xfId="467" xr:uid="{075B9191-0C31-4C2B-8971-672FE382EFAF}"/>
    <cellStyle name="Note 5 2 5 2" xfId="1518" xr:uid="{0338F86E-ABA0-4F4B-AFCE-6545C0E87E1E}"/>
    <cellStyle name="Note 5 2 6" xfId="1270" xr:uid="{AF9B4724-2B19-415C-A805-8099B109508B}"/>
    <cellStyle name="Note 5 3" xfId="296" xr:uid="{64522F0A-B43B-4F1B-A76E-105BE128ADC8}"/>
    <cellStyle name="Note 5 3 2" xfId="1081" xr:uid="{E163156F-0D34-4622-8CA1-00E807419DDD}"/>
    <cellStyle name="Note 5 3 2 2" xfId="2127" xr:uid="{326CF67C-A8E8-47FC-AAD4-8AF8F4B30172}"/>
    <cellStyle name="Note 5 3 3" xfId="815" xr:uid="{282427E9-DB4C-40F0-BE6E-1CE22B4207C5}"/>
    <cellStyle name="Note 5 3 3 2" xfId="1861" xr:uid="{5A0F1895-892C-4A9B-BC4E-B8666AD2E49D}"/>
    <cellStyle name="Note 5 3 4" xfId="544" xr:uid="{EA41DA38-F144-4A6E-A370-C1343F56FB41}"/>
    <cellStyle name="Note 5 3 4 2" xfId="1595" xr:uid="{E35906C3-4E8D-46DC-89EE-FD48C6AD6254}"/>
    <cellStyle name="Note 5 3 5" xfId="1347" xr:uid="{51C60A99-1DA3-4CAF-A42F-A00B03C16E4A}"/>
    <cellStyle name="Note 5 4" xfId="957" xr:uid="{507CB4AB-D700-4452-AE2E-2B20B2EDBAA6}"/>
    <cellStyle name="Note 5 4 2" xfId="2003" xr:uid="{6C888560-FB9D-440D-BEBA-1DA185A4160C}"/>
    <cellStyle name="Note 5 5" xfId="691" xr:uid="{EE64AA4B-16EE-4749-A066-D9A17E2F5F8B}"/>
    <cellStyle name="Note 5 5 2" xfId="1737" xr:uid="{0C3B917D-111A-42FF-B2A6-3088F2047A09}"/>
    <cellStyle name="Note 5 6" xfId="420" xr:uid="{E9C25039-DDC8-4D65-9152-6553F44126D5}"/>
    <cellStyle name="Note 5 6 2" xfId="1471" xr:uid="{C409833B-BBEF-4BE4-8B4D-BA8698ED8090}"/>
    <cellStyle name="Note 5 7" xfId="1223" xr:uid="{CE6E98D7-4B91-4552-868E-FC26BC9F9FC5}"/>
    <cellStyle name="Note 6" xfId="247" xr:uid="{23939E37-778E-4B80-8D9F-F26BED2B28F3}"/>
    <cellStyle name="Note 6 2" xfId="373" xr:uid="{52D47094-65B4-44CA-BDC4-53DA674CB084}"/>
    <cellStyle name="Note 6 2 2" xfId="1158" xr:uid="{948553A3-2B95-4389-A4B8-946E13C4D77D}"/>
    <cellStyle name="Note 6 2 2 2" xfId="2204" xr:uid="{B7B7E2A2-1B58-42E1-BCE3-180ED9A5D17A}"/>
    <cellStyle name="Note 6 2 3" xfId="892" xr:uid="{BBE3DC8C-A0FD-4B7C-9C9B-5B26644020F0}"/>
    <cellStyle name="Note 6 2 3 2" xfId="1938" xr:uid="{502FA431-4D50-488D-8E64-3A27E7DAC9C7}"/>
    <cellStyle name="Note 6 2 4" xfId="621" xr:uid="{0DA0B08C-1752-4A34-B605-7AF628E8B590}"/>
    <cellStyle name="Note 6 2 4 2" xfId="1672" xr:uid="{262E406F-A3B2-428B-BA79-FAB001493CDF}"/>
    <cellStyle name="Note 6 2 5" xfId="1424" xr:uid="{11F6C911-35F0-409B-ABB5-026C6ADB6F05}"/>
    <cellStyle name="Note 6 3" xfId="1034" xr:uid="{452EFE3B-2E17-4C09-95FD-95BAC1999FE2}"/>
    <cellStyle name="Note 6 3 2" xfId="2080" xr:uid="{2C7D099A-0AA1-498E-9AC5-18B2CE52B712}"/>
    <cellStyle name="Note 6 4" xfId="768" xr:uid="{86717260-319F-469A-B984-43CCBCA28E9C}"/>
    <cellStyle name="Note 6 4 2" xfId="1814" xr:uid="{090B1A83-0B4D-4E9C-833E-F576336E2047}"/>
    <cellStyle name="Note 6 5" xfId="497" xr:uid="{703E2378-3C9C-4C43-ADB0-A1E1ABAC80F3}"/>
    <cellStyle name="Note 6 5 2" xfId="1548" xr:uid="{0880EC0B-B41B-482A-8ACB-7B69265ABD5B}"/>
    <cellStyle name="Note 6 6" xfId="1300" xr:uid="{3F2FCC8E-90A8-40F1-B192-D767ECC14CF6}"/>
    <cellStyle name="Note 7" xfId="253" xr:uid="{64BA1CBD-2D2A-4DB5-9D7A-511F710DE281}"/>
    <cellStyle name="Note 7 2" xfId="377" xr:uid="{CB028340-1C9E-429B-A211-8383B65586FF}"/>
    <cellStyle name="Note 7 2 2" xfId="1162" xr:uid="{196E8039-1369-41CD-9065-6A6C5323B6A3}"/>
    <cellStyle name="Note 7 2 2 2" xfId="2208" xr:uid="{BC8EFBA9-4062-465B-BCC9-3B1C4C2BAB86}"/>
    <cellStyle name="Note 7 2 3" xfId="896" xr:uid="{5A50D198-BF4A-415F-83FB-5C8A9CB83226}"/>
    <cellStyle name="Note 7 2 3 2" xfId="1942" xr:uid="{52A69777-D041-41B9-8F4A-26820D258154}"/>
    <cellStyle name="Note 7 2 4" xfId="625" xr:uid="{BED6D61C-6A96-4B56-806C-9B3767FE0AFE}"/>
    <cellStyle name="Note 7 2 4 2" xfId="1676" xr:uid="{39AE4365-83EE-4060-8B7C-425DFDE818A2}"/>
    <cellStyle name="Note 7 2 5" xfId="1428" xr:uid="{0660EA20-17E0-4D53-B113-B1DA3FEF5129}"/>
    <cellStyle name="Note 7 3" xfId="1038" xr:uid="{4FA49450-12ED-495F-8D24-B15A82FA982C}"/>
    <cellStyle name="Note 7 3 2" xfId="2084" xr:uid="{A37B01EC-8F63-4B5F-9BCB-47D836C373CD}"/>
    <cellStyle name="Note 7 4" xfId="772" xr:uid="{5177E82A-EFA4-476D-B715-00384837D474}"/>
    <cellStyle name="Note 7 4 2" xfId="1818" xr:uid="{22A5929A-B064-411A-B0C2-5E2549BED89A}"/>
    <cellStyle name="Note 7 5" xfId="501" xr:uid="{5BC9B49E-F12D-4E10-AA73-08C2FD7DC9D1}"/>
    <cellStyle name="Note 7 5 2" xfId="1552" xr:uid="{E7875B1D-B718-4D1F-9B53-8FF3A7145D4C}"/>
    <cellStyle name="Note 7 6" xfId="1304" xr:uid="{6B140811-359F-4458-AE70-7214DF686131}"/>
    <cellStyle name="Note 8" xfId="639" xr:uid="{78D7BB75-C5D0-492C-A35D-134BE9DEB0F5}"/>
    <cellStyle name="Note 8 2" xfId="1176" xr:uid="{A57E2E67-1186-4358-A74C-A604C9A9E76C}"/>
    <cellStyle name="Note 8 2 2" xfId="2222" xr:uid="{E2ACAA23-8AF4-4446-9567-112065506FEC}"/>
    <cellStyle name="Note 8 3" xfId="910" xr:uid="{3CE80B7A-B196-4ACB-83E0-F44E5BFD214D}"/>
    <cellStyle name="Note 8 3 2" xfId="1956" xr:uid="{70DF9EC8-4A87-4B7B-919F-3396EC1C743A}"/>
    <cellStyle name="Note 8 4" xfId="1690" xr:uid="{FFA4E62E-1948-46E3-9745-C8952AE884BD}"/>
    <cellStyle name="Output" xfId="19" builtinId="21" customBuiltin="1"/>
    <cellStyle name="Output 2" xfId="161" xr:uid="{CB2DABF1-4A27-4714-8537-34A979D2372B}"/>
    <cellStyle name="Per cent" xfId="1" builtinId="5"/>
    <cellStyle name="Percent 2" xfId="57" xr:uid="{3D477BAF-782A-4B89-BE2B-9E792536BCB9}"/>
    <cellStyle name="Percent 2 2" xfId="162" xr:uid="{1DE53698-EA12-48E3-9C6A-2FCB136A33D4}"/>
    <cellStyle name="Percent 2 3" xfId="250" xr:uid="{010553DD-B0DC-43C0-8CC9-D9C1BCE83ADF}"/>
    <cellStyle name="Percent 3" xfId="163" xr:uid="{373F2B0F-547D-4CE7-B3EF-9AA4F8D22771}"/>
    <cellStyle name="Percent 3 2" xfId="164" xr:uid="{587BE97B-65DF-441E-A815-DF2D44656470}"/>
    <cellStyle name="Percent 3 2 2" xfId="222" xr:uid="{BC740ABD-7BE8-4CB1-9CC1-FF06D1A1951D}"/>
    <cellStyle name="Percent 3 2 2 2" xfId="344" xr:uid="{BCAC5D9C-8FD1-4C7C-8F83-255427B094F1}"/>
    <cellStyle name="Percent 3 2 2 2 2" xfId="1129" xr:uid="{62593742-855C-44B8-8E44-0239D818BFDB}"/>
    <cellStyle name="Percent 3 2 2 2 2 2" xfId="2175" xr:uid="{CA7D6A26-2F8F-4FB5-9D01-3373C786DC7D}"/>
    <cellStyle name="Percent 3 2 2 2 3" xfId="863" xr:uid="{362069AE-6630-4355-A3DC-E91C91B088D2}"/>
    <cellStyle name="Percent 3 2 2 2 3 2" xfId="1909" xr:uid="{7370265F-28B2-44E1-9329-BC92D38D3EEC}"/>
    <cellStyle name="Percent 3 2 2 2 4" xfId="592" xr:uid="{3A3242C2-0B12-4377-9683-408F9078DC1B}"/>
    <cellStyle name="Percent 3 2 2 2 4 2" xfId="1643" xr:uid="{E5863F75-A5EF-4C57-909F-F6AB732E9634}"/>
    <cellStyle name="Percent 3 2 2 2 5" xfId="1395" xr:uid="{2540E09C-F55E-4DCB-9810-BAD996F49A8F}"/>
    <cellStyle name="Percent 3 2 2 3" xfId="1005" xr:uid="{CD50D2A1-B3E9-4808-A0C2-27FAF1AF502B}"/>
    <cellStyle name="Percent 3 2 2 3 2" xfId="2051" xr:uid="{AB297924-1B33-4376-A946-CBF888A2DA44}"/>
    <cellStyle name="Percent 3 2 2 4" xfId="739" xr:uid="{B36BBB36-991C-4D9F-A2B1-0AC6DF1BE280}"/>
    <cellStyle name="Percent 3 2 2 4 2" xfId="1785" xr:uid="{E547B32F-FF19-46E4-AE6A-60A7B97D349C}"/>
    <cellStyle name="Percent 3 2 2 5" xfId="468" xr:uid="{B42445CD-EAA4-448E-AF3E-D79F50EFC4B2}"/>
    <cellStyle name="Percent 3 2 2 5 2" xfId="1519" xr:uid="{C9A3535E-DC60-4EBE-B5A0-25E84CE22CD2}"/>
    <cellStyle name="Percent 3 2 2 6" xfId="1271" xr:uid="{AC48C717-2718-40AB-9AD1-3EE8F5E93556}"/>
    <cellStyle name="Percent 3 2 3" xfId="297" xr:uid="{ACCD87B1-B2B9-41B4-AD11-8261D2BD75BB}"/>
    <cellStyle name="Percent 3 2 3 2" xfId="1082" xr:uid="{68878192-8B7A-4C0C-8C9A-8292ED02BE79}"/>
    <cellStyle name="Percent 3 2 3 2 2" xfId="2128" xr:uid="{D43EF6BB-B896-47EF-B079-A0375BB77675}"/>
    <cellStyle name="Percent 3 2 3 3" xfId="816" xr:uid="{276EB67A-DD3E-425A-931E-013334718B12}"/>
    <cellStyle name="Percent 3 2 3 3 2" xfId="1862" xr:uid="{05DF5A85-AEAF-45A9-80DF-A31017B83BC0}"/>
    <cellStyle name="Percent 3 2 3 4" xfId="545" xr:uid="{75E22E17-76D1-450B-BE00-2B76C54F02AA}"/>
    <cellStyle name="Percent 3 2 3 4 2" xfId="1596" xr:uid="{B3CE0E8D-5C79-4557-ACED-D83333ED4E28}"/>
    <cellStyle name="Percent 3 2 3 5" xfId="1348" xr:uid="{F298C676-E632-4811-93D8-5B6E97363149}"/>
    <cellStyle name="Percent 3 2 4" xfId="958" xr:uid="{C2BFC367-64DD-4FB0-8255-04FE62783410}"/>
    <cellStyle name="Percent 3 2 4 2" xfId="2004" xr:uid="{A13CD8E8-9BF0-4E22-A987-721DA19139CD}"/>
    <cellStyle name="Percent 3 2 5" xfId="692" xr:uid="{F3F7F414-2202-405F-A5CC-E0376A720D2F}"/>
    <cellStyle name="Percent 3 2 5 2" xfId="1738" xr:uid="{7627B0AD-6D88-4F48-9119-90CB43C9719F}"/>
    <cellStyle name="Percent 3 2 6" xfId="421" xr:uid="{8CD78553-5E55-458A-89DE-06F9D9342877}"/>
    <cellStyle name="Percent 3 2 6 2" xfId="1472" xr:uid="{483D05FC-E1F5-49C7-B64B-8903E2E384DD}"/>
    <cellStyle name="Percent 3 2 7" xfId="1224" xr:uid="{D4DFC989-A4B0-4932-B3D2-6C1557405201}"/>
    <cellStyle name="Percent 3 3" xfId="187" xr:uid="{5B720105-B90A-4FFA-ACA3-1BBDF5AEA686}"/>
    <cellStyle name="Percent 3 3 2" xfId="236" xr:uid="{79433697-63DA-4174-BB83-894CD877F64D}"/>
    <cellStyle name="Percent 3 3 2 2" xfId="358" xr:uid="{B8143AEC-928A-4E52-B004-8D0D731D9F95}"/>
    <cellStyle name="Percent 3 3 2 2 2" xfId="1143" xr:uid="{FD90B83C-9415-42E8-8A4C-21CF51882FDB}"/>
    <cellStyle name="Percent 3 3 2 2 2 2" xfId="2189" xr:uid="{56D10B15-7781-4DAC-B866-84B0F84A73ED}"/>
    <cellStyle name="Percent 3 3 2 2 3" xfId="877" xr:uid="{500E25C5-0C88-45F2-86C5-779A5CA21A83}"/>
    <cellStyle name="Percent 3 3 2 2 3 2" xfId="1923" xr:uid="{2F7C9304-03ED-42AF-B40C-2932B8FC2AA7}"/>
    <cellStyle name="Percent 3 3 2 2 4" xfId="606" xr:uid="{4FAF9103-1108-4BDE-9552-5D1350EB704A}"/>
    <cellStyle name="Percent 3 3 2 2 4 2" xfId="1657" xr:uid="{A1DDA366-02B4-4E32-9C67-DF65E14E3746}"/>
    <cellStyle name="Percent 3 3 2 2 5" xfId="1409" xr:uid="{AC6FD2E1-F4D8-4FF0-A8BF-FA042ABF221C}"/>
    <cellStyle name="Percent 3 3 2 3" xfId="1019" xr:uid="{C6A68331-CB18-48C7-8C91-DE5FC03AAD82}"/>
    <cellStyle name="Percent 3 3 2 3 2" xfId="2065" xr:uid="{C93BE4CC-5356-4149-AE7E-A39418F0D9DA}"/>
    <cellStyle name="Percent 3 3 2 4" xfId="753" xr:uid="{25BD094B-0D5E-48A7-B0A6-B1E8B9274B38}"/>
    <cellStyle name="Percent 3 3 2 4 2" xfId="1799" xr:uid="{99CEA01E-2DF4-4AAE-8033-F1C4EAABC79F}"/>
    <cellStyle name="Percent 3 3 2 5" xfId="482" xr:uid="{9DDE5B6B-20F0-4D6B-96EB-2CEC46676F94}"/>
    <cellStyle name="Percent 3 3 2 5 2" xfId="1533" xr:uid="{24A3787E-61B5-4260-8094-840C1D9F299A}"/>
    <cellStyle name="Percent 3 3 2 6" xfId="1285" xr:uid="{55D244DB-B88E-4746-84E0-7E071A7A1418}"/>
    <cellStyle name="Percent 3 3 3" xfId="311" xr:uid="{3A9948FF-4A3D-4CC9-A756-5E03B098C070}"/>
    <cellStyle name="Percent 3 3 3 2" xfId="1096" xr:uid="{C53BF7EE-87C4-4393-8D48-1696CA99894F}"/>
    <cellStyle name="Percent 3 3 3 2 2" xfId="2142" xr:uid="{9EEC4613-EA2B-4C34-8619-8C99479AD0C9}"/>
    <cellStyle name="Percent 3 3 3 3" xfId="830" xr:uid="{201461AD-F901-4E1F-A7CC-9EBD3DE66A75}"/>
    <cellStyle name="Percent 3 3 3 3 2" xfId="1876" xr:uid="{9559B375-D709-4BB8-B7A2-67F2578B05CD}"/>
    <cellStyle name="Percent 3 3 3 4" xfId="559" xr:uid="{BCF4EAF8-5E98-487C-BB16-0B0151A57DCD}"/>
    <cellStyle name="Percent 3 3 3 4 2" xfId="1610" xr:uid="{23E13549-7917-42DF-B666-C76061ED3684}"/>
    <cellStyle name="Percent 3 3 3 5" xfId="1362" xr:uid="{AD794926-D8C1-476E-8016-CDC6B3B031F6}"/>
    <cellStyle name="Percent 3 3 4" xfId="972" xr:uid="{D5C0B3C6-5665-40D6-8815-4DAA9C679376}"/>
    <cellStyle name="Percent 3 3 4 2" xfId="2018" xr:uid="{E3CB4FF4-A662-44B3-A228-A6AEDDBB9C52}"/>
    <cellStyle name="Percent 3 3 5" xfId="706" xr:uid="{DE3A43B5-E9C1-4607-A43C-B1353878977E}"/>
    <cellStyle name="Percent 3 3 5 2" xfId="1752" xr:uid="{B1FA25E4-FF92-40E7-A745-993CC0EDF335}"/>
    <cellStyle name="Percent 3 3 6" xfId="435" xr:uid="{8D6099BD-B2A0-49D7-9E3B-1CC32E8AD5C7}"/>
    <cellStyle name="Percent 3 3 6 2" xfId="1486" xr:uid="{DFA7DA95-8D15-4302-835D-701EA92926AB}"/>
    <cellStyle name="Percent 3 3 7" xfId="1238" xr:uid="{49EF6A9D-0808-4A82-86B0-0E834BE66230}"/>
    <cellStyle name="Percent 4" xfId="165" xr:uid="{F5F3E63A-71A6-4A3C-918F-1D2027331BBD}"/>
    <cellStyle name="Percent 5" xfId="166" xr:uid="{91C20812-D8BD-48F6-A388-6A85361B6383}"/>
    <cellStyle name="Percent 5 2" xfId="223" xr:uid="{EA5BC8A5-513B-4C1C-BC0F-85419F316D13}"/>
    <cellStyle name="Percent 5 2 2" xfId="345" xr:uid="{A5150B0C-62CB-420D-AF3E-125DC00FA88D}"/>
    <cellStyle name="Percent 5 2 2 2" xfId="1130" xr:uid="{9D824878-E0BB-4B16-A88B-891607158372}"/>
    <cellStyle name="Percent 5 2 2 2 2" xfId="2176" xr:uid="{64C16FF8-5478-4E44-8467-766B41F5E6A0}"/>
    <cellStyle name="Percent 5 2 2 3" xfId="864" xr:uid="{73786925-0281-4289-BA31-7CE5BC02822A}"/>
    <cellStyle name="Percent 5 2 2 3 2" xfId="1910" xr:uid="{ED9AE074-7D45-49EE-979B-F126F39CB1C1}"/>
    <cellStyle name="Percent 5 2 2 4" xfId="593" xr:uid="{DA6E9173-5E04-45E3-B59B-87AD8F928817}"/>
    <cellStyle name="Percent 5 2 2 4 2" xfId="1644" xr:uid="{284F899E-6A78-4E6D-A47A-0F62D943CE16}"/>
    <cellStyle name="Percent 5 2 2 5" xfId="1396" xr:uid="{A18DAAC0-7363-4878-AE0B-97F6537DE6E5}"/>
    <cellStyle name="Percent 5 2 3" xfId="1006" xr:uid="{FDAEE497-C816-4A18-8E7C-7718A820C77D}"/>
    <cellStyle name="Percent 5 2 3 2" xfId="2052" xr:uid="{A7C3763D-3274-4387-9849-0498E9E4EFE2}"/>
    <cellStyle name="Percent 5 2 4" xfId="740" xr:uid="{CB26A16C-C862-4E3B-858B-8EDC4CF2CEDE}"/>
    <cellStyle name="Percent 5 2 4 2" xfId="1786" xr:uid="{36D508A1-9BC3-4552-811D-2997D4845E8F}"/>
    <cellStyle name="Percent 5 2 5" xfId="469" xr:uid="{0DC83D84-73FA-4BC4-AE42-1DFFA3B7BB57}"/>
    <cellStyle name="Percent 5 2 5 2" xfId="1520" xr:uid="{378E7063-EFFD-487A-869A-BC971712C9BE}"/>
    <cellStyle name="Percent 5 2 6" xfId="1272" xr:uid="{D86E64D0-7467-4217-8B51-24A6C9B8F508}"/>
    <cellStyle name="Percent 5 3" xfId="298" xr:uid="{5E142713-0A64-4768-AD94-C2B301685C8B}"/>
    <cellStyle name="Percent 5 3 2" xfId="1083" xr:uid="{4608410F-4F24-44AF-AD5A-6C64F87EEC9B}"/>
    <cellStyle name="Percent 5 3 2 2" xfId="2129" xr:uid="{072709A2-1EF5-4E94-AE15-E5E1DE6A6BDB}"/>
    <cellStyle name="Percent 5 3 3" xfId="817" xr:uid="{063AB390-7C3E-45D3-8A4C-BEF205637A46}"/>
    <cellStyle name="Percent 5 3 3 2" xfId="1863" xr:uid="{09CC1692-A1FF-4A81-AEE0-148D5A39C5D9}"/>
    <cellStyle name="Percent 5 3 4" xfId="546" xr:uid="{30F9FA3B-C582-4643-884B-F6F3D67844AE}"/>
    <cellStyle name="Percent 5 3 4 2" xfId="1597" xr:uid="{416D1FE7-3A3B-4DE2-8E9B-41FAF6E31C96}"/>
    <cellStyle name="Percent 5 3 5" xfId="1349" xr:uid="{ADAFE2E0-4996-4F79-AC63-0A9FC8082565}"/>
    <cellStyle name="Percent 5 4" xfId="959" xr:uid="{6A70120E-1303-4EEB-95BA-620AC6C8D046}"/>
    <cellStyle name="Percent 5 4 2" xfId="2005" xr:uid="{5926342D-B31A-4C24-BB26-9026F64C65C4}"/>
    <cellStyle name="Percent 5 5" xfId="693" xr:uid="{2CE45DD2-4EB8-48CA-9127-CB9FA9938CE3}"/>
    <cellStyle name="Percent 5 5 2" xfId="1739" xr:uid="{10CDC7AF-335E-4737-8BD8-B6F4C1CF442A}"/>
    <cellStyle name="Percent 5 6" xfId="422" xr:uid="{6223839A-6380-4F45-90B5-0D75D2B60B63}"/>
    <cellStyle name="Percent 5 6 2" xfId="1473" xr:uid="{1CA0D677-6733-477F-B444-603449B66923}"/>
    <cellStyle name="Percent 5 7" xfId="1225" xr:uid="{51887759-F823-49E3-B06F-B553918E3445}"/>
    <cellStyle name="Percent 6" xfId="657" xr:uid="{F19E10A4-4E95-44D3-94BB-03C28F7D0C56}"/>
    <cellStyle name="Percent 6 2" xfId="1191" xr:uid="{A51679F9-31DB-4631-AC7B-6849D67FF384}"/>
    <cellStyle name="Percent 6 2 2" xfId="2237" xr:uid="{063E5C2D-A054-498C-92C5-FA5B4619E3D5}"/>
    <cellStyle name="Percent 6 3" xfId="925" xr:uid="{AC472AF0-FE17-47A9-93D7-241CB73C4360}"/>
    <cellStyle name="Percent 6 3 2" xfId="1971" xr:uid="{EA06494F-AD49-43D3-8A26-79D709C47F45}"/>
    <cellStyle name="Percent 6 4" xfId="1705" xr:uid="{C47A4B5B-109E-4C22-8675-4254AFB1D094}"/>
    <cellStyle name="Percent 7" xfId="248" xr:uid="{A424D93B-A0C9-496F-86CB-8E09C838A999}"/>
    <cellStyle name="Style 1" xfId="167" xr:uid="{DDE72BD1-74F5-456E-9E1E-71788C1DE26B}"/>
    <cellStyle name="Style 1 2" xfId="655" xr:uid="{A193CE5D-B4C6-4BE5-B5B2-19E22059504C}"/>
    <cellStyle name="Title 2" xfId="168" xr:uid="{E2F8FF79-9EA8-48D0-B34B-54A19BB8D0FF}"/>
    <cellStyle name="Title 3" xfId="238" xr:uid="{0F91114F-C222-40E6-A1A4-EDEBC1EA460C}"/>
    <cellStyle name="Total" xfId="25" builtinId="25" customBuiltin="1"/>
    <cellStyle name="Total 2" xfId="169" xr:uid="{E940EA09-B34F-4702-9F07-C60AF0E87120}"/>
    <cellStyle name="Warning Text" xfId="23" builtinId="11" customBuiltin="1"/>
    <cellStyle name="Warning Text 2" xfId="170" xr:uid="{B28C68DE-7E66-4C4C-8D9F-30093325A821}"/>
  </cellStyles>
  <dxfs count="22">
    <dxf>
      <font>
        <color theme="1"/>
      </font>
      <fill>
        <patternFill>
          <bgColor theme="1"/>
        </patternFill>
      </fill>
      <border>
        <left/>
        <right/>
        <top/>
        <bottom/>
      </border>
    </dxf>
    <dxf>
      <font>
        <color theme="1"/>
      </font>
      <fill>
        <patternFill>
          <bgColor theme="1"/>
        </patternFill>
      </fill>
      <border>
        <left/>
        <right/>
        <top/>
        <bottom/>
      </border>
    </dxf>
    <dxf>
      <fill>
        <patternFill>
          <bgColor theme="0" tint="-0.14996795556505021"/>
        </patternFill>
      </fill>
    </dxf>
    <dxf>
      <font>
        <color theme="1"/>
      </font>
      <fill>
        <patternFill>
          <bgColor theme="1"/>
        </patternFill>
      </fill>
      <border>
        <left/>
        <right/>
        <top/>
        <bottom/>
      </border>
    </dxf>
    <dxf>
      <font>
        <color theme="1"/>
      </font>
      <fill>
        <patternFill>
          <bgColor theme="1"/>
        </patternFill>
      </fill>
      <border>
        <left/>
        <right/>
        <top/>
        <bottom/>
      </border>
    </dxf>
    <dxf>
      <fill>
        <patternFill>
          <bgColor theme="0" tint="-0.14996795556505021"/>
        </patternFill>
      </fill>
    </dxf>
    <dxf>
      <font>
        <color theme="1"/>
      </font>
      <fill>
        <patternFill>
          <bgColor theme="1"/>
        </patternFill>
      </fill>
      <border>
        <left/>
        <right/>
        <top/>
        <bottom/>
      </border>
    </dxf>
    <dxf>
      <font>
        <color theme="1"/>
      </font>
      <fill>
        <patternFill>
          <bgColor theme="1"/>
        </patternFill>
      </fill>
      <border>
        <left/>
        <right/>
        <top/>
        <bottom/>
      </border>
    </dxf>
    <dxf>
      <fill>
        <patternFill>
          <bgColor theme="0" tint="-0.14996795556505021"/>
        </patternFill>
      </fill>
    </dxf>
    <dxf>
      <font>
        <color theme="1"/>
      </font>
      <fill>
        <patternFill>
          <bgColor theme="1"/>
        </patternFill>
      </fill>
      <border>
        <left/>
        <right/>
        <top/>
        <bottom/>
      </border>
    </dxf>
    <dxf>
      <font>
        <color theme="1"/>
      </font>
      <fill>
        <patternFill>
          <bgColor theme="1"/>
        </patternFill>
      </fill>
      <border>
        <left/>
        <right/>
        <top/>
        <bottom/>
      </border>
    </dxf>
    <dxf>
      <fill>
        <patternFill>
          <bgColor theme="0" tint="-0.14996795556505021"/>
        </patternFill>
      </fill>
    </dxf>
    <dxf>
      <font>
        <color theme="1"/>
      </font>
      <fill>
        <patternFill>
          <bgColor theme="1"/>
        </patternFill>
      </fill>
      <border>
        <left/>
        <right/>
        <top/>
        <bottom/>
      </border>
    </dxf>
    <dxf>
      <fill>
        <patternFill patternType="none">
          <bgColor auto="1"/>
        </patternFill>
      </fill>
    </dxf>
    <dxf>
      <fill>
        <patternFill patternType="none">
          <bgColor auto="1"/>
        </patternFill>
      </fill>
    </dxf>
    <dxf>
      <font>
        <color theme="1"/>
      </font>
      <fill>
        <patternFill>
          <bgColor theme="1"/>
        </patternFill>
      </fill>
      <border>
        <left/>
        <right/>
        <top/>
        <bottom/>
      </border>
    </dxf>
    <dxf>
      <fill>
        <patternFill>
          <bgColor theme="0" tint="-0.14996795556505021"/>
        </patternFill>
      </fill>
    </dxf>
    <dxf>
      <font>
        <color theme="1"/>
      </font>
      <fill>
        <patternFill>
          <bgColor theme="1"/>
        </patternFill>
      </fill>
      <border>
        <left/>
        <right/>
        <top/>
        <bottom/>
      </border>
    </dxf>
    <dxf>
      <font>
        <color theme="1"/>
      </font>
      <fill>
        <patternFill>
          <bgColor theme="1"/>
        </patternFill>
      </fill>
      <border>
        <left/>
        <right/>
        <top/>
        <bottom/>
      </border>
    </dxf>
    <dxf>
      <fill>
        <patternFill>
          <bgColor theme="0" tint="-0.14996795556505021"/>
        </patternFill>
      </fill>
    </dxf>
    <dxf>
      <font>
        <color theme="1"/>
      </font>
      <fill>
        <patternFill>
          <bgColor theme="1"/>
        </patternFill>
      </fill>
      <border>
        <left/>
        <right/>
        <top/>
        <bottom/>
      </border>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129540</xdr:colOff>
      <xdr:row>0</xdr:row>
      <xdr:rowOff>154304</xdr:rowOff>
    </xdr:from>
    <xdr:to>
      <xdr:col>7</xdr:col>
      <xdr:colOff>666750</xdr:colOff>
      <xdr:row>0</xdr:row>
      <xdr:rowOff>1314450</xdr:rowOff>
    </xdr:to>
    <xdr:pic>
      <xdr:nvPicPr>
        <xdr:cNvPr id="2" name="Picture 1">
          <a:extLst>
            <a:ext uri="{FF2B5EF4-FFF2-40B4-BE49-F238E27FC236}">
              <a16:creationId xmlns:a16="http://schemas.microsoft.com/office/drawing/2014/main" id="{A0D78873-B0D9-4A58-B71F-98AD9B3FA7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540" y="154304"/>
          <a:ext cx="8905875" cy="115062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Volunteer/Downloads/Measuring%20Emissions%20Factors%20Workbook%20final_1.xlsx" TargetMode="External"/><Relationship Id="rId1" Type="http://schemas.openxmlformats.org/officeDocument/2006/relationships/externalLinkPath" Target="/Users/Volunteer/Downloads/Measuring%20Emissions%20Factors%20Workbook%20final_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Volunteer/Documents/carboNZero/27_EMI_Refrigerant%20Impacts%20Calculator_NZv1.0+carboNZero.xlsx" TargetMode="External"/><Relationship Id="rId1" Type="http://schemas.openxmlformats.org/officeDocument/2006/relationships/externalLinkPath" Target="/Users/Volunteer/Documents/carboNZero/27_EMI_Refrigerant%20Impacts%20Calculator_NZv1.0+carboNZer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tro"/>
      <sheetName val="Fuel 2020"/>
      <sheetName val="T&amp;D losses 2020"/>
      <sheetName val="Purchased energy 2020"/>
      <sheetName val="2020 Working from home"/>
      <sheetName val="Refrigerant &amp; Other 2020"/>
      <sheetName val="Travel 2020"/>
      <sheetName val="Freight transport 2020"/>
      <sheetName val="Water supply and wastewater2020"/>
      <sheetName val="Waste 2020"/>
      <sheetName val="Materials 2020"/>
      <sheetName val="Agriculture forestry other 2020"/>
    </sheetNames>
    <sheetDataSet>
      <sheetData sheetId="0" refreshError="1"/>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isclaimer"/>
      <sheetName val="Instructions"/>
      <sheetName val="Change Log"/>
      <sheetName val="27.1 Refrigerant Impacts"/>
      <sheetName val="Properties"/>
      <sheetName val="carboNZero Summary"/>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C2B8F-2674-4722-BF24-23ACF3007289}">
  <dimension ref="A1:L1202"/>
  <sheetViews>
    <sheetView workbookViewId="0">
      <selection activeCell="C1213" sqref="C1213"/>
    </sheetView>
  </sheetViews>
  <sheetFormatPr defaultColWidth="9.140625" defaultRowHeight="14.45"/>
  <cols>
    <col min="1" max="1" width="3.85546875" style="381" customWidth="1"/>
    <col min="2" max="2" width="30.7109375" style="381" customWidth="1"/>
    <col min="3" max="3" width="25.7109375" style="381" customWidth="1"/>
    <col min="4" max="4" width="14.7109375" style="381" customWidth="1"/>
    <col min="5" max="6" width="10.7109375" style="381" customWidth="1"/>
    <col min="7" max="7" width="25.7109375" style="381" customWidth="1"/>
    <col min="8" max="8" width="20.7109375" style="381" customWidth="1"/>
    <col min="9" max="11" width="50.7109375" style="381" customWidth="1"/>
    <col min="12" max="16384" width="9.140625" style="345"/>
  </cols>
  <sheetData>
    <row r="1" spans="1:11" ht="110.25" customHeight="1">
      <c r="A1" s="345"/>
      <c r="B1" s="345"/>
      <c r="C1" s="345"/>
      <c r="D1" s="345"/>
      <c r="E1" s="345"/>
      <c r="F1" s="345"/>
      <c r="G1" s="345"/>
      <c r="H1" s="345"/>
      <c r="I1" s="12"/>
      <c r="J1" s="12"/>
      <c r="K1" s="12"/>
    </row>
    <row r="2" spans="1:11" ht="67.5" customHeight="1">
      <c r="A2" s="345"/>
      <c r="B2" s="397" t="s">
        <v>0</v>
      </c>
      <c r="C2" s="397"/>
      <c r="D2" s="397"/>
      <c r="E2" s="397"/>
      <c r="F2" s="397"/>
      <c r="G2" s="397"/>
      <c r="H2" s="397"/>
      <c r="I2" s="12"/>
      <c r="J2" s="12"/>
      <c r="K2" s="12"/>
    </row>
    <row r="3" spans="1:11" ht="22.5" customHeight="1">
      <c r="A3" s="345"/>
      <c r="B3" s="346"/>
      <c r="C3" s="346"/>
      <c r="D3" s="346"/>
      <c r="E3" s="345"/>
      <c r="F3" s="345"/>
      <c r="G3" s="345"/>
      <c r="H3" s="345"/>
      <c r="I3" s="12"/>
      <c r="J3" s="12"/>
      <c r="K3" s="12"/>
    </row>
    <row r="4" spans="1:11" ht="33.75" customHeight="1">
      <c r="A4" s="345"/>
      <c r="B4" s="398" t="s">
        <v>1</v>
      </c>
      <c r="C4" s="398"/>
      <c r="D4" s="398"/>
      <c r="E4" s="398"/>
      <c r="F4" s="398"/>
      <c r="G4" s="398"/>
      <c r="H4" s="398"/>
      <c r="I4" s="12"/>
      <c r="J4" s="12"/>
      <c r="K4" s="12"/>
    </row>
    <row r="5" spans="1:11" ht="30" customHeight="1">
      <c r="A5" s="345"/>
      <c r="B5" s="347"/>
      <c r="C5" s="348"/>
      <c r="D5" s="348"/>
      <c r="E5" s="345"/>
      <c r="F5" s="345"/>
      <c r="G5" s="345"/>
      <c r="H5" s="345"/>
      <c r="I5" s="12"/>
      <c r="J5" s="12"/>
      <c r="K5" s="12"/>
    </row>
    <row r="6" spans="1:11" ht="30" customHeight="1">
      <c r="A6" s="345"/>
      <c r="B6" s="345"/>
      <c r="C6" s="349" t="s">
        <v>2</v>
      </c>
      <c r="D6" s="399" t="s">
        <v>3</v>
      </c>
      <c r="E6" s="400"/>
      <c r="F6" s="400"/>
      <c r="G6" s="400"/>
      <c r="H6" s="401"/>
      <c r="I6" s="12"/>
      <c r="J6" s="12"/>
      <c r="K6" s="12"/>
    </row>
    <row r="7" spans="1:11" ht="28.15" customHeight="1">
      <c r="A7" s="345"/>
      <c r="B7" s="402" t="s">
        <v>4</v>
      </c>
      <c r="C7" s="350" t="s">
        <v>5</v>
      </c>
      <c r="D7" s="405" t="s">
        <v>6</v>
      </c>
      <c r="E7" s="406"/>
      <c r="F7" s="406"/>
      <c r="G7" s="406"/>
      <c r="H7" s="407"/>
      <c r="I7" s="12"/>
      <c r="J7" s="12"/>
      <c r="K7" s="12"/>
    </row>
    <row r="8" spans="1:11" ht="28.15" customHeight="1">
      <c r="A8" s="345"/>
      <c r="B8" s="403"/>
      <c r="C8" s="350" t="s">
        <v>7</v>
      </c>
      <c r="D8" s="405" t="s">
        <v>8</v>
      </c>
      <c r="E8" s="406"/>
      <c r="F8" s="406"/>
      <c r="G8" s="406"/>
      <c r="H8" s="407"/>
      <c r="I8" s="12"/>
      <c r="J8" s="12"/>
      <c r="K8" s="12"/>
    </row>
    <row r="9" spans="1:11" ht="29.45" customHeight="1">
      <c r="A9" s="345"/>
      <c r="B9" s="403"/>
      <c r="C9" s="350" t="s">
        <v>9</v>
      </c>
      <c r="D9" s="405" t="s">
        <v>10</v>
      </c>
      <c r="E9" s="406"/>
      <c r="F9" s="406"/>
      <c r="G9" s="406"/>
      <c r="H9" s="407"/>
      <c r="I9" s="12"/>
      <c r="J9" s="12"/>
      <c r="K9" s="12"/>
    </row>
    <row r="10" spans="1:11">
      <c r="A10" s="345"/>
      <c r="B10" s="403"/>
      <c r="C10" s="350" t="s">
        <v>11</v>
      </c>
      <c r="D10" s="405" t="s">
        <v>12</v>
      </c>
      <c r="E10" s="406"/>
      <c r="F10" s="406"/>
      <c r="G10" s="406"/>
      <c r="H10" s="407"/>
      <c r="I10" s="12"/>
      <c r="J10" s="12"/>
      <c r="K10" s="12"/>
    </row>
    <row r="11" spans="1:11" ht="28.15" customHeight="1">
      <c r="A11" s="345"/>
      <c r="B11" s="403"/>
      <c r="C11" s="350" t="s">
        <v>13</v>
      </c>
      <c r="D11" s="408" t="s">
        <v>14</v>
      </c>
      <c r="E11" s="408"/>
      <c r="F11" s="408"/>
      <c r="G11" s="408"/>
      <c r="H11" s="408"/>
      <c r="I11" s="351"/>
      <c r="J11" s="351"/>
      <c r="K11" s="351"/>
    </row>
    <row r="12" spans="1:11">
      <c r="A12" s="345"/>
      <c r="B12" s="404"/>
      <c r="C12" s="350" t="s">
        <v>15</v>
      </c>
      <c r="D12" s="409" t="s">
        <v>16</v>
      </c>
      <c r="E12" s="409"/>
      <c r="F12" s="409"/>
      <c r="G12" s="409"/>
      <c r="H12" s="409"/>
      <c r="I12" s="352"/>
      <c r="J12" s="352"/>
      <c r="K12" s="352"/>
    </row>
    <row r="13" spans="1:11">
      <c r="A13" s="345"/>
      <c r="B13" s="345"/>
      <c r="C13" s="345"/>
      <c r="D13" s="345"/>
      <c r="E13" s="345"/>
      <c r="F13" s="345"/>
      <c r="G13" s="345"/>
      <c r="H13" s="345"/>
      <c r="I13" s="345"/>
      <c r="J13" s="345"/>
      <c r="K13" s="345"/>
    </row>
    <row r="14" spans="1:11">
      <c r="A14" s="345"/>
      <c r="B14" s="345"/>
      <c r="C14" s="345"/>
      <c r="D14" s="345"/>
      <c r="E14" s="345"/>
      <c r="F14" s="345"/>
      <c r="G14" s="345"/>
      <c r="H14" s="345"/>
      <c r="I14" s="345"/>
      <c r="J14" s="345"/>
      <c r="K14" s="345"/>
    </row>
    <row r="15" spans="1:11">
      <c r="A15" s="345"/>
      <c r="B15" s="345"/>
      <c r="C15" s="345"/>
      <c r="D15" s="345"/>
      <c r="E15" s="345"/>
      <c r="F15" s="345"/>
      <c r="G15" s="345"/>
      <c r="H15" s="345"/>
      <c r="I15" s="345"/>
      <c r="J15" s="345"/>
      <c r="K15" s="345"/>
    </row>
    <row r="16" spans="1:11" ht="21">
      <c r="A16" s="353" t="s">
        <v>17</v>
      </c>
      <c r="B16" s="354" t="s">
        <v>18</v>
      </c>
      <c r="C16" s="354"/>
      <c r="D16" s="354"/>
      <c r="E16" s="354"/>
      <c r="F16" s="354"/>
      <c r="G16" s="354"/>
      <c r="H16" s="354"/>
      <c r="I16" s="354"/>
      <c r="J16" s="355"/>
      <c r="K16" s="355"/>
    </row>
    <row r="17" spans="1:11">
      <c r="A17" s="353" t="s">
        <v>17</v>
      </c>
      <c r="B17" s="356" t="s">
        <v>19</v>
      </c>
      <c r="C17" s="356" t="s">
        <v>20</v>
      </c>
      <c r="D17" s="356" t="s">
        <v>21</v>
      </c>
      <c r="E17" s="356" t="s">
        <v>22</v>
      </c>
      <c r="F17" s="356" t="s">
        <v>23</v>
      </c>
      <c r="G17" s="356" t="s">
        <v>24</v>
      </c>
      <c r="H17" s="356" t="s">
        <v>25</v>
      </c>
      <c r="I17" s="356" t="s">
        <v>26</v>
      </c>
      <c r="J17" s="356" t="s">
        <v>27</v>
      </c>
      <c r="K17" s="356" t="s">
        <v>28</v>
      </c>
    </row>
    <row r="18" spans="1:11" hidden="1">
      <c r="A18" s="357" t="s">
        <v>17</v>
      </c>
      <c r="B18" s="358" t="s">
        <v>29</v>
      </c>
      <c r="C18" s="358">
        <v>43067</v>
      </c>
      <c r="D18" s="359" t="s">
        <v>30</v>
      </c>
      <c r="E18" s="359" t="s">
        <v>31</v>
      </c>
      <c r="F18" s="359" t="s">
        <v>30</v>
      </c>
      <c r="G18" s="359" t="s">
        <v>32</v>
      </c>
      <c r="H18" s="359" t="s">
        <v>33</v>
      </c>
      <c r="I18" s="359" t="s">
        <v>34</v>
      </c>
      <c r="J18" s="359" t="s">
        <v>35</v>
      </c>
      <c r="K18" s="359" t="s">
        <v>36</v>
      </c>
    </row>
    <row r="19" spans="1:11" hidden="1">
      <c r="A19" s="357" t="s">
        <v>17</v>
      </c>
      <c r="B19" s="358" t="s">
        <v>29</v>
      </c>
      <c r="C19" s="358">
        <v>43067</v>
      </c>
      <c r="D19" s="359" t="s">
        <v>30</v>
      </c>
      <c r="E19" s="359" t="s">
        <v>31</v>
      </c>
      <c r="F19" s="359" t="s">
        <v>30</v>
      </c>
      <c r="G19" s="359" t="s">
        <v>32</v>
      </c>
      <c r="H19" s="359" t="s">
        <v>37</v>
      </c>
      <c r="I19" s="359" t="s">
        <v>38</v>
      </c>
      <c r="J19" s="359" t="s">
        <v>39</v>
      </c>
      <c r="K19" s="359" t="s">
        <v>36</v>
      </c>
    </row>
    <row r="20" spans="1:11" hidden="1">
      <c r="A20" s="357" t="s">
        <v>17</v>
      </c>
      <c r="B20" s="358" t="s">
        <v>29</v>
      </c>
      <c r="C20" s="358">
        <v>43067</v>
      </c>
      <c r="D20" s="359" t="s">
        <v>30</v>
      </c>
      <c r="E20" s="359" t="s">
        <v>31</v>
      </c>
      <c r="F20" s="359" t="s">
        <v>30</v>
      </c>
      <c r="G20" s="359" t="s">
        <v>32</v>
      </c>
      <c r="H20" s="359" t="s">
        <v>40</v>
      </c>
      <c r="I20" s="359" t="s">
        <v>41</v>
      </c>
      <c r="J20" s="359" t="s">
        <v>42</v>
      </c>
      <c r="K20" s="359" t="s">
        <v>43</v>
      </c>
    </row>
    <row r="21" spans="1:11" ht="27.6" hidden="1">
      <c r="A21" s="357" t="s">
        <v>17</v>
      </c>
      <c r="B21" s="358" t="s">
        <v>29</v>
      </c>
      <c r="C21" s="358">
        <v>43067</v>
      </c>
      <c r="D21" s="359" t="s">
        <v>30</v>
      </c>
      <c r="E21" s="359" t="s">
        <v>31</v>
      </c>
      <c r="F21" s="359" t="s">
        <v>30</v>
      </c>
      <c r="G21" s="360" t="s">
        <v>44</v>
      </c>
      <c r="H21" s="360" t="s">
        <v>45</v>
      </c>
      <c r="I21" s="361" t="s">
        <v>46</v>
      </c>
      <c r="J21" s="360"/>
      <c r="K21" s="360" t="s">
        <v>47</v>
      </c>
    </row>
    <row r="22" spans="1:11" ht="27.6" hidden="1">
      <c r="A22" s="357" t="s">
        <v>17</v>
      </c>
      <c r="B22" s="358" t="s">
        <v>29</v>
      </c>
      <c r="C22" s="358">
        <v>43067</v>
      </c>
      <c r="D22" s="359" t="s">
        <v>30</v>
      </c>
      <c r="E22" s="359" t="s">
        <v>31</v>
      </c>
      <c r="F22" s="359" t="s">
        <v>30</v>
      </c>
      <c r="G22" s="360" t="s">
        <v>44</v>
      </c>
      <c r="H22" s="360" t="s">
        <v>48</v>
      </c>
      <c r="I22" s="360" t="s">
        <v>49</v>
      </c>
      <c r="J22" s="360"/>
      <c r="K22" s="360" t="s">
        <v>50</v>
      </c>
    </row>
    <row r="23" spans="1:11" ht="110.45" hidden="1">
      <c r="A23" s="357" t="s">
        <v>17</v>
      </c>
      <c r="B23" s="358" t="s">
        <v>29</v>
      </c>
      <c r="C23" s="358">
        <v>43067</v>
      </c>
      <c r="D23" s="359" t="s">
        <v>30</v>
      </c>
      <c r="E23" s="359" t="s">
        <v>31</v>
      </c>
      <c r="F23" s="359" t="s">
        <v>30</v>
      </c>
      <c r="G23" s="360" t="s">
        <v>44</v>
      </c>
      <c r="H23" s="360" t="s">
        <v>51</v>
      </c>
      <c r="I23" s="361" t="s">
        <v>52</v>
      </c>
      <c r="J23" s="361" t="s">
        <v>53</v>
      </c>
      <c r="K23" s="360" t="s">
        <v>54</v>
      </c>
    </row>
    <row r="24" spans="1:11" ht="69" hidden="1">
      <c r="A24" s="357" t="s">
        <v>17</v>
      </c>
      <c r="B24" s="358" t="s">
        <v>29</v>
      </c>
      <c r="C24" s="358">
        <v>43067</v>
      </c>
      <c r="D24" s="359" t="s">
        <v>30</v>
      </c>
      <c r="E24" s="359" t="s">
        <v>31</v>
      </c>
      <c r="F24" s="359" t="s">
        <v>30</v>
      </c>
      <c r="G24" s="360" t="s">
        <v>44</v>
      </c>
      <c r="H24" s="359" t="s">
        <v>55</v>
      </c>
      <c r="I24" s="359" t="s">
        <v>56</v>
      </c>
      <c r="J24" s="361" t="s">
        <v>57</v>
      </c>
      <c r="K24" s="360" t="s">
        <v>54</v>
      </c>
    </row>
    <row r="25" spans="1:11" ht="69" hidden="1">
      <c r="A25" s="357" t="s">
        <v>17</v>
      </c>
      <c r="B25" s="358" t="s">
        <v>29</v>
      </c>
      <c r="C25" s="358">
        <v>43067</v>
      </c>
      <c r="D25" s="359" t="s">
        <v>30</v>
      </c>
      <c r="E25" s="359" t="s">
        <v>31</v>
      </c>
      <c r="F25" s="359" t="s">
        <v>30</v>
      </c>
      <c r="G25" s="360" t="s">
        <v>44</v>
      </c>
      <c r="H25" s="360" t="s">
        <v>58</v>
      </c>
      <c r="I25" s="359" t="s">
        <v>59</v>
      </c>
      <c r="J25" s="361" t="s">
        <v>60</v>
      </c>
      <c r="K25" s="360" t="s">
        <v>54</v>
      </c>
    </row>
    <row r="26" spans="1:11" ht="69" hidden="1">
      <c r="A26" s="357" t="s">
        <v>17</v>
      </c>
      <c r="B26" s="358" t="s">
        <v>29</v>
      </c>
      <c r="C26" s="358">
        <v>43067</v>
      </c>
      <c r="D26" s="359" t="s">
        <v>30</v>
      </c>
      <c r="E26" s="359" t="s">
        <v>31</v>
      </c>
      <c r="F26" s="359" t="s">
        <v>30</v>
      </c>
      <c r="G26" s="360" t="s">
        <v>44</v>
      </c>
      <c r="H26" s="359" t="s">
        <v>61</v>
      </c>
      <c r="I26" s="359" t="s">
        <v>62</v>
      </c>
      <c r="J26" s="361" t="s">
        <v>63</v>
      </c>
      <c r="K26" s="360" t="s">
        <v>54</v>
      </c>
    </row>
    <row r="27" spans="1:11" ht="69" hidden="1">
      <c r="A27" s="357" t="s">
        <v>17</v>
      </c>
      <c r="B27" s="358" t="s">
        <v>29</v>
      </c>
      <c r="C27" s="358">
        <v>43067</v>
      </c>
      <c r="D27" s="359" t="s">
        <v>30</v>
      </c>
      <c r="E27" s="359" t="s">
        <v>31</v>
      </c>
      <c r="F27" s="359" t="s">
        <v>30</v>
      </c>
      <c r="G27" s="360" t="s">
        <v>44</v>
      </c>
      <c r="H27" s="360" t="s">
        <v>64</v>
      </c>
      <c r="I27" s="359">
        <v>3.5999999999999999E-3</v>
      </c>
      <c r="J27" s="361" t="s">
        <v>65</v>
      </c>
      <c r="K27" s="360" t="s">
        <v>54</v>
      </c>
    </row>
    <row r="28" spans="1:11" ht="69" hidden="1">
      <c r="A28" s="357" t="s">
        <v>17</v>
      </c>
      <c r="B28" s="358" t="s">
        <v>29</v>
      </c>
      <c r="C28" s="358">
        <v>43067</v>
      </c>
      <c r="D28" s="359" t="s">
        <v>30</v>
      </c>
      <c r="E28" s="359" t="s">
        <v>31</v>
      </c>
      <c r="F28" s="359" t="s">
        <v>30</v>
      </c>
      <c r="G28" s="359" t="s">
        <v>44</v>
      </c>
      <c r="H28" s="359" t="s">
        <v>66</v>
      </c>
      <c r="I28" s="359" t="s">
        <v>67</v>
      </c>
      <c r="J28" s="361" t="s">
        <v>68</v>
      </c>
      <c r="K28" s="360" t="s">
        <v>54</v>
      </c>
    </row>
    <row r="29" spans="1:11" ht="69" hidden="1">
      <c r="A29" s="357" t="s">
        <v>17</v>
      </c>
      <c r="B29" s="358" t="s">
        <v>29</v>
      </c>
      <c r="C29" s="358">
        <v>43067</v>
      </c>
      <c r="D29" s="359" t="s">
        <v>30</v>
      </c>
      <c r="E29" s="359" t="s">
        <v>31</v>
      </c>
      <c r="F29" s="359" t="s">
        <v>30</v>
      </c>
      <c r="G29" s="360" t="s">
        <v>44</v>
      </c>
      <c r="H29" s="359" t="s">
        <v>69</v>
      </c>
      <c r="I29" s="359" t="s">
        <v>70</v>
      </c>
      <c r="J29" s="361" t="s">
        <v>71</v>
      </c>
      <c r="K29" s="360" t="s">
        <v>54</v>
      </c>
    </row>
    <row r="30" spans="1:11" ht="69" hidden="1">
      <c r="A30" s="357" t="s">
        <v>17</v>
      </c>
      <c r="B30" s="358" t="s">
        <v>29</v>
      </c>
      <c r="C30" s="358">
        <v>43067</v>
      </c>
      <c r="D30" s="359" t="s">
        <v>30</v>
      </c>
      <c r="E30" s="359" t="s">
        <v>31</v>
      </c>
      <c r="F30" s="359" t="s">
        <v>30</v>
      </c>
      <c r="G30" s="359" t="s">
        <v>44</v>
      </c>
      <c r="H30" s="359" t="s">
        <v>72</v>
      </c>
      <c r="I30" s="359" t="s">
        <v>73</v>
      </c>
      <c r="J30" s="361" t="s">
        <v>74</v>
      </c>
      <c r="K30" s="360" t="s">
        <v>54</v>
      </c>
    </row>
    <row r="31" spans="1:11" ht="69" hidden="1">
      <c r="A31" s="357" t="s">
        <v>17</v>
      </c>
      <c r="B31" s="358" t="s">
        <v>29</v>
      </c>
      <c r="C31" s="358">
        <v>43067</v>
      </c>
      <c r="D31" s="359" t="s">
        <v>30</v>
      </c>
      <c r="E31" s="359" t="s">
        <v>31</v>
      </c>
      <c r="F31" s="359" t="s">
        <v>30</v>
      </c>
      <c r="G31" s="360" t="s">
        <v>44</v>
      </c>
      <c r="H31" s="359" t="s">
        <v>75</v>
      </c>
      <c r="I31" s="359">
        <v>1E-3</v>
      </c>
      <c r="J31" s="361" t="s">
        <v>76</v>
      </c>
      <c r="K31" s="360" t="s">
        <v>54</v>
      </c>
    </row>
    <row r="32" spans="1:11" ht="69" hidden="1">
      <c r="A32" s="357" t="s">
        <v>17</v>
      </c>
      <c r="B32" s="358" t="s">
        <v>29</v>
      </c>
      <c r="C32" s="358">
        <v>43067</v>
      </c>
      <c r="D32" s="359" t="s">
        <v>30</v>
      </c>
      <c r="E32" s="359" t="s">
        <v>31</v>
      </c>
      <c r="F32" s="359" t="s">
        <v>30</v>
      </c>
      <c r="G32" s="359" t="s">
        <v>44</v>
      </c>
      <c r="H32" s="359" t="s">
        <v>77</v>
      </c>
      <c r="I32" s="359" t="s">
        <v>67</v>
      </c>
      <c r="J32" s="361" t="s">
        <v>78</v>
      </c>
      <c r="K32" s="360" t="s">
        <v>54</v>
      </c>
    </row>
    <row r="33" spans="1:11" ht="69" hidden="1">
      <c r="A33" s="357" t="s">
        <v>17</v>
      </c>
      <c r="B33" s="358" t="s">
        <v>29</v>
      </c>
      <c r="C33" s="358">
        <v>43067</v>
      </c>
      <c r="D33" s="359" t="s">
        <v>30</v>
      </c>
      <c r="E33" s="359" t="s">
        <v>31</v>
      </c>
      <c r="F33" s="359" t="s">
        <v>30</v>
      </c>
      <c r="G33" s="360" t="s">
        <v>44</v>
      </c>
      <c r="H33" s="359" t="s">
        <v>79</v>
      </c>
      <c r="I33" s="359" t="s">
        <v>80</v>
      </c>
      <c r="J33" s="361" t="s">
        <v>81</v>
      </c>
      <c r="K33" s="360" t="s">
        <v>54</v>
      </c>
    </row>
    <row r="34" spans="1:11" ht="69" hidden="1">
      <c r="A34" s="357" t="s">
        <v>17</v>
      </c>
      <c r="B34" s="358" t="s">
        <v>29</v>
      </c>
      <c r="C34" s="358">
        <v>43067</v>
      </c>
      <c r="D34" s="359" t="s">
        <v>30</v>
      </c>
      <c r="E34" s="359" t="s">
        <v>31</v>
      </c>
      <c r="F34" s="359" t="s">
        <v>30</v>
      </c>
      <c r="G34" s="359" t="s">
        <v>44</v>
      </c>
      <c r="H34" s="359" t="s">
        <v>82</v>
      </c>
      <c r="I34" s="359" t="s">
        <v>83</v>
      </c>
      <c r="J34" s="361" t="s">
        <v>84</v>
      </c>
      <c r="K34" s="360" t="s">
        <v>54</v>
      </c>
    </row>
    <row r="35" spans="1:11" ht="69" hidden="1">
      <c r="A35" s="357" t="s">
        <v>17</v>
      </c>
      <c r="B35" s="358" t="s">
        <v>29</v>
      </c>
      <c r="C35" s="358">
        <v>43067</v>
      </c>
      <c r="D35" s="359" t="s">
        <v>30</v>
      </c>
      <c r="E35" s="359" t="s">
        <v>31</v>
      </c>
      <c r="F35" s="359" t="s">
        <v>30</v>
      </c>
      <c r="G35" s="360" t="s">
        <v>44</v>
      </c>
      <c r="H35" s="359" t="s">
        <v>85</v>
      </c>
      <c r="I35" s="359">
        <v>26.2</v>
      </c>
      <c r="J35" s="361" t="s">
        <v>86</v>
      </c>
      <c r="K35" s="360" t="s">
        <v>54</v>
      </c>
    </row>
    <row r="36" spans="1:11" ht="69" hidden="1">
      <c r="A36" s="357" t="s">
        <v>17</v>
      </c>
      <c r="B36" s="358" t="s">
        <v>29</v>
      </c>
      <c r="C36" s="358">
        <v>43067</v>
      </c>
      <c r="D36" s="359" t="s">
        <v>30</v>
      </c>
      <c r="E36" s="359" t="s">
        <v>31</v>
      </c>
      <c r="F36" s="359" t="s">
        <v>30</v>
      </c>
      <c r="G36" s="359" t="s">
        <v>44</v>
      </c>
      <c r="H36" s="359" t="s">
        <v>87</v>
      </c>
      <c r="I36" s="359" t="s">
        <v>67</v>
      </c>
      <c r="J36" s="361" t="s">
        <v>88</v>
      </c>
      <c r="K36" s="360" t="s">
        <v>54</v>
      </c>
    </row>
    <row r="37" spans="1:11" ht="69" hidden="1">
      <c r="A37" s="357" t="s">
        <v>17</v>
      </c>
      <c r="B37" s="358" t="s">
        <v>29</v>
      </c>
      <c r="C37" s="358">
        <v>43067</v>
      </c>
      <c r="D37" s="359" t="s">
        <v>30</v>
      </c>
      <c r="E37" s="359" t="s">
        <v>31</v>
      </c>
      <c r="F37" s="359" t="s">
        <v>30</v>
      </c>
      <c r="G37" s="360" t="s">
        <v>44</v>
      </c>
      <c r="H37" s="359" t="s">
        <v>89</v>
      </c>
      <c r="I37" s="359" t="s">
        <v>90</v>
      </c>
      <c r="J37" s="361" t="s">
        <v>91</v>
      </c>
      <c r="K37" s="360" t="s">
        <v>54</v>
      </c>
    </row>
    <row r="38" spans="1:11" ht="69" hidden="1">
      <c r="A38" s="357" t="s">
        <v>17</v>
      </c>
      <c r="B38" s="358" t="s">
        <v>29</v>
      </c>
      <c r="C38" s="358">
        <v>43067</v>
      </c>
      <c r="D38" s="359" t="s">
        <v>30</v>
      </c>
      <c r="E38" s="359" t="s">
        <v>31</v>
      </c>
      <c r="F38" s="359" t="s">
        <v>30</v>
      </c>
      <c r="G38" s="359" t="s">
        <v>44</v>
      </c>
      <c r="H38" s="359" t="s">
        <v>92</v>
      </c>
      <c r="I38" s="359" t="s">
        <v>83</v>
      </c>
      <c r="J38" s="361" t="s">
        <v>93</v>
      </c>
      <c r="K38" s="360" t="s">
        <v>54</v>
      </c>
    </row>
    <row r="39" spans="1:11" ht="69" hidden="1">
      <c r="A39" s="357" t="s">
        <v>17</v>
      </c>
      <c r="B39" s="358" t="s">
        <v>29</v>
      </c>
      <c r="C39" s="358">
        <v>43067</v>
      </c>
      <c r="D39" s="359" t="s">
        <v>30</v>
      </c>
      <c r="E39" s="359" t="s">
        <v>31</v>
      </c>
      <c r="F39" s="359" t="s">
        <v>30</v>
      </c>
      <c r="G39" s="360" t="s">
        <v>44</v>
      </c>
      <c r="H39" s="359" t="s">
        <v>94</v>
      </c>
      <c r="I39" s="359">
        <v>38.6</v>
      </c>
      <c r="J39" s="361" t="s">
        <v>95</v>
      </c>
      <c r="K39" s="360" t="s">
        <v>54</v>
      </c>
    </row>
    <row r="40" spans="1:11" ht="69" hidden="1">
      <c r="A40" s="357" t="s">
        <v>17</v>
      </c>
      <c r="B40" s="358" t="s">
        <v>29</v>
      </c>
      <c r="C40" s="358">
        <v>43067</v>
      </c>
      <c r="D40" s="359" t="s">
        <v>30</v>
      </c>
      <c r="E40" s="359" t="s">
        <v>31</v>
      </c>
      <c r="F40" s="359" t="s">
        <v>30</v>
      </c>
      <c r="G40" s="359" t="s">
        <v>44</v>
      </c>
      <c r="H40" s="359" t="s">
        <v>96</v>
      </c>
      <c r="I40" s="359" t="s">
        <v>67</v>
      </c>
      <c r="J40" s="361" t="s">
        <v>97</v>
      </c>
      <c r="K40" s="360" t="s">
        <v>54</v>
      </c>
    </row>
    <row r="41" spans="1:11" ht="69" hidden="1">
      <c r="A41" s="357" t="s">
        <v>17</v>
      </c>
      <c r="B41" s="358" t="s">
        <v>29</v>
      </c>
      <c r="C41" s="358">
        <v>43067</v>
      </c>
      <c r="D41" s="359" t="s">
        <v>30</v>
      </c>
      <c r="E41" s="359" t="s">
        <v>31</v>
      </c>
      <c r="F41" s="359" t="s">
        <v>30</v>
      </c>
      <c r="G41" s="360" t="s">
        <v>44</v>
      </c>
      <c r="H41" s="359" t="s">
        <v>98</v>
      </c>
      <c r="I41" s="359" t="s">
        <v>99</v>
      </c>
      <c r="J41" s="361" t="s">
        <v>100</v>
      </c>
      <c r="K41" s="360" t="s">
        <v>54</v>
      </c>
    </row>
    <row r="42" spans="1:11" ht="69" hidden="1">
      <c r="A42" s="357" t="s">
        <v>17</v>
      </c>
      <c r="B42" s="358" t="s">
        <v>29</v>
      </c>
      <c r="C42" s="358">
        <v>43067</v>
      </c>
      <c r="D42" s="359" t="s">
        <v>30</v>
      </c>
      <c r="E42" s="359" t="s">
        <v>31</v>
      </c>
      <c r="F42" s="359" t="s">
        <v>30</v>
      </c>
      <c r="G42" s="359" t="s">
        <v>44</v>
      </c>
      <c r="H42" s="359" t="s">
        <v>101</v>
      </c>
      <c r="I42" s="359" t="s">
        <v>102</v>
      </c>
      <c r="J42" s="361" t="s">
        <v>103</v>
      </c>
      <c r="K42" s="360" t="s">
        <v>54</v>
      </c>
    </row>
    <row r="43" spans="1:11" ht="69" hidden="1">
      <c r="A43" s="357" t="s">
        <v>17</v>
      </c>
      <c r="B43" s="358" t="s">
        <v>29</v>
      </c>
      <c r="C43" s="358">
        <v>43067</v>
      </c>
      <c r="D43" s="359" t="s">
        <v>30</v>
      </c>
      <c r="E43" s="359" t="s">
        <v>31</v>
      </c>
      <c r="F43" s="359" t="s">
        <v>30</v>
      </c>
      <c r="G43" s="360" t="s">
        <v>44</v>
      </c>
      <c r="H43" s="359" t="s">
        <v>104</v>
      </c>
      <c r="I43" s="359">
        <v>27</v>
      </c>
      <c r="J43" s="361" t="s">
        <v>105</v>
      </c>
      <c r="K43" s="360" t="s">
        <v>54</v>
      </c>
    </row>
    <row r="44" spans="1:11" ht="69" hidden="1">
      <c r="A44" s="357" t="s">
        <v>17</v>
      </c>
      <c r="B44" s="358" t="s">
        <v>29</v>
      </c>
      <c r="C44" s="358">
        <v>43067</v>
      </c>
      <c r="D44" s="359" t="s">
        <v>30</v>
      </c>
      <c r="E44" s="359" t="s">
        <v>31</v>
      </c>
      <c r="F44" s="359" t="s">
        <v>30</v>
      </c>
      <c r="G44" s="359" t="s">
        <v>44</v>
      </c>
      <c r="H44" s="359" t="s">
        <v>106</v>
      </c>
      <c r="I44" s="359" t="s">
        <v>107</v>
      </c>
      <c r="J44" s="359" t="s">
        <v>108</v>
      </c>
      <c r="K44" s="360" t="s">
        <v>54</v>
      </c>
    </row>
    <row r="45" spans="1:11" ht="69" hidden="1">
      <c r="A45" s="357" t="s">
        <v>17</v>
      </c>
      <c r="B45" s="358" t="s">
        <v>29</v>
      </c>
      <c r="C45" s="358">
        <v>43067</v>
      </c>
      <c r="D45" s="359" t="s">
        <v>30</v>
      </c>
      <c r="E45" s="359" t="s">
        <v>31</v>
      </c>
      <c r="F45" s="359" t="s">
        <v>30</v>
      </c>
      <c r="G45" s="359" t="s">
        <v>44</v>
      </c>
      <c r="H45" s="359" t="s">
        <v>109</v>
      </c>
      <c r="I45" s="359" t="s">
        <v>110</v>
      </c>
      <c r="J45" s="359" t="s">
        <v>111</v>
      </c>
      <c r="K45" s="360" t="s">
        <v>54</v>
      </c>
    </row>
    <row r="46" spans="1:11" ht="69" hidden="1">
      <c r="A46" s="357" t="s">
        <v>17</v>
      </c>
      <c r="B46" s="358" t="s">
        <v>29</v>
      </c>
      <c r="C46" s="358">
        <v>43067</v>
      </c>
      <c r="D46" s="359" t="s">
        <v>30</v>
      </c>
      <c r="E46" s="359" t="s">
        <v>31</v>
      </c>
      <c r="F46" s="359" t="s">
        <v>30</v>
      </c>
      <c r="G46" s="359" t="s">
        <v>44</v>
      </c>
      <c r="H46" s="359" t="s">
        <v>112</v>
      </c>
      <c r="I46" s="359" t="s">
        <v>113</v>
      </c>
      <c r="J46" s="359" t="s">
        <v>114</v>
      </c>
      <c r="K46" s="360" t="s">
        <v>54</v>
      </c>
    </row>
    <row r="47" spans="1:11" ht="69" hidden="1">
      <c r="A47" s="357" t="s">
        <v>17</v>
      </c>
      <c r="B47" s="358" t="s">
        <v>29</v>
      </c>
      <c r="C47" s="358">
        <v>43067</v>
      </c>
      <c r="D47" s="359" t="s">
        <v>30</v>
      </c>
      <c r="E47" s="359" t="s">
        <v>31</v>
      </c>
      <c r="F47" s="359" t="s">
        <v>30</v>
      </c>
      <c r="G47" s="359" t="s">
        <v>44</v>
      </c>
      <c r="H47" s="359" t="s">
        <v>115</v>
      </c>
      <c r="I47" s="359" t="s">
        <v>116</v>
      </c>
      <c r="J47" s="359" t="s">
        <v>117</v>
      </c>
      <c r="K47" s="360" t="s">
        <v>54</v>
      </c>
    </row>
    <row r="48" spans="1:11" hidden="1">
      <c r="A48" s="357" t="s">
        <v>17</v>
      </c>
      <c r="B48" s="358" t="s">
        <v>29</v>
      </c>
      <c r="C48" s="358">
        <v>43067</v>
      </c>
      <c r="D48" s="360" t="s">
        <v>118</v>
      </c>
      <c r="E48" s="359" t="s">
        <v>30</v>
      </c>
      <c r="F48" s="359" t="s">
        <v>30</v>
      </c>
      <c r="G48" s="359" t="s">
        <v>44</v>
      </c>
      <c r="H48" s="359" t="s">
        <v>119</v>
      </c>
      <c r="I48" s="359" t="s">
        <v>120</v>
      </c>
      <c r="J48" s="360" t="s">
        <v>121</v>
      </c>
      <c r="K48" s="360" t="s">
        <v>122</v>
      </c>
    </row>
    <row r="49" spans="1:11" ht="27.6" hidden="1">
      <c r="A49" s="357" t="s">
        <v>17</v>
      </c>
      <c r="B49" s="358" t="s">
        <v>29</v>
      </c>
      <c r="C49" s="358">
        <v>43067</v>
      </c>
      <c r="D49" s="360" t="s">
        <v>118</v>
      </c>
      <c r="E49" s="359" t="s">
        <v>30</v>
      </c>
      <c r="F49" s="359" t="s">
        <v>30</v>
      </c>
      <c r="G49" s="359" t="s">
        <v>44</v>
      </c>
      <c r="H49" s="359" t="s">
        <v>123</v>
      </c>
      <c r="I49" s="359" t="s">
        <v>124</v>
      </c>
      <c r="J49" s="360" t="s">
        <v>125</v>
      </c>
      <c r="K49" s="360" t="s">
        <v>122</v>
      </c>
    </row>
    <row r="50" spans="1:11" ht="27.6" hidden="1">
      <c r="A50" s="357" t="s">
        <v>17</v>
      </c>
      <c r="B50" s="358" t="s">
        <v>29</v>
      </c>
      <c r="C50" s="358">
        <v>43067</v>
      </c>
      <c r="D50" s="360" t="s">
        <v>118</v>
      </c>
      <c r="E50" s="359" t="s">
        <v>30</v>
      </c>
      <c r="F50" s="359" t="s">
        <v>30</v>
      </c>
      <c r="G50" s="359" t="s">
        <v>44</v>
      </c>
      <c r="H50" s="359" t="s">
        <v>126</v>
      </c>
      <c r="I50" s="359" t="s">
        <v>127</v>
      </c>
      <c r="J50" s="362" t="s">
        <v>128</v>
      </c>
      <c r="K50" s="360" t="s">
        <v>122</v>
      </c>
    </row>
    <row r="51" spans="1:11" ht="27.6" hidden="1">
      <c r="A51" s="357" t="s">
        <v>17</v>
      </c>
      <c r="B51" s="358" t="s">
        <v>29</v>
      </c>
      <c r="C51" s="358">
        <v>43067</v>
      </c>
      <c r="D51" s="360" t="s">
        <v>118</v>
      </c>
      <c r="E51" s="359" t="s">
        <v>30</v>
      </c>
      <c r="F51" s="359" t="s">
        <v>30</v>
      </c>
      <c r="G51" s="359" t="s">
        <v>44</v>
      </c>
      <c r="H51" s="359" t="s">
        <v>129</v>
      </c>
      <c r="I51" s="359" t="s">
        <v>130</v>
      </c>
      <c r="J51" s="362" t="s">
        <v>131</v>
      </c>
      <c r="K51" s="360" t="s">
        <v>122</v>
      </c>
    </row>
    <row r="52" spans="1:11" ht="27.6" hidden="1">
      <c r="A52" s="357" t="s">
        <v>17</v>
      </c>
      <c r="B52" s="358" t="s">
        <v>29</v>
      </c>
      <c r="C52" s="358">
        <v>43067</v>
      </c>
      <c r="D52" s="360" t="s">
        <v>118</v>
      </c>
      <c r="E52" s="359" t="s">
        <v>30</v>
      </c>
      <c r="F52" s="359" t="s">
        <v>30</v>
      </c>
      <c r="G52" s="359" t="s">
        <v>44</v>
      </c>
      <c r="H52" s="359" t="s">
        <v>132</v>
      </c>
      <c r="I52" s="359" t="s">
        <v>133</v>
      </c>
      <c r="J52" s="360" t="s">
        <v>121</v>
      </c>
      <c r="K52" s="360" t="s">
        <v>122</v>
      </c>
    </row>
    <row r="53" spans="1:11" ht="69" hidden="1">
      <c r="A53" s="357" t="s">
        <v>17</v>
      </c>
      <c r="B53" s="358" t="s">
        <v>29</v>
      </c>
      <c r="C53" s="358">
        <v>43067</v>
      </c>
      <c r="D53" s="359" t="s">
        <v>30</v>
      </c>
      <c r="E53" s="359" t="s">
        <v>31</v>
      </c>
      <c r="F53" s="359" t="s">
        <v>30</v>
      </c>
      <c r="G53" s="359" t="s">
        <v>134</v>
      </c>
      <c r="H53" s="359" t="s">
        <v>135</v>
      </c>
      <c r="I53" s="359" t="s">
        <v>136</v>
      </c>
      <c r="J53" s="359" t="s">
        <v>137</v>
      </c>
      <c r="K53" s="360" t="s">
        <v>138</v>
      </c>
    </row>
    <row r="54" spans="1:11" ht="69" hidden="1">
      <c r="A54" s="357" t="s">
        <v>17</v>
      </c>
      <c r="B54" s="358" t="s">
        <v>29</v>
      </c>
      <c r="C54" s="358">
        <v>43067</v>
      </c>
      <c r="D54" s="359" t="s">
        <v>30</v>
      </c>
      <c r="E54" s="359" t="s">
        <v>31</v>
      </c>
      <c r="F54" s="359" t="s">
        <v>30</v>
      </c>
      <c r="G54" s="359" t="s">
        <v>134</v>
      </c>
      <c r="H54" s="359" t="s">
        <v>139</v>
      </c>
      <c r="I54" s="359" t="s">
        <v>140</v>
      </c>
      <c r="J54" s="359" t="s">
        <v>141</v>
      </c>
      <c r="K54" s="360" t="s">
        <v>138</v>
      </c>
    </row>
    <row r="55" spans="1:11" ht="69" hidden="1">
      <c r="A55" s="357" t="s">
        <v>17</v>
      </c>
      <c r="B55" s="358" t="s">
        <v>29</v>
      </c>
      <c r="C55" s="358">
        <v>43067</v>
      </c>
      <c r="D55" s="359" t="s">
        <v>30</v>
      </c>
      <c r="E55" s="359" t="s">
        <v>31</v>
      </c>
      <c r="F55" s="359" t="s">
        <v>30</v>
      </c>
      <c r="G55" s="359" t="s">
        <v>134</v>
      </c>
      <c r="H55" s="359" t="s">
        <v>142</v>
      </c>
      <c r="I55" s="359" t="s">
        <v>143</v>
      </c>
      <c r="J55" s="359" t="s">
        <v>144</v>
      </c>
      <c r="K55" s="360" t="s">
        <v>138</v>
      </c>
    </row>
    <row r="56" spans="1:11" ht="69" hidden="1">
      <c r="A56" s="357" t="s">
        <v>17</v>
      </c>
      <c r="B56" s="358" t="s">
        <v>29</v>
      </c>
      <c r="C56" s="358">
        <v>43067</v>
      </c>
      <c r="D56" s="359" t="s">
        <v>30</v>
      </c>
      <c r="E56" s="359" t="s">
        <v>31</v>
      </c>
      <c r="F56" s="359" t="s">
        <v>30</v>
      </c>
      <c r="G56" s="359" t="s">
        <v>134</v>
      </c>
      <c r="H56" s="359" t="s">
        <v>145</v>
      </c>
      <c r="I56" s="359" t="s">
        <v>146</v>
      </c>
      <c r="J56" s="359" t="s">
        <v>147</v>
      </c>
      <c r="K56" s="360" t="s">
        <v>138</v>
      </c>
    </row>
    <row r="57" spans="1:11" ht="69" hidden="1">
      <c r="A57" s="357" t="s">
        <v>17</v>
      </c>
      <c r="B57" s="358" t="s">
        <v>29</v>
      </c>
      <c r="C57" s="358">
        <v>43067</v>
      </c>
      <c r="D57" s="359" t="s">
        <v>30</v>
      </c>
      <c r="E57" s="359" t="s">
        <v>31</v>
      </c>
      <c r="F57" s="359" t="s">
        <v>30</v>
      </c>
      <c r="G57" s="359" t="s">
        <v>134</v>
      </c>
      <c r="H57" s="359" t="s">
        <v>148</v>
      </c>
      <c r="I57" s="359" t="s">
        <v>149</v>
      </c>
      <c r="J57" s="359" t="s">
        <v>150</v>
      </c>
      <c r="K57" s="360" t="s">
        <v>138</v>
      </c>
    </row>
    <row r="58" spans="1:11" ht="69" hidden="1">
      <c r="A58" s="357" t="s">
        <v>17</v>
      </c>
      <c r="B58" s="358" t="s">
        <v>29</v>
      </c>
      <c r="C58" s="358">
        <v>43067</v>
      </c>
      <c r="D58" s="359" t="s">
        <v>30</v>
      </c>
      <c r="E58" s="359" t="s">
        <v>31</v>
      </c>
      <c r="F58" s="359" t="s">
        <v>30</v>
      </c>
      <c r="G58" s="359" t="s">
        <v>134</v>
      </c>
      <c r="H58" s="359" t="s">
        <v>151</v>
      </c>
      <c r="I58" s="359" t="s">
        <v>152</v>
      </c>
      <c r="J58" s="359" t="s">
        <v>153</v>
      </c>
      <c r="K58" s="360" t="s">
        <v>138</v>
      </c>
    </row>
    <row r="59" spans="1:11" ht="27.6" hidden="1">
      <c r="A59" s="357" t="s">
        <v>17</v>
      </c>
      <c r="B59" s="358" t="s">
        <v>29</v>
      </c>
      <c r="C59" s="358">
        <v>43067</v>
      </c>
      <c r="D59" s="359" t="s">
        <v>30</v>
      </c>
      <c r="E59" s="359" t="s">
        <v>31</v>
      </c>
      <c r="F59" s="359" t="s">
        <v>30</v>
      </c>
      <c r="G59" s="359" t="s">
        <v>134</v>
      </c>
      <c r="H59" s="359" t="s">
        <v>154</v>
      </c>
      <c r="I59" s="359" t="s">
        <v>155</v>
      </c>
      <c r="J59" s="359" t="s">
        <v>156</v>
      </c>
      <c r="K59" s="360" t="s">
        <v>138</v>
      </c>
    </row>
    <row r="60" spans="1:11" ht="27.6" hidden="1">
      <c r="A60" s="357" t="s">
        <v>17</v>
      </c>
      <c r="B60" s="358" t="s">
        <v>29</v>
      </c>
      <c r="C60" s="358">
        <v>43067</v>
      </c>
      <c r="D60" s="359" t="s">
        <v>30</v>
      </c>
      <c r="E60" s="359" t="s">
        <v>31</v>
      </c>
      <c r="F60" s="359" t="s">
        <v>30</v>
      </c>
      <c r="G60" s="359" t="s">
        <v>134</v>
      </c>
      <c r="H60" s="359" t="s">
        <v>157</v>
      </c>
      <c r="I60" s="359" t="s">
        <v>158</v>
      </c>
      <c r="J60" s="359" t="s">
        <v>159</v>
      </c>
      <c r="K60" s="360" t="s">
        <v>138</v>
      </c>
    </row>
    <row r="61" spans="1:11" ht="27.6" hidden="1">
      <c r="A61" s="357" t="s">
        <v>17</v>
      </c>
      <c r="B61" s="358" t="s">
        <v>29</v>
      </c>
      <c r="C61" s="358">
        <v>43067</v>
      </c>
      <c r="D61" s="359" t="s">
        <v>30</v>
      </c>
      <c r="E61" s="359" t="s">
        <v>31</v>
      </c>
      <c r="F61" s="359" t="s">
        <v>30</v>
      </c>
      <c r="G61" s="359" t="s">
        <v>134</v>
      </c>
      <c r="H61" s="359" t="s">
        <v>160</v>
      </c>
      <c r="I61" s="359" t="s">
        <v>161</v>
      </c>
      <c r="J61" s="359" t="s">
        <v>162</v>
      </c>
      <c r="K61" s="360" t="s">
        <v>138</v>
      </c>
    </row>
    <row r="62" spans="1:11" ht="27.6" hidden="1">
      <c r="A62" s="357" t="s">
        <v>17</v>
      </c>
      <c r="B62" s="358" t="s">
        <v>29</v>
      </c>
      <c r="C62" s="358">
        <v>43067</v>
      </c>
      <c r="D62" s="359" t="s">
        <v>30</v>
      </c>
      <c r="E62" s="359" t="s">
        <v>31</v>
      </c>
      <c r="F62" s="359" t="s">
        <v>30</v>
      </c>
      <c r="G62" s="359" t="s">
        <v>134</v>
      </c>
      <c r="H62" s="359" t="s">
        <v>163</v>
      </c>
      <c r="I62" s="359" t="s">
        <v>164</v>
      </c>
      <c r="J62" s="359" t="s">
        <v>165</v>
      </c>
      <c r="K62" s="360" t="s">
        <v>138</v>
      </c>
    </row>
    <row r="63" spans="1:11" ht="27.6" hidden="1">
      <c r="A63" s="357" t="s">
        <v>17</v>
      </c>
      <c r="B63" s="358" t="s">
        <v>29</v>
      </c>
      <c r="C63" s="358">
        <v>43067</v>
      </c>
      <c r="D63" s="359" t="s">
        <v>30</v>
      </c>
      <c r="E63" s="359" t="s">
        <v>31</v>
      </c>
      <c r="F63" s="359" t="s">
        <v>30</v>
      </c>
      <c r="G63" s="359" t="s">
        <v>134</v>
      </c>
      <c r="H63" s="359" t="s">
        <v>166</v>
      </c>
      <c r="I63" s="359" t="s">
        <v>167</v>
      </c>
      <c r="J63" s="359" t="s">
        <v>168</v>
      </c>
      <c r="K63" s="360" t="s">
        <v>138</v>
      </c>
    </row>
    <row r="64" spans="1:11" ht="27.6" hidden="1">
      <c r="A64" s="357" t="s">
        <v>17</v>
      </c>
      <c r="B64" s="358" t="s">
        <v>29</v>
      </c>
      <c r="C64" s="358">
        <v>43067</v>
      </c>
      <c r="D64" s="359" t="s">
        <v>30</v>
      </c>
      <c r="E64" s="359" t="s">
        <v>31</v>
      </c>
      <c r="F64" s="359" t="s">
        <v>30</v>
      </c>
      <c r="G64" s="359" t="s">
        <v>134</v>
      </c>
      <c r="H64" s="359" t="s">
        <v>169</v>
      </c>
      <c r="I64" s="359" t="s">
        <v>170</v>
      </c>
      <c r="J64" s="359" t="s">
        <v>171</v>
      </c>
      <c r="K64" s="360" t="s">
        <v>138</v>
      </c>
    </row>
    <row r="65" spans="1:11" ht="55.15" hidden="1">
      <c r="A65" s="357" t="s">
        <v>17</v>
      </c>
      <c r="B65" s="358" t="s">
        <v>29</v>
      </c>
      <c r="C65" s="358">
        <v>43067</v>
      </c>
      <c r="D65" s="359" t="s">
        <v>30</v>
      </c>
      <c r="E65" s="359" t="s">
        <v>31</v>
      </c>
      <c r="F65" s="359" t="s">
        <v>30</v>
      </c>
      <c r="G65" s="359" t="s">
        <v>134</v>
      </c>
      <c r="H65" s="359" t="s">
        <v>172</v>
      </c>
      <c r="I65" s="359" t="s">
        <v>173</v>
      </c>
      <c r="J65" s="362" t="s">
        <v>174</v>
      </c>
      <c r="K65" s="360" t="s">
        <v>175</v>
      </c>
    </row>
    <row r="66" spans="1:11" ht="82.9" hidden="1">
      <c r="A66" s="357" t="s">
        <v>17</v>
      </c>
      <c r="B66" s="358" t="s">
        <v>29</v>
      </c>
      <c r="C66" s="358">
        <v>43067</v>
      </c>
      <c r="D66" s="359" t="s">
        <v>30</v>
      </c>
      <c r="E66" s="359" t="s">
        <v>31</v>
      </c>
      <c r="F66" s="359" t="s">
        <v>30</v>
      </c>
      <c r="G66" s="359" t="s">
        <v>134</v>
      </c>
      <c r="H66" s="359" t="s">
        <v>176</v>
      </c>
      <c r="I66" s="359" t="s">
        <v>177</v>
      </c>
      <c r="J66" s="362" t="s">
        <v>178</v>
      </c>
      <c r="K66" s="360" t="s">
        <v>175</v>
      </c>
    </row>
    <row r="67" spans="1:11" ht="82.9" hidden="1">
      <c r="A67" s="357" t="s">
        <v>17</v>
      </c>
      <c r="B67" s="358" t="s">
        <v>29</v>
      </c>
      <c r="C67" s="358">
        <v>43067</v>
      </c>
      <c r="D67" s="359" t="s">
        <v>30</v>
      </c>
      <c r="E67" s="359" t="s">
        <v>31</v>
      </c>
      <c r="F67" s="359" t="s">
        <v>30</v>
      </c>
      <c r="G67" s="359" t="s">
        <v>134</v>
      </c>
      <c r="H67" s="359" t="s">
        <v>179</v>
      </c>
      <c r="I67" s="359" t="s">
        <v>180</v>
      </c>
      <c r="J67" s="362" t="s">
        <v>181</v>
      </c>
      <c r="K67" s="360" t="s">
        <v>175</v>
      </c>
    </row>
    <row r="68" spans="1:11" ht="55.15" hidden="1">
      <c r="A68" s="357" t="s">
        <v>17</v>
      </c>
      <c r="B68" s="358" t="s">
        <v>29</v>
      </c>
      <c r="C68" s="358">
        <v>43067</v>
      </c>
      <c r="D68" s="359" t="s">
        <v>30</v>
      </c>
      <c r="E68" s="359" t="s">
        <v>31</v>
      </c>
      <c r="F68" s="359" t="s">
        <v>30</v>
      </c>
      <c r="G68" s="359" t="s">
        <v>134</v>
      </c>
      <c r="H68" s="359" t="s">
        <v>182</v>
      </c>
      <c r="I68" s="359" t="s">
        <v>183</v>
      </c>
      <c r="J68" s="362" t="s">
        <v>184</v>
      </c>
      <c r="K68" s="360" t="s">
        <v>175</v>
      </c>
    </row>
    <row r="69" spans="1:11" ht="82.9" hidden="1">
      <c r="A69" s="357" t="s">
        <v>17</v>
      </c>
      <c r="B69" s="358" t="s">
        <v>29</v>
      </c>
      <c r="C69" s="358">
        <v>43067</v>
      </c>
      <c r="D69" s="359" t="s">
        <v>30</v>
      </c>
      <c r="E69" s="359" t="s">
        <v>31</v>
      </c>
      <c r="F69" s="359" t="s">
        <v>30</v>
      </c>
      <c r="G69" s="359" t="s">
        <v>134</v>
      </c>
      <c r="H69" s="359" t="s">
        <v>185</v>
      </c>
      <c r="I69" s="359" t="s">
        <v>186</v>
      </c>
      <c r="J69" s="362" t="s">
        <v>187</v>
      </c>
      <c r="K69" s="360" t="s">
        <v>175</v>
      </c>
    </row>
    <row r="70" spans="1:11" ht="55.15" hidden="1">
      <c r="A70" s="357" t="s">
        <v>17</v>
      </c>
      <c r="B70" s="358" t="s">
        <v>29</v>
      </c>
      <c r="C70" s="358">
        <v>43067</v>
      </c>
      <c r="D70" s="359" t="s">
        <v>30</v>
      </c>
      <c r="E70" s="359" t="s">
        <v>31</v>
      </c>
      <c r="F70" s="359" t="s">
        <v>30</v>
      </c>
      <c r="G70" s="359" t="s">
        <v>134</v>
      </c>
      <c r="H70" s="359" t="s">
        <v>188</v>
      </c>
      <c r="I70" s="359" t="s">
        <v>189</v>
      </c>
      <c r="J70" s="362" t="s">
        <v>190</v>
      </c>
      <c r="K70" s="360" t="s">
        <v>175</v>
      </c>
    </row>
    <row r="71" spans="1:11" ht="82.9" hidden="1">
      <c r="A71" s="357" t="s">
        <v>17</v>
      </c>
      <c r="B71" s="358" t="s">
        <v>29</v>
      </c>
      <c r="C71" s="358">
        <v>43067</v>
      </c>
      <c r="D71" s="359" t="s">
        <v>30</v>
      </c>
      <c r="E71" s="359" t="s">
        <v>31</v>
      </c>
      <c r="F71" s="359" t="s">
        <v>30</v>
      </c>
      <c r="G71" s="359" t="s">
        <v>134</v>
      </c>
      <c r="H71" s="359" t="s">
        <v>191</v>
      </c>
      <c r="I71" s="359" t="s">
        <v>192</v>
      </c>
      <c r="J71" s="362" t="s">
        <v>193</v>
      </c>
      <c r="K71" s="360" t="s">
        <v>175</v>
      </c>
    </row>
    <row r="72" spans="1:11" ht="55.15" hidden="1">
      <c r="A72" s="357" t="s">
        <v>17</v>
      </c>
      <c r="B72" s="358" t="s">
        <v>29</v>
      </c>
      <c r="C72" s="358">
        <v>43067</v>
      </c>
      <c r="D72" s="359" t="s">
        <v>30</v>
      </c>
      <c r="E72" s="359" t="s">
        <v>31</v>
      </c>
      <c r="F72" s="359" t="s">
        <v>30</v>
      </c>
      <c r="G72" s="359" t="s">
        <v>134</v>
      </c>
      <c r="H72" s="359" t="s">
        <v>194</v>
      </c>
      <c r="I72" s="359" t="s">
        <v>195</v>
      </c>
      <c r="J72" s="362" t="s">
        <v>196</v>
      </c>
      <c r="K72" s="360" t="s">
        <v>175</v>
      </c>
    </row>
    <row r="73" spans="1:11" ht="82.9" hidden="1">
      <c r="A73" s="357" t="s">
        <v>17</v>
      </c>
      <c r="B73" s="358" t="s">
        <v>29</v>
      </c>
      <c r="C73" s="358">
        <v>43067</v>
      </c>
      <c r="D73" s="359" t="s">
        <v>30</v>
      </c>
      <c r="E73" s="359" t="s">
        <v>31</v>
      </c>
      <c r="F73" s="359" t="s">
        <v>30</v>
      </c>
      <c r="G73" s="359" t="s">
        <v>134</v>
      </c>
      <c r="H73" s="359" t="s">
        <v>197</v>
      </c>
      <c r="I73" s="359" t="s">
        <v>198</v>
      </c>
      <c r="J73" s="362" t="s">
        <v>199</v>
      </c>
      <c r="K73" s="360" t="s">
        <v>175</v>
      </c>
    </row>
    <row r="74" spans="1:11" ht="55.15" hidden="1">
      <c r="A74" s="357" t="s">
        <v>17</v>
      </c>
      <c r="B74" s="358" t="s">
        <v>29</v>
      </c>
      <c r="C74" s="358">
        <v>43067</v>
      </c>
      <c r="D74" s="359" t="s">
        <v>30</v>
      </c>
      <c r="E74" s="359" t="s">
        <v>31</v>
      </c>
      <c r="F74" s="359" t="s">
        <v>30</v>
      </c>
      <c r="G74" s="359" t="s">
        <v>134</v>
      </c>
      <c r="H74" s="359" t="s">
        <v>200</v>
      </c>
      <c r="I74" s="359" t="s">
        <v>201</v>
      </c>
      <c r="J74" s="362" t="s">
        <v>202</v>
      </c>
      <c r="K74" s="360" t="s">
        <v>175</v>
      </c>
    </row>
    <row r="75" spans="1:11" ht="82.9" hidden="1">
      <c r="A75" s="357" t="s">
        <v>17</v>
      </c>
      <c r="B75" s="358" t="s">
        <v>29</v>
      </c>
      <c r="C75" s="358">
        <v>43067</v>
      </c>
      <c r="D75" s="359" t="s">
        <v>30</v>
      </c>
      <c r="E75" s="359" t="s">
        <v>31</v>
      </c>
      <c r="F75" s="359" t="s">
        <v>30</v>
      </c>
      <c r="G75" s="359" t="s">
        <v>134</v>
      </c>
      <c r="H75" s="359" t="s">
        <v>203</v>
      </c>
      <c r="I75" s="359" t="s">
        <v>204</v>
      </c>
      <c r="J75" s="362" t="s">
        <v>205</v>
      </c>
      <c r="K75" s="360" t="s">
        <v>175</v>
      </c>
    </row>
    <row r="76" spans="1:11" ht="55.15" hidden="1">
      <c r="A76" s="357" t="s">
        <v>17</v>
      </c>
      <c r="B76" s="358" t="s">
        <v>29</v>
      </c>
      <c r="C76" s="358">
        <v>43067</v>
      </c>
      <c r="D76" s="359" t="s">
        <v>30</v>
      </c>
      <c r="E76" s="359" t="s">
        <v>31</v>
      </c>
      <c r="F76" s="359" t="s">
        <v>30</v>
      </c>
      <c r="G76" s="359" t="s">
        <v>134</v>
      </c>
      <c r="H76" s="359" t="s">
        <v>206</v>
      </c>
      <c r="I76" s="359" t="s">
        <v>207</v>
      </c>
      <c r="J76" s="362" t="s">
        <v>208</v>
      </c>
      <c r="K76" s="360" t="s">
        <v>175</v>
      </c>
    </row>
    <row r="77" spans="1:11" ht="82.9" hidden="1">
      <c r="A77" s="357" t="s">
        <v>17</v>
      </c>
      <c r="B77" s="358" t="s">
        <v>29</v>
      </c>
      <c r="C77" s="358">
        <v>43067</v>
      </c>
      <c r="D77" s="359" t="s">
        <v>30</v>
      </c>
      <c r="E77" s="359" t="s">
        <v>31</v>
      </c>
      <c r="F77" s="359" t="s">
        <v>30</v>
      </c>
      <c r="G77" s="359" t="s">
        <v>134</v>
      </c>
      <c r="H77" s="359" t="s">
        <v>209</v>
      </c>
      <c r="I77" s="359" t="s">
        <v>210</v>
      </c>
      <c r="J77" s="362" t="s">
        <v>211</v>
      </c>
      <c r="K77" s="360" t="s">
        <v>175</v>
      </c>
    </row>
    <row r="78" spans="1:11" ht="55.15" hidden="1">
      <c r="A78" s="357" t="s">
        <v>17</v>
      </c>
      <c r="B78" s="358" t="s">
        <v>29</v>
      </c>
      <c r="C78" s="358">
        <v>43067</v>
      </c>
      <c r="D78" s="359" t="s">
        <v>30</v>
      </c>
      <c r="E78" s="359" t="s">
        <v>31</v>
      </c>
      <c r="F78" s="359" t="s">
        <v>30</v>
      </c>
      <c r="G78" s="359" t="s">
        <v>134</v>
      </c>
      <c r="H78" s="359" t="s">
        <v>212</v>
      </c>
      <c r="I78" s="359" t="s">
        <v>213</v>
      </c>
      <c r="J78" s="362" t="s">
        <v>214</v>
      </c>
      <c r="K78" s="360" t="s">
        <v>175</v>
      </c>
    </row>
    <row r="79" spans="1:11" ht="82.9" hidden="1">
      <c r="A79" s="357" t="s">
        <v>17</v>
      </c>
      <c r="B79" s="358" t="s">
        <v>29</v>
      </c>
      <c r="C79" s="358">
        <v>43067</v>
      </c>
      <c r="D79" s="359" t="s">
        <v>30</v>
      </c>
      <c r="E79" s="359" t="s">
        <v>31</v>
      </c>
      <c r="F79" s="359" t="s">
        <v>30</v>
      </c>
      <c r="G79" s="359" t="s">
        <v>134</v>
      </c>
      <c r="H79" s="359" t="s">
        <v>215</v>
      </c>
      <c r="I79" s="359" t="s">
        <v>216</v>
      </c>
      <c r="J79" s="362" t="s">
        <v>217</v>
      </c>
      <c r="K79" s="360" t="s">
        <v>175</v>
      </c>
    </row>
    <row r="80" spans="1:11" ht="55.15" hidden="1">
      <c r="A80" s="357" t="s">
        <v>17</v>
      </c>
      <c r="B80" s="358" t="s">
        <v>29</v>
      </c>
      <c r="C80" s="358">
        <v>43067</v>
      </c>
      <c r="D80" s="359" t="s">
        <v>30</v>
      </c>
      <c r="E80" s="359" t="s">
        <v>31</v>
      </c>
      <c r="F80" s="359" t="s">
        <v>30</v>
      </c>
      <c r="G80" s="359" t="s">
        <v>134</v>
      </c>
      <c r="H80" s="359" t="s">
        <v>218</v>
      </c>
      <c r="I80" s="359" t="s">
        <v>219</v>
      </c>
      <c r="J80" s="362" t="s">
        <v>220</v>
      </c>
      <c r="K80" s="360" t="s">
        <v>175</v>
      </c>
    </row>
    <row r="81" spans="1:11" ht="82.9" hidden="1">
      <c r="A81" s="357" t="s">
        <v>17</v>
      </c>
      <c r="B81" s="358" t="s">
        <v>29</v>
      </c>
      <c r="C81" s="358">
        <v>43067</v>
      </c>
      <c r="D81" s="359" t="s">
        <v>30</v>
      </c>
      <c r="E81" s="359" t="s">
        <v>31</v>
      </c>
      <c r="F81" s="359" t="s">
        <v>30</v>
      </c>
      <c r="G81" s="359" t="s">
        <v>134</v>
      </c>
      <c r="H81" s="359" t="s">
        <v>221</v>
      </c>
      <c r="I81" s="359" t="s">
        <v>222</v>
      </c>
      <c r="J81" s="362" t="s">
        <v>223</v>
      </c>
      <c r="K81" s="360" t="s">
        <v>175</v>
      </c>
    </row>
    <row r="82" spans="1:11" ht="55.15" hidden="1">
      <c r="A82" s="357" t="s">
        <v>17</v>
      </c>
      <c r="B82" s="358" t="s">
        <v>29</v>
      </c>
      <c r="C82" s="358">
        <v>43067</v>
      </c>
      <c r="D82" s="359" t="s">
        <v>30</v>
      </c>
      <c r="E82" s="359" t="s">
        <v>31</v>
      </c>
      <c r="F82" s="359" t="s">
        <v>30</v>
      </c>
      <c r="G82" s="359" t="s">
        <v>134</v>
      </c>
      <c r="H82" s="359" t="s">
        <v>224</v>
      </c>
      <c r="I82" s="359" t="s">
        <v>225</v>
      </c>
      <c r="J82" s="362" t="s">
        <v>226</v>
      </c>
      <c r="K82" s="360" t="s">
        <v>175</v>
      </c>
    </row>
    <row r="83" spans="1:11" ht="82.9" hidden="1">
      <c r="A83" s="357" t="s">
        <v>17</v>
      </c>
      <c r="B83" s="358" t="s">
        <v>29</v>
      </c>
      <c r="C83" s="358">
        <v>43067</v>
      </c>
      <c r="D83" s="359" t="s">
        <v>30</v>
      </c>
      <c r="E83" s="359" t="s">
        <v>31</v>
      </c>
      <c r="F83" s="359" t="s">
        <v>30</v>
      </c>
      <c r="G83" s="359" t="s">
        <v>134</v>
      </c>
      <c r="H83" s="359" t="s">
        <v>227</v>
      </c>
      <c r="I83" s="359" t="s">
        <v>228</v>
      </c>
      <c r="J83" s="362" t="s">
        <v>229</v>
      </c>
      <c r="K83" s="360" t="s">
        <v>175</v>
      </c>
    </row>
    <row r="84" spans="1:11" ht="55.15" hidden="1">
      <c r="A84" s="357" t="s">
        <v>17</v>
      </c>
      <c r="B84" s="358" t="s">
        <v>29</v>
      </c>
      <c r="C84" s="358">
        <v>43067</v>
      </c>
      <c r="D84" s="359" t="s">
        <v>30</v>
      </c>
      <c r="E84" s="359" t="s">
        <v>31</v>
      </c>
      <c r="F84" s="359" t="s">
        <v>30</v>
      </c>
      <c r="G84" s="359" t="s">
        <v>134</v>
      </c>
      <c r="H84" s="359" t="s">
        <v>230</v>
      </c>
      <c r="I84" s="359" t="s">
        <v>231</v>
      </c>
      <c r="J84" s="362" t="s">
        <v>232</v>
      </c>
      <c r="K84" s="360" t="s">
        <v>175</v>
      </c>
    </row>
    <row r="85" spans="1:11" ht="82.9" hidden="1">
      <c r="A85" s="357" t="s">
        <v>17</v>
      </c>
      <c r="B85" s="358" t="s">
        <v>29</v>
      </c>
      <c r="C85" s="358">
        <v>43067</v>
      </c>
      <c r="D85" s="359" t="s">
        <v>30</v>
      </c>
      <c r="E85" s="359" t="s">
        <v>31</v>
      </c>
      <c r="F85" s="359" t="s">
        <v>30</v>
      </c>
      <c r="G85" s="359" t="s">
        <v>134</v>
      </c>
      <c r="H85" s="359" t="s">
        <v>233</v>
      </c>
      <c r="I85" s="359" t="s">
        <v>234</v>
      </c>
      <c r="J85" s="362" t="s">
        <v>235</v>
      </c>
      <c r="K85" s="360" t="s">
        <v>175</v>
      </c>
    </row>
    <row r="86" spans="1:11" ht="55.15" hidden="1">
      <c r="A86" s="357" t="s">
        <v>17</v>
      </c>
      <c r="B86" s="358" t="s">
        <v>29</v>
      </c>
      <c r="C86" s="358">
        <v>43067</v>
      </c>
      <c r="D86" s="359" t="s">
        <v>30</v>
      </c>
      <c r="E86" s="359" t="s">
        <v>31</v>
      </c>
      <c r="F86" s="359" t="s">
        <v>30</v>
      </c>
      <c r="G86" s="359" t="s">
        <v>134</v>
      </c>
      <c r="H86" s="359" t="s">
        <v>236</v>
      </c>
      <c r="I86" s="359" t="s">
        <v>237</v>
      </c>
      <c r="J86" s="362" t="s">
        <v>238</v>
      </c>
      <c r="K86" s="360" t="s">
        <v>175</v>
      </c>
    </row>
    <row r="87" spans="1:11" ht="82.9" hidden="1">
      <c r="A87" s="357" t="s">
        <v>17</v>
      </c>
      <c r="B87" s="358" t="s">
        <v>29</v>
      </c>
      <c r="C87" s="358">
        <v>43067</v>
      </c>
      <c r="D87" s="359" t="s">
        <v>30</v>
      </c>
      <c r="E87" s="359" t="s">
        <v>31</v>
      </c>
      <c r="F87" s="359" t="s">
        <v>30</v>
      </c>
      <c r="G87" s="359" t="s">
        <v>134</v>
      </c>
      <c r="H87" s="359" t="s">
        <v>239</v>
      </c>
      <c r="I87" s="359" t="s">
        <v>240</v>
      </c>
      <c r="J87" s="362" t="s">
        <v>241</v>
      </c>
      <c r="K87" s="360" t="s">
        <v>175</v>
      </c>
    </row>
    <row r="88" spans="1:11" ht="55.15" hidden="1">
      <c r="A88" s="357" t="s">
        <v>17</v>
      </c>
      <c r="B88" s="358" t="s">
        <v>29</v>
      </c>
      <c r="C88" s="358">
        <v>43067</v>
      </c>
      <c r="D88" s="359" t="s">
        <v>30</v>
      </c>
      <c r="E88" s="359" t="s">
        <v>31</v>
      </c>
      <c r="F88" s="359" t="s">
        <v>30</v>
      </c>
      <c r="G88" s="359" t="s">
        <v>134</v>
      </c>
      <c r="H88" s="359" t="s">
        <v>242</v>
      </c>
      <c r="I88" s="359" t="s">
        <v>243</v>
      </c>
      <c r="J88" s="362" t="s">
        <v>244</v>
      </c>
      <c r="K88" s="360" t="s">
        <v>175</v>
      </c>
    </row>
    <row r="89" spans="1:11" ht="82.9" hidden="1">
      <c r="A89" s="357" t="s">
        <v>17</v>
      </c>
      <c r="B89" s="358" t="s">
        <v>29</v>
      </c>
      <c r="C89" s="358">
        <v>43067</v>
      </c>
      <c r="D89" s="359" t="s">
        <v>30</v>
      </c>
      <c r="E89" s="359" t="s">
        <v>31</v>
      </c>
      <c r="F89" s="359" t="s">
        <v>30</v>
      </c>
      <c r="G89" s="359" t="s">
        <v>134</v>
      </c>
      <c r="H89" s="359" t="s">
        <v>245</v>
      </c>
      <c r="I89" s="359" t="s">
        <v>246</v>
      </c>
      <c r="J89" s="362" t="s">
        <v>247</v>
      </c>
      <c r="K89" s="360" t="s">
        <v>175</v>
      </c>
    </row>
    <row r="90" spans="1:11" ht="55.15" hidden="1">
      <c r="A90" s="357" t="s">
        <v>17</v>
      </c>
      <c r="B90" s="358" t="s">
        <v>29</v>
      </c>
      <c r="C90" s="358">
        <v>43067</v>
      </c>
      <c r="D90" s="359" t="s">
        <v>30</v>
      </c>
      <c r="E90" s="359" t="s">
        <v>31</v>
      </c>
      <c r="F90" s="359" t="s">
        <v>30</v>
      </c>
      <c r="G90" s="359" t="s">
        <v>134</v>
      </c>
      <c r="H90" s="359" t="s">
        <v>248</v>
      </c>
      <c r="I90" s="359" t="s">
        <v>249</v>
      </c>
      <c r="J90" s="362" t="s">
        <v>250</v>
      </c>
      <c r="K90" s="360" t="s">
        <v>175</v>
      </c>
    </row>
    <row r="91" spans="1:11" ht="82.9" hidden="1">
      <c r="A91" s="357" t="s">
        <v>17</v>
      </c>
      <c r="B91" s="358" t="s">
        <v>29</v>
      </c>
      <c r="C91" s="358">
        <v>43067</v>
      </c>
      <c r="D91" s="359" t="s">
        <v>30</v>
      </c>
      <c r="E91" s="359" t="s">
        <v>31</v>
      </c>
      <c r="F91" s="359" t="s">
        <v>30</v>
      </c>
      <c r="G91" s="359" t="s">
        <v>134</v>
      </c>
      <c r="H91" s="359" t="s">
        <v>251</v>
      </c>
      <c r="I91" s="359" t="s">
        <v>252</v>
      </c>
      <c r="J91" s="362" t="s">
        <v>253</v>
      </c>
      <c r="K91" s="360" t="s">
        <v>175</v>
      </c>
    </row>
    <row r="92" spans="1:11" ht="55.15" hidden="1">
      <c r="A92" s="357" t="s">
        <v>17</v>
      </c>
      <c r="B92" s="358" t="s">
        <v>29</v>
      </c>
      <c r="C92" s="358">
        <v>43067</v>
      </c>
      <c r="D92" s="359" t="s">
        <v>30</v>
      </c>
      <c r="E92" s="359" t="s">
        <v>31</v>
      </c>
      <c r="F92" s="359" t="s">
        <v>30</v>
      </c>
      <c r="G92" s="359" t="s">
        <v>134</v>
      </c>
      <c r="H92" s="359" t="s">
        <v>254</v>
      </c>
      <c r="I92" s="359" t="s">
        <v>255</v>
      </c>
      <c r="J92" s="362" t="s">
        <v>256</v>
      </c>
      <c r="K92" s="360" t="s">
        <v>175</v>
      </c>
    </row>
    <row r="93" spans="1:11" ht="82.9" hidden="1">
      <c r="A93" s="357" t="s">
        <v>17</v>
      </c>
      <c r="B93" s="358" t="s">
        <v>29</v>
      </c>
      <c r="C93" s="358">
        <v>43067</v>
      </c>
      <c r="D93" s="359" t="s">
        <v>30</v>
      </c>
      <c r="E93" s="359" t="s">
        <v>31</v>
      </c>
      <c r="F93" s="359" t="s">
        <v>30</v>
      </c>
      <c r="G93" s="359" t="s">
        <v>134</v>
      </c>
      <c r="H93" s="359" t="s">
        <v>257</v>
      </c>
      <c r="I93" s="359" t="s">
        <v>258</v>
      </c>
      <c r="J93" s="362" t="s">
        <v>259</v>
      </c>
      <c r="K93" s="360" t="s">
        <v>175</v>
      </c>
    </row>
    <row r="94" spans="1:11" ht="55.15" hidden="1">
      <c r="A94" s="357" t="s">
        <v>17</v>
      </c>
      <c r="B94" s="358" t="s">
        <v>29</v>
      </c>
      <c r="C94" s="358">
        <v>43067</v>
      </c>
      <c r="D94" s="359" t="s">
        <v>30</v>
      </c>
      <c r="E94" s="359" t="s">
        <v>31</v>
      </c>
      <c r="F94" s="359" t="s">
        <v>30</v>
      </c>
      <c r="G94" s="359" t="s">
        <v>134</v>
      </c>
      <c r="H94" s="359" t="s">
        <v>260</v>
      </c>
      <c r="I94" s="359" t="s">
        <v>261</v>
      </c>
      <c r="J94" s="362" t="s">
        <v>262</v>
      </c>
      <c r="K94" s="360" t="s">
        <v>175</v>
      </c>
    </row>
    <row r="95" spans="1:11" hidden="1">
      <c r="A95" s="357" t="s">
        <v>17</v>
      </c>
      <c r="B95" s="363" t="s">
        <v>263</v>
      </c>
      <c r="C95" s="358">
        <v>43234</v>
      </c>
      <c r="D95" s="364" t="s">
        <v>30</v>
      </c>
      <c r="E95" s="359" t="s">
        <v>264</v>
      </c>
      <c r="F95" s="359" t="s">
        <v>30</v>
      </c>
      <c r="G95" s="359" t="s">
        <v>265</v>
      </c>
      <c r="H95" s="359"/>
      <c r="I95" s="359" t="s">
        <v>266</v>
      </c>
      <c r="J95" s="359" t="s">
        <v>266</v>
      </c>
      <c r="K95" s="360" t="s">
        <v>267</v>
      </c>
    </row>
    <row r="96" spans="1:11" hidden="1">
      <c r="A96" s="357" t="s">
        <v>17</v>
      </c>
      <c r="B96" s="363" t="s">
        <v>263</v>
      </c>
      <c r="C96" s="358">
        <v>43234</v>
      </c>
      <c r="D96" s="359" t="s">
        <v>30</v>
      </c>
      <c r="E96" s="359" t="s">
        <v>264</v>
      </c>
      <c r="F96" s="359" t="s">
        <v>30</v>
      </c>
      <c r="G96" s="359" t="s">
        <v>44</v>
      </c>
      <c r="H96" s="359" t="s">
        <v>268</v>
      </c>
      <c r="I96" s="359" t="s">
        <v>269</v>
      </c>
      <c r="J96" s="359" t="s">
        <v>270</v>
      </c>
      <c r="K96" s="360" t="s">
        <v>271</v>
      </c>
    </row>
    <row r="97" spans="1:11" hidden="1">
      <c r="A97" s="357" t="s">
        <v>17</v>
      </c>
      <c r="B97" s="363" t="s">
        <v>263</v>
      </c>
      <c r="C97" s="358">
        <v>43234</v>
      </c>
      <c r="D97" s="359" t="s">
        <v>30</v>
      </c>
      <c r="E97" s="359" t="s">
        <v>264</v>
      </c>
      <c r="F97" s="359" t="s">
        <v>30</v>
      </c>
      <c r="G97" s="359" t="s">
        <v>44</v>
      </c>
      <c r="H97" s="359" t="s">
        <v>272</v>
      </c>
      <c r="I97" s="359" t="s">
        <v>269</v>
      </c>
      <c r="J97" s="359" t="s">
        <v>270</v>
      </c>
      <c r="K97" s="360" t="s">
        <v>273</v>
      </c>
    </row>
    <row r="98" spans="1:11" hidden="1">
      <c r="A98" s="357" t="s">
        <v>17</v>
      </c>
      <c r="B98" s="363" t="s">
        <v>263</v>
      </c>
      <c r="C98" s="358">
        <v>43234</v>
      </c>
      <c r="D98" s="359" t="s">
        <v>30</v>
      </c>
      <c r="E98" s="359" t="s">
        <v>264</v>
      </c>
      <c r="F98" s="359" t="s">
        <v>30</v>
      </c>
      <c r="G98" s="359" t="s">
        <v>134</v>
      </c>
      <c r="H98" s="360" t="s">
        <v>274</v>
      </c>
      <c r="I98" s="359" t="s">
        <v>275</v>
      </c>
      <c r="J98" s="359" t="s">
        <v>270</v>
      </c>
      <c r="K98" s="360" t="s">
        <v>276</v>
      </c>
    </row>
    <row r="99" spans="1:11" hidden="1">
      <c r="A99" s="357" t="s">
        <v>17</v>
      </c>
      <c r="B99" s="363" t="s">
        <v>263</v>
      </c>
      <c r="C99" s="358">
        <v>43234</v>
      </c>
      <c r="D99" s="360" t="s">
        <v>30</v>
      </c>
      <c r="E99" s="360" t="s">
        <v>264</v>
      </c>
      <c r="F99" s="359" t="s">
        <v>30</v>
      </c>
      <c r="G99" s="359" t="s">
        <v>134</v>
      </c>
      <c r="H99" s="360" t="s">
        <v>277</v>
      </c>
      <c r="I99" s="359" t="s">
        <v>269</v>
      </c>
      <c r="J99" s="359" t="s">
        <v>270</v>
      </c>
      <c r="K99" s="360" t="s">
        <v>273</v>
      </c>
    </row>
    <row r="100" spans="1:11" hidden="1">
      <c r="A100" s="357" t="s">
        <v>17</v>
      </c>
      <c r="B100" s="363" t="s">
        <v>263</v>
      </c>
      <c r="C100" s="360"/>
      <c r="D100" s="360"/>
      <c r="E100" s="360"/>
      <c r="F100" s="360"/>
      <c r="G100" s="359" t="s">
        <v>32</v>
      </c>
      <c r="H100" s="359" t="s">
        <v>278</v>
      </c>
      <c r="I100" s="359" t="s">
        <v>279</v>
      </c>
      <c r="J100" s="359" t="s">
        <v>280</v>
      </c>
      <c r="K100" s="360"/>
    </row>
    <row r="101" spans="1:11" hidden="1">
      <c r="A101" s="357" t="s">
        <v>17</v>
      </c>
      <c r="B101" s="363" t="s">
        <v>263</v>
      </c>
      <c r="C101" s="360"/>
      <c r="D101" s="360"/>
      <c r="E101" s="360"/>
      <c r="F101" s="360"/>
      <c r="G101" s="359" t="s">
        <v>32</v>
      </c>
      <c r="H101" s="359" t="s">
        <v>281</v>
      </c>
      <c r="I101" s="359">
        <v>25.7</v>
      </c>
      <c r="J101" s="359">
        <v>26.2</v>
      </c>
      <c r="K101" s="360"/>
    </row>
    <row r="102" spans="1:11" hidden="1">
      <c r="A102" s="357" t="s">
        <v>17</v>
      </c>
      <c r="B102" s="363" t="s">
        <v>263</v>
      </c>
      <c r="C102" s="360"/>
      <c r="D102" s="360"/>
      <c r="E102" s="360"/>
      <c r="F102" s="360"/>
      <c r="G102" s="359" t="s">
        <v>32</v>
      </c>
      <c r="H102" s="359" t="s">
        <v>282</v>
      </c>
      <c r="I102" s="359">
        <v>0.2</v>
      </c>
      <c r="J102" s="359">
        <v>0.4</v>
      </c>
      <c r="K102" s="360"/>
    </row>
    <row r="103" spans="1:11" hidden="1">
      <c r="A103" s="357" t="s">
        <v>17</v>
      </c>
      <c r="B103" s="363" t="s">
        <v>263</v>
      </c>
      <c r="C103" s="360"/>
      <c r="D103" s="360"/>
      <c r="E103" s="360"/>
      <c r="F103" s="360"/>
      <c r="G103" s="359" t="s">
        <v>32</v>
      </c>
      <c r="H103" s="359" t="s">
        <v>283</v>
      </c>
      <c r="I103" s="359">
        <v>0.2</v>
      </c>
      <c r="J103" s="359">
        <v>0.3</v>
      </c>
      <c r="K103" s="360"/>
    </row>
    <row r="104" spans="1:11" hidden="1">
      <c r="A104" s="357" t="s">
        <v>17</v>
      </c>
      <c r="B104" s="363" t="s">
        <v>263</v>
      </c>
      <c r="C104" s="360"/>
      <c r="D104" s="360"/>
      <c r="E104" s="360"/>
      <c r="F104" s="360"/>
      <c r="G104" s="359" t="s">
        <v>32</v>
      </c>
      <c r="H104" s="359" t="s">
        <v>284</v>
      </c>
      <c r="I104" s="359">
        <v>25.7</v>
      </c>
      <c r="J104" s="359">
        <v>26.2</v>
      </c>
      <c r="K104" s="360"/>
    </row>
    <row r="105" spans="1:11" hidden="1">
      <c r="A105" s="357" t="s">
        <v>17</v>
      </c>
      <c r="B105" s="363" t="s">
        <v>263</v>
      </c>
      <c r="C105" s="360"/>
      <c r="D105" s="360"/>
      <c r="E105" s="360"/>
      <c r="F105" s="360"/>
      <c r="G105" s="359" t="s">
        <v>32</v>
      </c>
      <c r="H105" s="359" t="s">
        <v>285</v>
      </c>
      <c r="I105" s="359">
        <v>0.2</v>
      </c>
      <c r="J105" s="359">
        <v>0.4</v>
      </c>
      <c r="K105" s="360"/>
    </row>
    <row r="106" spans="1:11" hidden="1">
      <c r="A106" s="357" t="s">
        <v>17</v>
      </c>
      <c r="B106" s="363" t="s">
        <v>263</v>
      </c>
      <c r="C106" s="360"/>
      <c r="D106" s="360"/>
      <c r="E106" s="360"/>
      <c r="F106" s="360"/>
      <c r="G106" s="359" t="s">
        <v>32</v>
      </c>
      <c r="H106" s="359" t="s">
        <v>286</v>
      </c>
      <c r="I106" s="359">
        <v>0.2</v>
      </c>
      <c r="J106" s="359">
        <v>0.3</v>
      </c>
      <c r="K106" s="360"/>
    </row>
    <row r="107" spans="1:11" ht="27.6" hidden="1">
      <c r="A107" s="357" t="s">
        <v>17</v>
      </c>
      <c r="B107" s="363" t="s">
        <v>263</v>
      </c>
      <c r="C107" s="360"/>
      <c r="D107" s="360"/>
      <c r="E107" s="360"/>
      <c r="F107" s="360"/>
      <c r="G107" s="359" t="s">
        <v>287</v>
      </c>
      <c r="H107" s="359" t="s">
        <v>169</v>
      </c>
      <c r="I107" s="359" t="s">
        <v>288</v>
      </c>
      <c r="J107" s="359" t="s">
        <v>270</v>
      </c>
      <c r="K107" s="360"/>
    </row>
    <row r="108" spans="1:11" hidden="1">
      <c r="A108" s="357" t="s">
        <v>17</v>
      </c>
      <c r="B108" s="363" t="s">
        <v>263</v>
      </c>
      <c r="C108" s="360"/>
      <c r="D108" s="360"/>
      <c r="E108" s="360"/>
      <c r="F108" s="360"/>
      <c r="G108" s="359" t="s">
        <v>287</v>
      </c>
      <c r="H108" s="359" t="s">
        <v>289</v>
      </c>
      <c r="I108" s="359" t="s">
        <v>290</v>
      </c>
      <c r="J108" s="359" t="s">
        <v>270</v>
      </c>
      <c r="K108" s="360"/>
    </row>
    <row r="109" spans="1:11" hidden="1">
      <c r="A109" s="357" t="s">
        <v>17</v>
      </c>
      <c r="B109" s="363" t="s">
        <v>263</v>
      </c>
      <c r="C109" s="360"/>
      <c r="D109" s="360"/>
      <c r="E109" s="360"/>
      <c r="F109" s="360"/>
      <c r="G109" s="359" t="s">
        <v>287</v>
      </c>
      <c r="H109" s="359" t="s">
        <v>291</v>
      </c>
      <c r="I109" s="359" t="s">
        <v>292</v>
      </c>
      <c r="J109" s="359" t="s">
        <v>270</v>
      </c>
      <c r="K109" s="359"/>
    </row>
    <row r="110" spans="1:11" hidden="1">
      <c r="A110" s="357" t="s">
        <v>17</v>
      </c>
      <c r="B110" s="363" t="s">
        <v>263</v>
      </c>
      <c r="C110" s="360"/>
      <c r="D110" s="360"/>
      <c r="E110" s="360"/>
      <c r="F110" s="360"/>
      <c r="G110" s="359" t="s">
        <v>287</v>
      </c>
      <c r="H110" s="359" t="s">
        <v>293</v>
      </c>
      <c r="I110" s="359" t="s">
        <v>294</v>
      </c>
      <c r="J110" s="359" t="s">
        <v>270</v>
      </c>
      <c r="K110" s="359"/>
    </row>
    <row r="111" spans="1:11" hidden="1">
      <c r="A111" s="357" t="s">
        <v>17</v>
      </c>
      <c r="B111" s="363" t="s">
        <v>263</v>
      </c>
      <c r="C111" s="360"/>
      <c r="D111" s="360"/>
      <c r="E111" s="360"/>
      <c r="F111" s="360"/>
      <c r="G111" s="359" t="s">
        <v>287</v>
      </c>
      <c r="H111" s="359" t="s">
        <v>295</v>
      </c>
      <c r="I111" s="359" t="s">
        <v>296</v>
      </c>
      <c r="J111" s="359" t="s">
        <v>270</v>
      </c>
      <c r="K111" s="360"/>
    </row>
    <row r="112" spans="1:11" hidden="1">
      <c r="A112" s="357" t="s">
        <v>17</v>
      </c>
      <c r="B112" s="363" t="s">
        <v>263</v>
      </c>
      <c r="C112" s="360"/>
      <c r="D112" s="360"/>
      <c r="E112" s="360"/>
      <c r="F112" s="360"/>
      <c r="G112" s="359" t="s">
        <v>287</v>
      </c>
      <c r="H112" s="359" t="s">
        <v>297</v>
      </c>
      <c r="I112" s="359" t="s">
        <v>298</v>
      </c>
      <c r="J112" s="359" t="s">
        <v>270</v>
      </c>
      <c r="K112" s="360"/>
    </row>
    <row r="113" spans="1:11" hidden="1">
      <c r="A113" s="357" t="s">
        <v>17</v>
      </c>
      <c r="B113" s="363" t="s">
        <v>263</v>
      </c>
      <c r="C113" s="360"/>
      <c r="D113" s="360"/>
      <c r="E113" s="360"/>
      <c r="F113" s="360"/>
      <c r="G113" s="359" t="s">
        <v>287</v>
      </c>
      <c r="H113" s="359" t="s">
        <v>299</v>
      </c>
      <c r="I113" s="359" t="s">
        <v>300</v>
      </c>
      <c r="J113" s="359" t="s">
        <v>270</v>
      </c>
      <c r="K113" s="360"/>
    </row>
    <row r="114" spans="1:11" hidden="1">
      <c r="A114" s="357" t="s">
        <v>17</v>
      </c>
      <c r="B114" s="363" t="s">
        <v>263</v>
      </c>
      <c r="C114" s="360"/>
      <c r="D114" s="360"/>
      <c r="E114" s="360"/>
      <c r="F114" s="360"/>
      <c r="G114" s="359" t="s">
        <v>287</v>
      </c>
      <c r="H114" s="359" t="s">
        <v>301</v>
      </c>
      <c r="I114" s="359" t="s">
        <v>302</v>
      </c>
      <c r="J114" s="359" t="s">
        <v>270</v>
      </c>
      <c r="K114" s="360"/>
    </row>
    <row r="115" spans="1:11" hidden="1">
      <c r="A115" s="357" t="s">
        <v>17</v>
      </c>
      <c r="B115" s="363" t="s">
        <v>263</v>
      </c>
      <c r="C115" s="360"/>
      <c r="D115" s="360"/>
      <c r="E115" s="360"/>
      <c r="F115" s="360"/>
      <c r="G115" s="359" t="s">
        <v>287</v>
      </c>
      <c r="H115" s="359" t="s">
        <v>303</v>
      </c>
      <c r="I115" s="359" t="s">
        <v>304</v>
      </c>
      <c r="J115" s="359" t="s">
        <v>270</v>
      </c>
      <c r="K115" s="360"/>
    </row>
    <row r="116" spans="1:11" hidden="1">
      <c r="A116" s="357" t="s">
        <v>17</v>
      </c>
      <c r="B116" s="363" t="s">
        <v>263</v>
      </c>
      <c r="C116" s="360"/>
      <c r="D116" s="360"/>
      <c r="E116" s="360"/>
      <c r="F116" s="360"/>
      <c r="G116" s="359" t="s">
        <v>287</v>
      </c>
      <c r="H116" s="359" t="s">
        <v>305</v>
      </c>
      <c r="I116" s="359" t="s">
        <v>306</v>
      </c>
      <c r="J116" s="359" t="s">
        <v>270</v>
      </c>
      <c r="K116" s="360"/>
    </row>
    <row r="117" spans="1:11" hidden="1">
      <c r="A117" s="357" t="s">
        <v>17</v>
      </c>
      <c r="B117" s="363" t="s">
        <v>263</v>
      </c>
      <c r="C117" s="360"/>
      <c r="D117" s="360"/>
      <c r="E117" s="360"/>
      <c r="F117" s="360"/>
      <c r="G117" s="359" t="s">
        <v>287</v>
      </c>
      <c r="H117" s="359" t="s">
        <v>307</v>
      </c>
      <c r="I117" s="359" t="s">
        <v>308</v>
      </c>
      <c r="J117" s="359" t="s">
        <v>309</v>
      </c>
      <c r="K117" s="360"/>
    </row>
    <row r="118" spans="1:11" hidden="1">
      <c r="A118" s="357" t="s">
        <v>17</v>
      </c>
      <c r="B118" s="363" t="s">
        <v>263</v>
      </c>
      <c r="C118" s="360"/>
      <c r="D118" s="360"/>
      <c r="E118" s="360"/>
      <c r="F118" s="360"/>
      <c r="G118" s="359" t="s">
        <v>287</v>
      </c>
      <c r="H118" s="359" t="s">
        <v>310</v>
      </c>
      <c r="I118" s="359" t="s">
        <v>311</v>
      </c>
      <c r="J118" s="359" t="s">
        <v>312</v>
      </c>
      <c r="K118" s="360"/>
    </row>
    <row r="119" spans="1:11" ht="27.6" hidden="1">
      <c r="A119" s="357" t="s">
        <v>17</v>
      </c>
      <c r="B119" s="363" t="s">
        <v>263</v>
      </c>
      <c r="C119" s="360"/>
      <c r="D119" s="360"/>
      <c r="E119" s="360"/>
      <c r="F119" s="360"/>
      <c r="G119" s="359" t="s">
        <v>287</v>
      </c>
      <c r="H119" s="359" t="s">
        <v>313</v>
      </c>
      <c r="I119" s="359" t="s">
        <v>314</v>
      </c>
      <c r="J119" s="359" t="s">
        <v>270</v>
      </c>
      <c r="K119" s="360"/>
    </row>
    <row r="120" spans="1:11" hidden="1">
      <c r="A120" s="357" t="s">
        <v>17</v>
      </c>
      <c r="B120" s="363" t="s">
        <v>263</v>
      </c>
      <c r="C120" s="360"/>
      <c r="D120" s="360"/>
      <c r="E120" s="360"/>
      <c r="F120" s="360"/>
      <c r="G120" s="359" t="s">
        <v>287</v>
      </c>
      <c r="H120" s="359" t="s">
        <v>315</v>
      </c>
      <c r="I120" s="362" t="s">
        <v>316</v>
      </c>
      <c r="J120" s="359" t="s">
        <v>270</v>
      </c>
      <c r="K120" s="360"/>
    </row>
    <row r="121" spans="1:11" hidden="1">
      <c r="A121" s="357" t="s">
        <v>17</v>
      </c>
      <c r="B121" s="363" t="s">
        <v>263</v>
      </c>
      <c r="C121" s="360"/>
      <c r="D121" s="360"/>
      <c r="E121" s="360"/>
      <c r="F121" s="360"/>
      <c r="G121" s="359" t="s">
        <v>287</v>
      </c>
      <c r="H121" s="359" t="s">
        <v>317</v>
      </c>
      <c r="I121" s="362" t="s">
        <v>318</v>
      </c>
      <c r="J121" s="359" t="s">
        <v>270</v>
      </c>
      <c r="K121" s="360"/>
    </row>
    <row r="122" spans="1:11" hidden="1">
      <c r="A122" s="357" t="s">
        <v>17</v>
      </c>
      <c r="B122" s="363" t="s">
        <v>263</v>
      </c>
      <c r="C122" s="360"/>
      <c r="D122" s="360"/>
      <c r="E122" s="360"/>
      <c r="F122" s="360"/>
      <c r="G122" s="359" t="s">
        <v>287</v>
      </c>
      <c r="H122" s="359" t="s">
        <v>319</v>
      </c>
      <c r="I122" s="362" t="s">
        <v>320</v>
      </c>
      <c r="J122" s="359" t="s">
        <v>270</v>
      </c>
      <c r="K122" s="360"/>
    </row>
    <row r="123" spans="1:11" hidden="1">
      <c r="A123" s="357" t="s">
        <v>17</v>
      </c>
      <c r="B123" s="363" t="s">
        <v>263</v>
      </c>
      <c r="C123" s="360"/>
      <c r="D123" s="360"/>
      <c r="E123" s="360"/>
      <c r="F123" s="360"/>
      <c r="G123" s="359" t="s">
        <v>287</v>
      </c>
      <c r="H123" s="359" t="s">
        <v>321</v>
      </c>
      <c r="I123" s="359" t="s">
        <v>322</v>
      </c>
      <c r="J123" s="359" t="s">
        <v>270</v>
      </c>
      <c r="K123" s="360"/>
    </row>
    <row r="124" spans="1:11" hidden="1">
      <c r="A124" s="357" t="s">
        <v>17</v>
      </c>
      <c r="B124" s="363" t="s">
        <v>263</v>
      </c>
      <c r="C124" s="360"/>
      <c r="D124" s="360"/>
      <c r="E124" s="360"/>
      <c r="F124" s="360"/>
      <c r="G124" s="359" t="s">
        <v>287</v>
      </c>
      <c r="H124" s="359" t="s">
        <v>323</v>
      </c>
      <c r="I124" s="359" t="s">
        <v>324</v>
      </c>
      <c r="J124" s="359" t="s">
        <v>270</v>
      </c>
      <c r="K124" s="360"/>
    </row>
    <row r="125" spans="1:11" hidden="1">
      <c r="A125" s="357" t="s">
        <v>17</v>
      </c>
      <c r="B125" s="358" t="s">
        <v>263</v>
      </c>
      <c r="C125" s="360"/>
      <c r="D125" s="360"/>
      <c r="E125" s="360"/>
      <c r="F125" s="360"/>
      <c r="G125" s="359" t="s">
        <v>287</v>
      </c>
      <c r="H125" s="359" t="s">
        <v>325</v>
      </c>
      <c r="I125" s="359" t="s">
        <v>326</v>
      </c>
      <c r="J125" s="359" t="s">
        <v>270</v>
      </c>
      <c r="K125" s="360"/>
    </row>
    <row r="126" spans="1:11" hidden="1">
      <c r="A126" s="357" t="s">
        <v>17</v>
      </c>
      <c r="B126" s="358" t="s">
        <v>263</v>
      </c>
      <c r="C126" s="365">
        <v>43292</v>
      </c>
      <c r="D126" s="360" t="s">
        <v>327</v>
      </c>
      <c r="E126" s="360" t="s">
        <v>30</v>
      </c>
      <c r="F126" s="360" t="s">
        <v>30</v>
      </c>
      <c r="G126" s="359" t="s">
        <v>287</v>
      </c>
      <c r="H126" s="359" t="s">
        <v>328</v>
      </c>
      <c r="I126" s="359" t="s">
        <v>329</v>
      </c>
      <c r="J126" s="359"/>
      <c r="K126" s="360"/>
    </row>
    <row r="127" spans="1:11" hidden="1">
      <c r="A127" s="357" t="s">
        <v>17</v>
      </c>
      <c r="B127" s="358" t="s">
        <v>263</v>
      </c>
      <c r="C127" s="365">
        <v>43292</v>
      </c>
      <c r="D127" s="360" t="s">
        <v>327</v>
      </c>
      <c r="E127" s="360" t="s">
        <v>30</v>
      </c>
      <c r="F127" s="360" t="s">
        <v>30</v>
      </c>
      <c r="G127" s="359" t="s">
        <v>287</v>
      </c>
      <c r="H127" s="359" t="s">
        <v>330</v>
      </c>
      <c r="I127" s="359" t="s">
        <v>329</v>
      </c>
      <c r="J127" s="359"/>
      <c r="K127" s="360"/>
    </row>
    <row r="128" spans="1:11" hidden="1">
      <c r="A128" s="357" t="s">
        <v>17</v>
      </c>
      <c r="B128" s="358" t="s">
        <v>263</v>
      </c>
      <c r="C128" s="365">
        <v>43292</v>
      </c>
      <c r="D128" s="360" t="s">
        <v>327</v>
      </c>
      <c r="E128" s="360" t="s">
        <v>30</v>
      </c>
      <c r="F128" s="360" t="s">
        <v>30</v>
      </c>
      <c r="G128" s="359" t="s">
        <v>287</v>
      </c>
      <c r="H128" s="359" t="s">
        <v>331</v>
      </c>
      <c r="I128" s="359" t="s">
        <v>332</v>
      </c>
      <c r="J128" s="359" t="s">
        <v>270</v>
      </c>
      <c r="K128" s="360"/>
    </row>
    <row r="129" spans="1:11" ht="27.6" hidden="1">
      <c r="A129" s="357" t="s">
        <v>17</v>
      </c>
      <c r="B129" s="358" t="s">
        <v>263</v>
      </c>
      <c r="C129" s="365">
        <v>43292</v>
      </c>
      <c r="D129" s="360" t="s">
        <v>327</v>
      </c>
      <c r="E129" s="360" t="s">
        <v>30</v>
      </c>
      <c r="F129" s="360" t="s">
        <v>30</v>
      </c>
      <c r="G129" s="359" t="s">
        <v>287</v>
      </c>
      <c r="H129" s="359" t="s">
        <v>333</v>
      </c>
      <c r="I129" s="359" t="s">
        <v>334</v>
      </c>
      <c r="J129" s="359" t="s">
        <v>335</v>
      </c>
      <c r="K129" s="360"/>
    </row>
    <row r="130" spans="1:11" hidden="1">
      <c r="A130" s="357" t="s">
        <v>17</v>
      </c>
      <c r="B130" s="358" t="s">
        <v>263</v>
      </c>
      <c r="C130" s="365">
        <v>43292</v>
      </c>
      <c r="D130" s="360" t="s">
        <v>327</v>
      </c>
      <c r="E130" s="360" t="s">
        <v>30</v>
      </c>
      <c r="F130" s="360" t="s">
        <v>30</v>
      </c>
      <c r="G130" s="359" t="s">
        <v>287</v>
      </c>
      <c r="H130" s="359" t="s">
        <v>336</v>
      </c>
      <c r="I130" s="359" t="s">
        <v>337</v>
      </c>
      <c r="J130" s="359" t="s">
        <v>338</v>
      </c>
      <c r="K130" s="360"/>
    </row>
    <row r="131" spans="1:11" hidden="1">
      <c r="A131" s="357" t="s">
        <v>17</v>
      </c>
      <c r="B131" s="358" t="s">
        <v>263</v>
      </c>
      <c r="C131" s="365">
        <v>43292</v>
      </c>
      <c r="D131" s="360" t="s">
        <v>327</v>
      </c>
      <c r="E131" s="360" t="s">
        <v>30</v>
      </c>
      <c r="F131" s="360" t="s">
        <v>30</v>
      </c>
      <c r="G131" s="359" t="s">
        <v>287</v>
      </c>
      <c r="H131" s="359" t="s">
        <v>339</v>
      </c>
      <c r="I131" s="359" t="s">
        <v>340</v>
      </c>
      <c r="J131" s="359"/>
      <c r="K131" s="360"/>
    </row>
    <row r="132" spans="1:11" hidden="1">
      <c r="A132" s="357" t="s">
        <v>17</v>
      </c>
      <c r="B132" s="358" t="s">
        <v>263</v>
      </c>
      <c r="C132" s="365">
        <v>43292</v>
      </c>
      <c r="D132" s="360" t="s">
        <v>327</v>
      </c>
      <c r="E132" s="360" t="s">
        <v>30</v>
      </c>
      <c r="F132" s="360" t="s">
        <v>30</v>
      </c>
      <c r="G132" s="359" t="s">
        <v>287</v>
      </c>
      <c r="H132" s="359" t="s">
        <v>341</v>
      </c>
      <c r="I132" s="359" t="s">
        <v>342</v>
      </c>
      <c r="J132" s="359" t="s">
        <v>343</v>
      </c>
      <c r="K132" s="360"/>
    </row>
    <row r="133" spans="1:11" hidden="1">
      <c r="A133" s="357" t="s">
        <v>17</v>
      </c>
      <c r="B133" s="358" t="s">
        <v>263</v>
      </c>
      <c r="C133" s="365">
        <v>43292</v>
      </c>
      <c r="D133" s="360" t="s">
        <v>327</v>
      </c>
      <c r="E133" s="360" t="s">
        <v>30</v>
      </c>
      <c r="F133" s="360" t="s">
        <v>30</v>
      </c>
      <c r="G133" s="359" t="s">
        <v>287</v>
      </c>
      <c r="H133" s="359" t="s">
        <v>344</v>
      </c>
      <c r="I133" s="359" t="s">
        <v>345</v>
      </c>
      <c r="J133" s="359" t="s">
        <v>346</v>
      </c>
      <c r="K133" s="360"/>
    </row>
    <row r="134" spans="1:11" hidden="1">
      <c r="A134" s="357" t="s">
        <v>17</v>
      </c>
      <c r="B134" s="358" t="s">
        <v>263</v>
      </c>
      <c r="C134" s="365">
        <v>43292</v>
      </c>
      <c r="D134" s="360" t="s">
        <v>327</v>
      </c>
      <c r="E134" s="360" t="s">
        <v>30</v>
      </c>
      <c r="F134" s="360" t="s">
        <v>30</v>
      </c>
      <c r="G134" s="359" t="s">
        <v>287</v>
      </c>
      <c r="H134" s="359" t="s">
        <v>347</v>
      </c>
      <c r="I134" s="359" t="s">
        <v>348</v>
      </c>
      <c r="J134" s="359" t="s">
        <v>349</v>
      </c>
      <c r="K134" s="360"/>
    </row>
    <row r="135" spans="1:11" hidden="1">
      <c r="A135" s="357" t="s">
        <v>17</v>
      </c>
      <c r="B135" s="358" t="s">
        <v>263</v>
      </c>
      <c r="C135" s="365">
        <v>43292</v>
      </c>
      <c r="D135" s="360" t="s">
        <v>327</v>
      </c>
      <c r="E135" s="360" t="s">
        <v>30</v>
      </c>
      <c r="F135" s="360" t="s">
        <v>30</v>
      </c>
      <c r="G135" s="359" t="s">
        <v>287</v>
      </c>
      <c r="H135" s="359" t="s">
        <v>350</v>
      </c>
      <c r="I135" s="359" t="s">
        <v>351</v>
      </c>
      <c r="J135" s="359" t="s">
        <v>352</v>
      </c>
      <c r="K135" s="360"/>
    </row>
    <row r="136" spans="1:11" hidden="1">
      <c r="A136" s="357" t="s">
        <v>17</v>
      </c>
      <c r="B136" s="358" t="s">
        <v>263</v>
      </c>
      <c r="C136" s="365">
        <v>43292</v>
      </c>
      <c r="D136" s="360" t="s">
        <v>327</v>
      </c>
      <c r="E136" s="360" t="s">
        <v>30</v>
      </c>
      <c r="F136" s="360" t="s">
        <v>30</v>
      </c>
      <c r="G136" s="359" t="s">
        <v>287</v>
      </c>
      <c r="H136" s="359" t="s">
        <v>353</v>
      </c>
      <c r="I136" s="359" t="s">
        <v>329</v>
      </c>
      <c r="J136" s="359"/>
      <c r="K136" s="360"/>
    </row>
    <row r="137" spans="1:11" hidden="1">
      <c r="A137" s="357" t="s">
        <v>17</v>
      </c>
      <c r="B137" s="358" t="s">
        <v>263</v>
      </c>
      <c r="C137" s="365">
        <v>43292</v>
      </c>
      <c r="D137" s="360" t="s">
        <v>327</v>
      </c>
      <c r="E137" s="360" t="s">
        <v>30</v>
      </c>
      <c r="F137" s="360" t="s">
        <v>30</v>
      </c>
      <c r="G137" s="359" t="s">
        <v>287</v>
      </c>
      <c r="H137" s="359" t="s">
        <v>354</v>
      </c>
      <c r="I137" s="359" t="s">
        <v>329</v>
      </c>
      <c r="J137" s="359"/>
      <c r="K137" s="360"/>
    </row>
    <row r="138" spans="1:11" ht="27.6" hidden="1">
      <c r="A138" s="357" t="s">
        <v>17</v>
      </c>
      <c r="B138" s="358" t="s">
        <v>263</v>
      </c>
      <c r="C138" s="365">
        <v>43292</v>
      </c>
      <c r="D138" s="360" t="s">
        <v>327</v>
      </c>
      <c r="E138" s="360" t="s">
        <v>30</v>
      </c>
      <c r="F138" s="360" t="s">
        <v>30</v>
      </c>
      <c r="G138" s="359" t="s">
        <v>287</v>
      </c>
      <c r="H138" s="359" t="s">
        <v>355</v>
      </c>
      <c r="I138" s="359" t="s">
        <v>356</v>
      </c>
      <c r="J138" s="359" t="s">
        <v>270</v>
      </c>
      <c r="K138" s="360"/>
    </row>
    <row r="139" spans="1:11" hidden="1">
      <c r="A139" s="357" t="s">
        <v>17</v>
      </c>
      <c r="B139" s="358" t="s">
        <v>263</v>
      </c>
      <c r="C139" s="365">
        <v>43292</v>
      </c>
      <c r="D139" s="360" t="s">
        <v>327</v>
      </c>
      <c r="E139" s="360" t="s">
        <v>30</v>
      </c>
      <c r="F139" s="360" t="s">
        <v>30</v>
      </c>
      <c r="G139" s="359" t="s">
        <v>287</v>
      </c>
      <c r="H139" s="359" t="s">
        <v>357</v>
      </c>
      <c r="I139" s="359" t="s">
        <v>329</v>
      </c>
      <c r="J139" s="359"/>
      <c r="K139" s="360"/>
    </row>
    <row r="140" spans="1:11" ht="27.6" hidden="1">
      <c r="A140" s="357" t="s">
        <v>17</v>
      </c>
      <c r="B140" s="358" t="s">
        <v>263</v>
      </c>
      <c r="C140" s="365">
        <v>43292</v>
      </c>
      <c r="D140" s="360" t="s">
        <v>327</v>
      </c>
      <c r="E140" s="360" t="s">
        <v>30</v>
      </c>
      <c r="F140" s="360" t="s">
        <v>30</v>
      </c>
      <c r="G140" s="359" t="s">
        <v>287</v>
      </c>
      <c r="H140" s="359" t="s">
        <v>358</v>
      </c>
      <c r="I140" s="359" t="s">
        <v>359</v>
      </c>
      <c r="J140" s="359" t="s">
        <v>270</v>
      </c>
      <c r="K140" s="360"/>
    </row>
    <row r="141" spans="1:11" hidden="1">
      <c r="A141" s="357" t="s">
        <v>17</v>
      </c>
      <c r="B141" s="358" t="s">
        <v>263</v>
      </c>
      <c r="C141" s="365">
        <v>43292</v>
      </c>
      <c r="D141" s="360" t="s">
        <v>327</v>
      </c>
      <c r="E141" s="360" t="s">
        <v>30</v>
      </c>
      <c r="F141" s="360" t="s">
        <v>30</v>
      </c>
      <c r="G141" s="359" t="s">
        <v>287</v>
      </c>
      <c r="H141" s="359" t="s">
        <v>360</v>
      </c>
      <c r="I141" s="359" t="s">
        <v>361</v>
      </c>
      <c r="J141" s="359" t="s">
        <v>270</v>
      </c>
      <c r="K141" s="360"/>
    </row>
    <row r="142" spans="1:11" hidden="1">
      <c r="A142" s="357" t="s">
        <v>17</v>
      </c>
      <c r="B142" s="358" t="s">
        <v>263</v>
      </c>
      <c r="C142" s="365">
        <v>43292</v>
      </c>
      <c r="D142" s="360" t="s">
        <v>327</v>
      </c>
      <c r="E142" s="360" t="s">
        <v>30</v>
      </c>
      <c r="F142" s="360" t="s">
        <v>30</v>
      </c>
      <c r="G142" s="359" t="s">
        <v>287</v>
      </c>
      <c r="H142" s="359" t="s">
        <v>362</v>
      </c>
      <c r="I142" s="359" t="s">
        <v>363</v>
      </c>
      <c r="J142" s="359"/>
      <c r="K142" s="360"/>
    </row>
    <row r="143" spans="1:11" ht="27.6" hidden="1">
      <c r="A143" s="357" t="s">
        <v>17</v>
      </c>
      <c r="B143" s="358" t="s">
        <v>263</v>
      </c>
      <c r="C143" s="365">
        <v>43292</v>
      </c>
      <c r="D143" s="360" t="s">
        <v>327</v>
      </c>
      <c r="E143" s="360" t="s">
        <v>30</v>
      </c>
      <c r="F143" s="360" t="s">
        <v>30</v>
      </c>
      <c r="G143" s="359" t="s">
        <v>287</v>
      </c>
      <c r="H143" s="359" t="s">
        <v>364</v>
      </c>
      <c r="I143" s="359" t="s">
        <v>365</v>
      </c>
      <c r="J143" s="359" t="s">
        <v>308</v>
      </c>
      <c r="K143" s="360"/>
    </row>
    <row r="144" spans="1:11" hidden="1">
      <c r="A144" s="357" t="s">
        <v>17</v>
      </c>
      <c r="B144" s="358" t="s">
        <v>263</v>
      </c>
      <c r="C144" s="365">
        <v>43292</v>
      </c>
      <c r="D144" s="360" t="s">
        <v>327</v>
      </c>
      <c r="E144" s="360" t="s">
        <v>30</v>
      </c>
      <c r="F144" s="360" t="s">
        <v>30</v>
      </c>
      <c r="G144" s="359" t="s">
        <v>287</v>
      </c>
      <c r="H144" s="359" t="s">
        <v>366</v>
      </c>
      <c r="I144" s="359" t="s">
        <v>367</v>
      </c>
      <c r="J144" s="359" t="s">
        <v>270</v>
      </c>
      <c r="K144" s="360"/>
    </row>
    <row r="145" spans="1:11" hidden="1">
      <c r="A145" s="357" t="s">
        <v>17</v>
      </c>
      <c r="B145" s="358" t="s">
        <v>263</v>
      </c>
      <c r="C145" s="365">
        <v>43292</v>
      </c>
      <c r="D145" s="360" t="s">
        <v>327</v>
      </c>
      <c r="E145" s="360" t="s">
        <v>30</v>
      </c>
      <c r="F145" s="360" t="s">
        <v>30</v>
      </c>
      <c r="G145" s="359" t="s">
        <v>287</v>
      </c>
      <c r="H145" s="359" t="s">
        <v>368</v>
      </c>
      <c r="I145" s="359" t="s">
        <v>369</v>
      </c>
      <c r="J145" s="359" t="s">
        <v>270</v>
      </c>
      <c r="K145" s="360"/>
    </row>
    <row r="146" spans="1:11" hidden="1">
      <c r="A146" s="357" t="s">
        <v>17</v>
      </c>
      <c r="B146" s="358" t="s">
        <v>263</v>
      </c>
      <c r="C146" s="365">
        <v>43292</v>
      </c>
      <c r="D146" s="360" t="s">
        <v>327</v>
      </c>
      <c r="E146" s="360" t="s">
        <v>30</v>
      </c>
      <c r="F146" s="360" t="s">
        <v>30</v>
      </c>
      <c r="G146" s="359" t="s">
        <v>287</v>
      </c>
      <c r="H146" s="359" t="s">
        <v>370</v>
      </c>
      <c r="I146" s="359" t="s">
        <v>371</v>
      </c>
      <c r="J146" s="359" t="s">
        <v>270</v>
      </c>
      <c r="K146" s="360"/>
    </row>
    <row r="147" spans="1:11" hidden="1">
      <c r="A147" s="357" t="s">
        <v>17</v>
      </c>
      <c r="B147" s="358" t="s">
        <v>263</v>
      </c>
      <c r="C147" s="365">
        <v>43292</v>
      </c>
      <c r="D147" s="360" t="s">
        <v>327</v>
      </c>
      <c r="E147" s="360" t="s">
        <v>30</v>
      </c>
      <c r="F147" s="360" t="s">
        <v>30</v>
      </c>
      <c r="G147" s="359" t="s">
        <v>287</v>
      </c>
      <c r="H147" s="359" t="s">
        <v>372</v>
      </c>
      <c r="I147" s="359" t="s">
        <v>373</v>
      </c>
      <c r="J147" s="359" t="s">
        <v>270</v>
      </c>
      <c r="K147" s="360"/>
    </row>
    <row r="148" spans="1:11" hidden="1">
      <c r="A148" s="357" t="s">
        <v>17</v>
      </c>
      <c r="B148" s="358" t="s">
        <v>263</v>
      </c>
      <c r="C148" s="365">
        <v>43292</v>
      </c>
      <c r="D148" s="360" t="s">
        <v>327</v>
      </c>
      <c r="E148" s="360" t="s">
        <v>30</v>
      </c>
      <c r="F148" s="360" t="s">
        <v>30</v>
      </c>
      <c r="G148" s="359" t="s">
        <v>287</v>
      </c>
      <c r="H148" s="359" t="s">
        <v>374</v>
      </c>
      <c r="I148" s="359" t="s">
        <v>375</v>
      </c>
      <c r="J148" s="359" t="s">
        <v>270</v>
      </c>
      <c r="K148" s="360"/>
    </row>
    <row r="149" spans="1:11" hidden="1">
      <c r="A149" s="357" t="s">
        <v>17</v>
      </c>
      <c r="B149" s="358" t="s">
        <v>263</v>
      </c>
      <c r="C149" s="365">
        <v>43292</v>
      </c>
      <c r="D149" s="360" t="s">
        <v>327</v>
      </c>
      <c r="E149" s="360" t="s">
        <v>30</v>
      </c>
      <c r="F149" s="360" t="s">
        <v>30</v>
      </c>
      <c r="G149" s="359" t="s">
        <v>287</v>
      </c>
      <c r="H149" s="359" t="s">
        <v>376</v>
      </c>
      <c r="I149" s="359" t="s">
        <v>377</v>
      </c>
      <c r="J149" s="359" t="s">
        <v>270</v>
      </c>
      <c r="K149" s="360"/>
    </row>
    <row r="150" spans="1:11" ht="69" hidden="1">
      <c r="A150" s="357" t="s">
        <v>17</v>
      </c>
      <c r="B150" s="358" t="s">
        <v>263</v>
      </c>
      <c r="C150" s="365">
        <v>43292</v>
      </c>
      <c r="D150" s="360" t="s">
        <v>327</v>
      </c>
      <c r="E150" s="360" t="s">
        <v>30</v>
      </c>
      <c r="F150" s="360" t="s">
        <v>30</v>
      </c>
      <c r="G150" s="359" t="s">
        <v>287</v>
      </c>
      <c r="H150" s="359" t="s">
        <v>378</v>
      </c>
      <c r="I150" s="359" t="s">
        <v>379</v>
      </c>
      <c r="J150" s="359" t="s">
        <v>270</v>
      </c>
      <c r="K150" s="360"/>
    </row>
    <row r="151" spans="1:11" ht="69" hidden="1">
      <c r="A151" s="357" t="s">
        <v>17</v>
      </c>
      <c r="B151" s="358" t="s">
        <v>263</v>
      </c>
      <c r="C151" s="365">
        <v>43292</v>
      </c>
      <c r="D151" s="360" t="s">
        <v>327</v>
      </c>
      <c r="E151" s="360" t="s">
        <v>30</v>
      </c>
      <c r="F151" s="360" t="s">
        <v>30</v>
      </c>
      <c r="G151" s="359" t="s">
        <v>287</v>
      </c>
      <c r="H151" s="359" t="s">
        <v>380</v>
      </c>
      <c r="I151" s="359" t="s">
        <v>381</v>
      </c>
      <c r="J151" s="359" t="s">
        <v>270</v>
      </c>
      <c r="K151" s="360"/>
    </row>
    <row r="152" spans="1:11" hidden="1">
      <c r="A152" s="357" t="s">
        <v>17</v>
      </c>
      <c r="B152" s="358" t="s">
        <v>263</v>
      </c>
      <c r="C152" s="365">
        <v>43292</v>
      </c>
      <c r="D152" s="360" t="s">
        <v>327</v>
      </c>
      <c r="E152" s="360" t="s">
        <v>30</v>
      </c>
      <c r="F152" s="360" t="s">
        <v>30</v>
      </c>
      <c r="G152" s="359" t="s">
        <v>287</v>
      </c>
      <c r="H152" s="359" t="s">
        <v>382</v>
      </c>
      <c r="I152" s="359" t="s">
        <v>383</v>
      </c>
      <c r="J152" s="359" t="s">
        <v>270</v>
      </c>
      <c r="K152" s="360"/>
    </row>
    <row r="153" spans="1:11" ht="82.9" hidden="1">
      <c r="A153" s="357" t="s">
        <v>17</v>
      </c>
      <c r="B153" s="358" t="s">
        <v>263</v>
      </c>
      <c r="C153" s="365">
        <v>43292</v>
      </c>
      <c r="D153" s="360" t="s">
        <v>327</v>
      </c>
      <c r="E153" s="360" t="s">
        <v>30</v>
      </c>
      <c r="F153" s="360" t="s">
        <v>30</v>
      </c>
      <c r="G153" s="359" t="s">
        <v>287</v>
      </c>
      <c r="H153" s="359" t="s">
        <v>384</v>
      </c>
      <c r="I153" s="359" t="s">
        <v>385</v>
      </c>
      <c r="J153" s="359" t="s">
        <v>270</v>
      </c>
      <c r="K153" s="360"/>
    </row>
    <row r="154" spans="1:11" hidden="1">
      <c r="A154" s="357" t="s">
        <v>17</v>
      </c>
      <c r="B154" s="358" t="s">
        <v>263</v>
      </c>
      <c r="C154" s="365">
        <v>43292</v>
      </c>
      <c r="D154" s="360" t="s">
        <v>327</v>
      </c>
      <c r="E154" s="360" t="s">
        <v>30</v>
      </c>
      <c r="F154" s="360" t="s">
        <v>30</v>
      </c>
      <c r="G154" s="359" t="s">
        <v>287</v>
      </c>
      <c r="H154" s="359" t="s">
        <v>386</v>
      </c>
      <c r="I154" s="359" t="s">
        <v>387</v>
      </c>
      <c r="J154" s="359" t="s">
        <v>270</v>
      </c>
      <c r="K154" s="360"/>
    </row>
    <row r="155" spans="1:11" hidden="1">
      <c r="A155" s="357" t="s">
        <v>17</v>
      </c>
      <c r="B155" s="358" t="s">
        <v>263</v>
      </c>
      <c r="C155" s="365">
        <v>43292</v>
      </c>
      <c r="D155" s="360" t="s">
        <v>327</v>
      </c>
      <c r="E155" s="360" t="s">
        <v>30</v>
      </c>
      <c r="F155" s="360" t="s">
        <v>30</v>
      </c>
      <c r="G155" s="359" t="s">
        <v>287</v>
      </c>
      <c r="H155" s="359" t="s">
        <v>388</v>
      </c>
      <c r="I155" s="359" t="s">
        <v>389</v>
      </c>
      <c r="J155" s="359" t="s">
        <v>270</v>
      </c>
      <c r="K155" s="360"/>
    </row>
    <row r="156" spans="1:11" ht="27.6" hidden="1">
      <c r="A156" s="357" t="s">
        <v>17</v>
      </c>
      <c r="B156" s="358" t="s">
        <v>263</v>
      </c>
      <c r="C156" s="365">
        <v>43292</v>
      </c>
      <c r="D156" s="360" t="s">
        <v>327</v>
      </c>
      <c r="E156" s="360" t="s">
        <v>30</v>
      </c>
      <c r="F156" s="360" t="s">
        <v>30</v>
      </c>
      <c r="G156" s="359" t="s">
        <v>287</v>
      </c>
      <c r="H156" s="359" t="s">
        <v>390</v>
      </c>
      <c r="I156" s="359" t="s">
        <v>391</v>
      </c>
      <c r="J156" s="359" t="s">
        <v>270</v>
      </c>
      <c r="K156" s="360"/>
    </row>
    <row r="157" spans="1:11" hidden="1">
      <c r="A157" s="357" t="s">
        <v>17</v>
      </c>
      <c r="B157" s="358" t="s">
        <v>263</v>
      </c>
      <c r="C157" s="365">
        <v>43292</v>
      </c>
      <c r="D157" s="360" t="s">
        <v>327</v>
      </c>
      <c r="E157" s="360" t="s">
        <v>30</v>
      </c>
      <c r="F157" s="360" t="s">
        <v>30</v>
      </c>
      <c r="G157" s="359" t="s">
        <v>287</v>
      </c>
      <c r="H157" s="359" t="s">
        <v>392</v>
      </c>
      <c r="I157" s="359" t="s">
        <v>369</v>
      </c>
      <c r="J157" s="359" t="s">
        <v>270</v>
      </c>
      <c r="K157" s="360"/>
    </row>
    <row r="158" spans="1:11" hidden="1">
      <c r="A158" s="357" t="s">
        <v>17</v>
      </c>
      <c r="B158" s="358" t="s">
        <v>263</v>
      </c>
      <c r="C158" s="365">
        <v>43292</v>
      </c>
      <c r="D158" s="360" t="s">
        <v>327</v>
      </c>
      <c r="E158" s="360" t="s">
        <v>30</v>
      </c>
      <c r="F158" s="360" t="s">
        <v>30</v>
      </c>
      <c r="G158" s="359" t="s">
        <v>287</v>
      </c>
      <c r="H158" s="359" t="s">
        <v>393</v>
      </c>
      <c r="I158" s="359" t="s">
        <v>371</v>
      </c>
      <c r="J158" s="359" t="s">
        <v>270</v>
      </c>
      <c r="K158" s="360"/>
    </row>
    <row r="159" spans="1:11" hidden="1">
      <c r="A159" s="357" t="s">
        <v>17</v>
      </c>
      <c r="B159" s="358" t="s">
        <v>263</v>
      </c>
      <c r="C159" s="365">
        <v>43292</v>
      </c>
      <c r="D159" s="360" t="s">
        <v>327</v>
      </c>
      <c r="E159" s="360" t="s">
        <v>30</v>
      </c>
      <c r="F159" s="360" t="s">
        <v>30</v>
      </c>
      <c r="G159" s="359" t="s">
        <v>287</v>
      </c>
      <c r="H159" s="359" t="s">
        <v>394</v>
      </c>
      <c r="I159" s="359" t="s">
        <v>373</v>
      </c>
      <c r="J159" s="359" t="s">
        <v>270</v>
      </c>
      <c r="K159" s="360"/>
    </row>
    <row r="160" spans="1:11" hidden="1">
      <c r="A160" s="357" t="s">
        <v>17</v>
      </c>
      <c r="B160" s="358" t="s">
        <v>263</v>
      </c>
      <c r="C160" s="365">
        <v>43292</v>
      </c>
      <c r="D160" s="360" t="s">
        <v>327</v>
      </c>
      <c r="E160" s="360" t="s">
        <v>30</v>
      </c>
      <c r="F160" s="360" t="s">
        <v>30</v>
      </c>
      <c r="G160" s="359" t="s">
        <v>287</v>
      </c>
      <c r="H160" s="359" t="s">
        <v>395</v>
      </c>
      <c r="I160" s="359" t="s">
        <v>375</v>
      </c>
      <c r="J160" s="359" t="s">
        <v>270</v>
      </c>
      <c r="K160" s="360"/>
    </row>
    <row r="161" spans="1:11" hidden="1">
      <c r="A161" s="357" t="s">
        <v>17</v>
      </c>
      <c r="B161" s="358" t="s">
        <v>263</v>
      </c>
      <c r="C161" s="365">
        <v>43292</v>
      </c>
      <c r="D161" s="360" t="s">
        <v>327</v>
      </c>
      <c r="E161" s="360" t="s">
        <v>30</v>
      </c>
      <c r="F161" s="360" t="s">
        <v>30</v>
      </c>
      <c r="G161" s="359" t="s">
        <v>287</v>
      </c>
      <c r="H161" s="359" t="s">
        <v>396</v>
      </c>
      <c r="I161" s="359" t="s">
        <v>377</v>
      </c>
      <c r="J161" s="359" t="s">
        <v>270</v>
      </c>
      <c r="K161" s="360"/>
    </row>
    <row r="162" spans="1:11" ht="69" hidden="1">
      <c r="A162" s="357" t="s">
        <v>17</v>
      </c>
      <c r="B162" s="358" t="s">
        <v>263</v>
      </c>
      <c r="C162" s="365">
        <v>43292</v>
      </c>
      <c r="D162" s="360" t="s">
        <v>327</v>
      </c>
      <c r="E162" s="360" t="s">
        <v>30</v>
      </c>
      <c r="F162" s="360" t="s">
        <v>30</v>
      </c>
      <c r="G162" s="359" t="s">
        <v>287</v>
      </c>
      <c r="H162" s="359" t="s">
        <v>397</v>
      </c>
      <c r="I162" s="359" t="s">
        <v>398</v>
      </c>
      <c r="J162" s="359" t="s">
        <v>270</v>
      </c>
      <c r="K162" s="360"/>
    </row>
    <row r="163" spans="1:11" ht="96.6" hidden="1">
      <c r="A163" s="357" t="s">
        <v>17</v>
      </c>
      <c r="B163" s="358" t="s">
        <v>263</v>
      </c>
      <c r="C163" s="365">
        <v>43292</v>
      </c>
      <c r="D163" s="360" t="s">
        <v>327</v>
      </c>
      <c r="E163" s="360" t="s">
        <v>30</v>
      </c>
      <c r="F163" s="360" t="s">
        <v>30</v>
      </c>
      <c r="G163" s="359" t="s">
        <v>287</v>
      </c>
      <c r="H163" s="359" t="s">
        <v>399</v>
      </c>
      <c r="I163" s="359" t="s">
        <v>400</v>
      </c>
      <c r="J163" s="359" t="s">
        <v>270</v>
      </c>
      <c r="K163" s="360"/>
    </row>
    <row r="164" spans="1:11" hidden="1">
      <c r="A164" s="357" t="s">
        <v>17</v>
      </c>
      <c r="B164" s="358" t="s">
        <v>263</v>
      </c>
      <c r="C164" s="365">
        <v>43292</v>
      </c>
      <c r="D164" s="360" t="s">
        <v>327</v>
      </c>
      <c r="E164" s="360" t="s">
        <v>30</v>
      </c>
      <c r="F164" s="360" t="s">
        <v>30</v>
      </c>
      <c r="G164" s="359" t="s">
        <v>287</v>
      </c>
      <c r="H164" s="359" t="s">
        <v>401</v>
      </c>
      <c r="I164" s="359" t="s">
        <v>383</v>
      </c>
      <c r="J164" s="359" t="s">
        <v>270</v>
      </c>
      <c r="K164" s="360"/>
    </row>
    <row r="165" spans="1:11" ht="41.45" hidden="1">
      <c r="A165" s="357" t="s">
        <v>17</v>
      </c>
      <c r="B165" s="358" t="s">
        <v>263</v>
      </c>
      <c r="C165" s="365">
        <v>43292</v>
      </c>
      <c r="D165" s="360" t="s">
        <v>327</v>
      </c>
      <c r="E165" s="360" t="s">
        <v>30</v>
      </c>
      <c r="F165" s="360" t="s">
        <v>30</v>
      </c>
      <c r="G165" s="359" t="s">
        <v>287</v>
      </c>
      <c r="H165" s="359" t="s">
        <v>402</v>
      </c>
      <c r="I165" s="359" t="s">
        <v>403</v>
      </c>
      <c r="J165" s="359" t="s">
        <v>270</v>
      </c>
      <c r="K165" s="360"/>
    </row>
    <row r="166" spans="1:11" hidden="1">
      <c r="A166" s="357" t="s">
        <v>17</v>
      </c>
      <c r="B166" s="358" t="s">
        <v>263</v>
      </c>
      <c r="C166" s="365">
        <v>43292</v>
      </c>
      <c r="D166" s="360" t="s">
        <v>327</v>
      </c>
      <c r="E166" s="360" t="s">
        <v>30</v>
      </c>
      <c r="F166" s="360" t="s">
        <v>30</v>
      </c>
      <c r="G166" s="359" t="s">
        <v>287</v>
      </c>
      <c r="H166" s="359" t="s">
        <v>404</v>
      </c>
      <c r="I166" s="359" t="s">
        <v>387</v>
      </c>
      <c r="J166" s="359" t="s">
        <v>270</v>
      </c>
      <c r="K166" s="360"/>
    </row>
    <row r="167" spans="1:11" hidden="1">
      <c r="A167" s="357" t="s">
        <v>17</v>
      </c>
      <c r="B167" s="358" t="s">
        <v>263</v>
      </c>
      <c r="C167" s="365">
        <v>43292</v>
      </c>
      <c r="D167" s="360" t="s">
        <v>327</v>
      </c>
      <c r="E167" s="360" t="s">
        <v>30</v>
      </c>
      <c r="F167" s="360" t="s">
        <v>30</v>
      </c>
      <c r="G167" s="359" t="s">
        <v>287</v>
      </c>
      <c r="H167" s="359" t="s">
        <v>405</v>
      </c>
      <c r="I167" s="359" t="s">
        <v>406</v>
      </c>
      <c r="J167" s="359" t="s">
        <v>270</v>
      </c>
      <c r="K167" s="360"/>
    </row>
    <row r="168" spans="1:11" hidden="1">
      <c r="A168" s="357" t="s">
        <v>17</v>
      </c>
      <c r="B168" s="358" t="s">
        <v>263</v>
      </c>
      <c r="C168" s="365">
        <v>43292</v>
      </c>
      <c r="D168" s="360" t="s">
        <v>327</v>
      </c>
      <c r="E168" s="360" t="s">
        <v>30</v>
      </c>
      <c r="F168" s="360" t="s">
        <v>30</v>
      </c>
      <c r="G168" s="359" t="s">
        <v>287</v>
      </c>
      <c r="H168" s="359" t="s">
        <v>407</v>
      </c>
      <c r="I168" s="359" t="s">
        <v>408</v>
      </c>
      <c r="J168" s="359" t="s">
        <v>270</v>
      </c>
      <c r="K168" s="360"/>
    </row>
    <row r="169" spans="1:11" hidden="1">
      <c r="A169" s="357" t="s">
        <v>17</v>
      </c>
      <c r="B169" s="358" t="s">
        <v>263</v>
      </c>
      <c r="C169" s="365">
        <v>43292</v>
      </c>
      <c r="D169" s="360" t="s">
        <v>327</v>
      </c>
      <c r="E169" s="360" t="s">
        <v>30</v>
      </c>
      <c r="F169" s="360" t="s">
        <v>30</v>
      </c>
      <c r="G169" s="359" t="s">
        <v>287</v>
      </c>
      <c r="H169" s="359" t="s">
        <v>409</v>
      </c>
      <c r="I169" s="359" t="s">
        <v>369</v>
      </c>
      <c r="J169" s="359" t="s">
        <v>270</v>
      </c>
      <c r="K169" s="360"/>
    </row>
    <row r="170" spans="1:11" hidden="1">
      <c r="A170" s="357" t="s">
        <v>17</v>
      </c>
      <c r="B170" s="358" t="s">
        <v>263</v>
      </c>
      <c r="C170" s="365">
        <v>43292</v>
      </c>
      <c r="D170" s="360" t="s">
        <v>327</v>
      </c>
      <c r="E170" s="360" t="s">
        <v>30</v>
      </c>
      <c r="F170" s="360" t="s">
        <v>30</v>
      </c>
      <c r="G170" s="359" t="s">
        <v>287</v>
      </c>
      <c r="H170" s="359" t="s">
        <v>410</v>
      </c>
      <c r="I170" s="359" t="s">
        <v>371</v>
      </c>
      <c r="J170" s="359" t="s">
        <v>270</v>
      </c>
      <c r="K170" s="360"/>
    </row>
    <row r="171" spans="1:11" hidden="1">
      <c r="A171" s="357" t="s">
        <v>17</v>
      </c>
      <c r="B171" s="358" t="s">
        <v>263</v>
      </c>
      <c r="C171" s="365">
        <v>43292</v>
      </c>
      <c r="D171" s="360" t="s">
        <v>327</v>
      </c>
      <c r="E171" s="360" t="s">
        <v>30</v>
      </c>
      <c r="F171" s="360" t="s">
        <v>30</v>
      </c>
      <c r="G171" s="359" t="s">
        <v>287</v>
      </c>
      <c r="H171" s="359" t="s">
        <v>411</v>
      </c>
      <c r="I171" s="359" t="s">
        <v>373</v>
      </c>
      <c r="J171" s="359" t="s">
        <v>270</v>
      </c>
      <c r="K171" s="360"/>
    </row>
    <row r="172" spans="1:11" hidden="1">
      <c r="A172" s="357" t="s">
        <v>17</v>
      </c>
      <c r="B172" s="358" t="s">
        <v>263</v>
      </c>
      <c r="C172" s="365">
        <v>43292</v>
      </c>
      <c r="D172" s="360" t="s">
        <v>327</v>
      </c>
      <c r="E172" s="360" t="s">
        <v>30</v>
      </c>
      <c r="F172" s="360" t="s">
        <v>30</v>
      </c>
      <c r="G172" s="359" t="s">
        <v>287</v>
      </c>
      <c r="H172" s="359" t="s">
        <v>412</v>
      </c>
      <c r="I172" s="359" t="s">
        <v>375</v>
      </c>
      <c r="J172" s="359" t="s">
        <v>270</v>
      </c>
      <c r="K172" s="360"/>
    </row>
    <row r="173" spans="1:11" hidden="1">
      <c r="A173" s="357" t="s">
        <v>17</v>
      </c>
      <c r="B173" s="358" t="s">
        <v>263</v>
      </c>
      <c r="C173" s="365">
        <v>43292</v>
      </c>
      <c r="D173" s="360" t="s">
        <v>327</v>
      </c>
      <c r="E173" s="360" t="s">
        <v>30</v>
      </c>
      <c r="F173" s="360" t="s">
        <v>30</v>
      </c>
      <c r="G173" s="359" t="s">
        <v>287</v>
      </c>
      <c r="H173" s="359" t="s">
        <v>413</v>
      </c>
      <c r="I173" s="359" t="s">
        <v>377</v>
      </c>
      <c r="J173" s="359" t="s">
        <v>270</v>
      </c>
      <c r="K173" s="360"/>
    </row>
    <row r="174" spans="1:11" ht="69" hidden="1">
      <c r="A174" s="357" t="s">
        <v>17</v>
      </c>
      <c r="B174" s="358" t="s">
        <v>263</v>
      </c>
      <c r="C174" s="365">
        <v>43292</v>
      </c>
      <c r="D174" s="360" t="s">
        <v>327</v>
      </c>
      <c r="E174" s="360" t="s">
        <v>30</v>
      </c>
      <c r="F174" s="360" t="s">
        <v>30</v>
      </c>
      <c r="G174" s="359" t="s">
        <v>287</v>
      </c>
      <c r="H174" s="359" t="s">
        <v>414</v>
      </c>
      <c r="I174" s="359" t="s">
        <v>415</v>
      </c>
      <c r="J174" s="359" t="s">
        <v>270</v>
      </c>
      <c r="K174" s="360"/>
    </row>
    <row r="175" spans="1:11" hidden="1">
      <c r="A175" s="357" t="s">
        <v>17</v>
      </c>
      <c r="B175" s="358" t="s">
        <v>263</v>
      </c>
      <c r="C175" s="365">
        <v>43292</v>
      </c>
      <c r="D175" s="360" t="s">
        <v>327</v>
      </c>
      <c r="E175" s="360" t="s">
        <v>30</v>
      </c>
      <c r="F175" s="360" t="s">
        <v>30</v>
      </c>
      <c r="G175" s="359" t="s">
        <v>287</v>
      </c>
      <c r="H175" s="359" t="s">
        <v>416</v>
      </c>
      <c r="I175" s="359" t="s">
        <v>417</v>
      </c>
      <c r="J175" s="359" t="s">
        <v>270</v>
      </c>
      <c r="K175" s="360"/>
    </row>
    <row r="176" spans="1:11" hidden="1">
      <c r="A176" s="357" t="s">
        <v>17</v>
      </c>
      <c r="B176" s="358" t="s">
        <v>263</v>
      </c>
      <c r="C176" s="365">
        <v>43292</v>
      </c>
      <c r="D176" s="360" t="s">
        <v>327</v>
      </c>
      <c r="E176" s="360" t="s">
        <v>30</v>
      </c>
      <c r="F176" s="360" t="s">
        <v>30</v>
      </c>
      <c r="G176" s="359" t="s">
        <v>287</v>
      </c>
      <c r="H176" s="359" t="s">
        <v>418</v>
      </c>
      <c r="I176" s="359" t="s">
        <v>419</v>
      </c>
      <c r="J176" s="359" t="s">
        <v>270</v>
      </c>
      <c r="K176" s="360"/>
    </row>
    <row r="177" spans="1:11" hidden="1">
      <c r="A177" s="357" t="s">
        <v>17</v>
      </c>
      <c r="B177" s="358" t="s">
        <v>263</v>
      </c>
      <c r="C177" s="365">
        <v>43292</v>
      </c>
      <c r="D177" s="360" t="s">
        <v>327</v>
      </c>
      <c r="E177" s="360" t="s">
        <v>30</v>
      </c>
      <c r="F177" s="360" t="s">
        <v>30</v>
      </c>
      <c r="G177" s="359" t="s">
        <v>287</v>
      </c>
      <c r="H177" s="359" t="s">
        <v>420</v>
      </c>
      <c r="I177" s="359" t="s">
        <v>417</v>
      </c>
      <c r="J177" s="359" t="s">
        <v>270</v>
      </c>
      <c r="K177" s="360"/>
    </row>
    <row r="178" spans="1:11" hidden="1">
      <c r="A178" s="357" t="s">
        <v>17</v>
      </c>
      <c r="B178" s="358" t="s">
        <v>263</v>
      </c>
      <c r="C178" s="365">
        <v>43292</v>
      </c>
      <c r="D178" s="360" t="s">
        <v>327</v>
      </c>
      <c r="E178" s="360" t="s">
        <v>30</v>
      </c>
      <c r="F178" s="360" t="s">
        <v>30</v>
      </c>
      <c r="G178" s="359" t="s">
        <v>287</v>
      </c>
      <c r="H178" s="359" t="s">
        <v>421</v>
      </c>
      <c r="I178" s="359" t="s">
        <v>417</v>
      </c>
      <c r="J178" s="359" t="s">
        <v>270</v>
      </c>
      <c r="K178" s="360"/>
    </row>
    <row r="179" spans="1:11" hidden="1">
      <c r="A179" s="357" t="s">
        <v>17</v>
      </c>
      <c r="B179" s="358" t="s">
        <v>263</v>
      </c>
      <c r="C179" s="365">
        <v>43292</v>
      </c>
      <c r="D179" s="360" t="s">
        <v>327</v>
      </c>
      <c r="E179" s="360" t="s">
        <v>30</v>
      </c>
      <c r="F179" s="360" t="s">
        <v>30</v>
      </c>
      <c r="G179" s="359" t="s">
        <v>287</v>
      </c>
      <c r="H179" s="359" t="s">
        <v>422</v>
      </c>
      <c r="I179" s="359" t="s">
        <v>423</v>
      </c>
      <c r="J179" s="359" t="s">
        <v>270</v>
      </c>
      <c r="K179" s="360"/>
    </row>
    <row r="180" spans="1:11" hidden="1">
      <c r="A180" s="357" t="s">
        <v>17</v>
      </c>
      <c r="B180" s="358" t="s">
        <v>263</v>
      </c>
      <c r="C180" s="365">
        <v>43292</v>
      </c>
      <c r="D180" s="360" t="s">
        <v>327</v>
      </c>
      <c r="E180" s="360" t="s">
        <v>30</v>
      </c>
      <c r="F180" s="360" t="s">
        <v>30</v>
      </c>
      <c r="G180" s="359" t="s">
        <v>287</v>
      </c>
      <c r="H180" s="359" t="s">
        <v>424</v>
      </c>
      <c r="I180" s="359" t="s">
        <v>425</v>
      </c>
      <c r="J180" s="359" t="s">
        <v>270</v>
      </c>
      <c r="K180" s="360"/>
    </row>
    <row r="181" spans="1:11" ht="27.6" hidden="1">
      <c r="A181" s="357" t="s">
        <v>17</v>
      </c>
      <c r="B181" s="358" t="s">
        <v>263</v>
      </c>
      <c r="C181" s="365">
        <v>43292</v>
      </c>
      <c r="D181" s="360" t="s">
        <v>327</v>
      </c>
      <c r="E181" s="360" t="s">
        <v>30</v>
      </c>
      <c r="F181" s="360" t="s">
        <v>30</v>
      </c>
      <c r="G181" s="359" t="s">
        <v>287</v>
      </c>
      <c r="H181" s="359" t="s">
        <v>426</v>
      </c>
      <c r="I181" s="359" t="s">
        <v>427</v>
      </c>
      <c r="J181" s="359" t="s">
        <v>270</v>
      </c>
      <c r="K181" s="360"/>
    </row>
    <row r="182" spans="1:11" hidden="1">
      <c r="A182" s="357" t="s">
        <v>17</v>
      </c>
      <c r="B182" s="358" t="s">
        <v>263</v>
      </c>
      <c r="C182" s="365">
        <v>43292</v>
      </c>
      <c r="D182" s="360" t="s">
        <v>327</v>
      </c>
      <c r="E182" s="360" t="s">
        <v>30</v>
      </c>
      <c r="F182" s="360" t="s">
        <v>30</v>
      </c>
      <c r="G182" s="359" t="s">
        <v>287</v>
      </c>
      <c r="H182" s="359" t="s">
        <v>428</v>
      </c>
      <c r="I182" s="359" t="s">
        <v>369</v>
      </c>
      <c r="J182" s="359" t="s">
        <v>270</v>
      </c>
      <c r="K182" s="360"/>
    </row>
    <row r="183" spans="1:11" hidden="1">
      <c r="A183" s="357" t="s">
        <v>17</v>
      </c>
      <c r="B183" s="358" t="s">
        <v>263</v>
      </c>
      <c r="C183" s="365">
        <v>43292</v>
      </c>
      <c r="D183" s="360" t="s">
        <v>327</v>
      </c>
      <c r="E183" s="360" t="s">
        <v>30</v>
      </c>
      <c r="F183" s="360" t="s">
        <v>30</v>
      </c>
      <c r="G183" s="359" t="s">
        <v>287</v>
      </c>
      <c r="H183" s="359" t="s">
        <v>429</v>
      </c>
      <c r="I183" s="359" t="s">
        <v>371</v>
      </c>
      <c r="J183" s="359" t="s">
        <v>270</v>
      </c>
      <c r="K183" s="360"/>
    </row>
    <row r="184" spans="1:11" hidden="1">
      <c r="A184" s="357" t="s">
        <v>17</v>
      </c>
      <c r="B184" s="358" t="s">
        <v>263</v>
      </c>
      <c r="C184" s="365">
        <v>43292</v>
      </c>
      <c r="D184" s="360" t="s">
        <v>327</v>
      </c>
      <c r="E184" s="360" t="s">
        <v>30</v>
      </c>
      <c r="F184" s="360" t="s">
        <v>30</v>
      </c>
      <c r="G184" s="359" t="s">
        <v>287</v>
      </c>
      <c r="H184" s="359" t="s">
        <v>430</v>
      </c>
      <c r="I184" s="359" t="s">
        <v>373</v>
      </c>
      <c r="J184" s="359" t="s">
        <v>270</v>
      </c>
      <c r="K184" s="360"/>
    </row>
    <row r="185" spans="1:11" hidden="1">
      <c r="A185" s="357" t="s">
        <v>17</v>
      </c>
      <c r="B185" s="358" t="s">
        <v>263</v>
      </c>
      <c r="C185" s="365">
        <v>43292</v>
      </c>
      <c r="D185" s="360" t="s">
        <v>327</v>
      </c>
      <c r="E185" s="360" t="s">
        <v>30</v>
      </c>
      <c r="F185" s="360" t="s">
        <v>30</v>
      </c>
      <c r="G185" s="359" t="s">
        <v>287</v>
      </c>
      <c r="H185" s="359" t="s">
        <v>431</v>
      </c>
      <c r="I185" s="359" t="s">
        <v>375</v>
      </c>
      <c r="J185" s="359" t="s">
        <v>270</v>
      </c>
      <c r="K185" s="360"/>
    </row>
    <row r="186" spans="1:11" hidden="1">
      <c r="A186" s="357" t="s">
        <v>17</v>
      </c>
      <c r="B186" s="358" t="s">
        <v>263</v>
      </c>
      <c r="C186" s="365">
        <v>43292</v>
      </c>
      <c r="D186" s="360" t="s">
        <v>327</v>
      </c>
      <c r="E186" s="360" t="s">
        <v>30</v>
      </c>
      <c r="F186" s="360" t="s">
        <v>30</v>
      </c>
      <c r="G186" s="359" t="s">
        <v>287</v>
      </c>
      <c r="H186" s="359" t="s">
        <v>432</v>
      </c>
      <c r="I186" s="359" t="s">
        <v>377</v>
      </c>
      <c r="J186" s="359" t="s">
        <v>270</v>
      </c>
      <c r="K186" s="360"/>
    </row>
    <row r="187" spans="1:11" hidden="1">
      <c r="A187" s="357" t="s">
        <v>17</v>
      </c>
      <c r="B187" s="358" t="s">
        <v>263</v>
      </c>
      <c r="C187" s="365">
        <v>43292</v>
      </c>
      <c r="D187" s="360" t="s">
        <v>327</v>
      </c>
      <c r="E187" s="360" t="s">
        <v>30</v>
      </c>
      <c r="F187" s="360" t="s">
        <v>30</v>
      </c>
      <c r="G187" s="359" t="s">
        <v>287</v>
      </c>
      <c r="H187" s="359" t="s">
        <v>433</v>
      </c>
      <c r="I187" s="359" t="s">
        <v>383</v>
      </c>
      <c r="J187" s="359" t="s">
        <v>270</v>
      </c>
      <c r="K187" s="360"/>
    </row>
    <row r="188" spans="1:11" hidden="1">
      <c r="A188" s="357" t="s">
        <v>17</v>
      </c>
      <c r="B188" s="358" t="s">
        <v>263</v>
      </c>
      <c r="C188" s="365">
        <v>43292</v>
      </c>
      <c r="D188" s="360" t="s">
        <v>327</v>
      </c>
      <c r="E188" s="360" t="s">
        <v>30</v>
      </c>
      <c r="F188" s="360" t="s">
        <v>30</v>
      </c>
      <c r="G188" s="359" t="s">
        <v>287</v>
      </c>
      <c r="H188" s="359" t="s">
        <v>434</v>
      </c>
      <c r="I188" s="359" t="s">
        <v>435</v>
      </c>
      <c r="J188" s="359" t="s">
        <v>270</v>
      </c>
      <c r="K188" s="360"/>
    </row>
    <row r="189" spans="1:11" hidden="1">
      <c r="A189" s="357" t="s">
        <v>17</v>
      </c>
      <c r="B189" s="358" t="s">
        <v>263</v>
      </c>
      <c r="C189" s="365">
        <v>43292</v>
      </c>
      <c r="D189" s="360" t="s">
        <v>327</v>
      </c>
      <c r="E189" s="360" t="s">
        <v>30</v>
      </c>
      <c r="F189" s="360" t="s">
        <v>30</v>
      </c>
      <c r="G189" s="359" t="s">
        <v>287</v>
      </c>
      <c r="H189" s="359" t="s">
        <v>436</v>
      </c>
      <c r="I189" s="359" t="s">
        <v>437</v>
      </c>
      <c r="J189" s="359" t="s">
        <v>270</v>
      </c>
      <c r="K189" s="360"/>
    </row>
    <row r="190" spans="1:11" hidden="1">
      <c r="A190" s="357" t="s">
        <v>17</v>
      </c>
      <c r="B190" s="358" t="s">
        <v>263</v>
      </c>
      <c r="C190" s="365">
        <v>43292</v>
      </c>
      <c r="D190" s="360" t="s">
        <v>327</v>
      </c>
      <c r="E190" s="360" t="s">
        <v>30</v>
      </c>
      <c r="F190" s="360" t="s">
        <v>30</v>
      </c>
      <c r="G190" s="359" t="s">
        <v>287</v>
      </c>
      <c r="H190" s="359" t="s">
        <v>438</v>
      </c>
      <c r="I190" s="359" t="s">
        <v>439</v>
      </c>
      <c r="J190" s="359" t="s">
        <v>270</v>
      </c>
      <c r="K190" s="360"/>
    </row>
    <row r="191" spans="1:11" hidden="1">
      <c r="A191" s="357" t="s">
        <v>17</v>
      </c>
      <c r="B191" s="358" t="s">
        <v>263</v>
      </c>
      <c r="C191" s="365">
        <v>43292</v>
      </c>
      <c r="D191" s="360" t="s">
        <v>327</v>
      </c>
      <c r="E191" s="360" t="s">
        <v>30</v>
      </c>
      <c r="F191" s="360" t="s">
        <v>30</v>
      </c>
      <c r="G191" s="359" t="s">
        <v>287</v>
      </c>
      <c r="H191" s="359" t="s">
        <v>440</v>
      </c>
      <c r="I191" s="359" t="s">
        <v>441</v>
      </c>
      <c r="J191" s="359" t="s">
        <v>270</v>
      </c>
      <c r="K191" s="360"/>
    </row>
    <row r="192" spans="1:11" hidden="1">
      <c r="A192" s="357" t="s">
        <v>17</v>
      </c>
      <c r="B192" s="358" t="s">
        <v>263</v>
      </c>
      <c r="C192" s="365">
        <v>43292</v>
      </c>
      <c r="D192" s="360" t="s">
        <v>327</v>
      </c>
      <c r="E192" s="360" t="s">
        <v>30</v>
      </c>
      <c r="F192" s="360" t="s">
        <v>30</v>
      </c>
      <c r="G192" s="359" t="s">
        <v>287</v>
      </c>
      <c r="H192" s="359" t="s">
        <v>442</v>
      </c>
      <c r="I192" s="359" t="s">
        <v>443</v>
      </c>
      <c r="J192" s="359" t="s">
        <v>270</v>
      </c>
      <c r="K192" s="360"/>
    </row>
    <row r="193" spans="1:11" hidden="1">
      <c r="A193" s="357" t="s">
        <v>17</v>
      </c>
      <c r="B193" s="358" t="s">
        <v>263</v>
      </c>
      <c r="C193" s="365">
        <v>43292</v>
      </c>
      <c r="D193" s="360" t="s">
        <v>327</v>
      </c>
      <c r="E193" s="360" t="s">
        <v>30</v>
      </c>
      <c r="F193" s="360" t="s">
        <v>30</v>
      </c>
      <c r="G193" s="359" t="s">
        <v>287</v>
      </c>
      <c r="H193" s="359" t="s">
        <v>444</v>
      </c>
      <c r="I193" s="359" t="s">
        <v>363</v>
      </c>
      <c r="J193" s="359"/>
      <c r="K193" s="360"/>
    </row>
    <row r="194" spans="1:11" hidden="1">
      <c r="A194" s="357" t="s">
        <v>17</v>
      </c>
      <c r="B194" s="358" t="s">
        <v>263</v>
      </c>
      <c r="C194" s="365">
        <v>43292</v>
      </c>
      <c r="D194" s="360" t="s">
        <v>327</v>
      </c>
      <c r="E194" s="360" t="s">
        <v>30</v>
      </c>
      <c r="F194" s="360" t="s">
        <v>30</v>
      </c>
      <c r="G194" s="359" t="s">
        <v>287</v>
      </c>
      <c r="H194" s="359" t="s">
        <v>445</v>
      </c>
      <c r="I194" s="359" t="s">
        <v>369</v>
      </c>
      <c r="J194" s="359" t="s">
        <v>270</v>
      </c>
      <c r="K194" s="360"/>
    </row>
    <row r="195" spans="1:11" hidden="1">
      <c r="A195" s="357" t="s">
        <v>17</v>
      </c>
      <c r="B195" s="358" t="s">
        <v>263</v>
      </c>
      <c r="C195" s="365">
        <v>43292</v>
      </c>
      <c r="D195" s="360" t="s">
        <v>327</v>
      </c>
      <c r="E195" s="360" t="s">
        <v>30</v>
      </c>
      <c r="F195" s="360" t="s">
        <v>30</v>
      </c>
      <c r="G195" s="359" t="s">
        <v>287</v>
      </c>
      <c r="H195" s="359" t="s">
        <v>446</v>
      </c>
      <c r="I195" s="359" t="s">
        <v>447</v>
      </c>
      <c r="J195" s="359" t="s">
        <v>448</v>
      </c>
      <c r="K195" s="360"/>
    </row>
    <row r="196" spans="1:11" hidden="1">
      <c r="A196" s="357" t="s">
        <v>17</v>
      </c>
      <c r="B196" s="358" t="s">
        <v>263</v>
      </c>
      <c r="C196" s="365">
        <v>43292</v>
      </c>
      <c r="D196" s="360" t="s">
        <v>327</v>
      </c>
      <c r="E196" s="360" t="s">
        <v>30</v>
      </c>
      <c r="F196" s="360" t="s">
        <v>30</v>
      </c>
      <c r="G196" s="359" t="s">
        <v>287</v>
      </c>
      <c r="H196" s="359" t="s">
        <v>449</v>
      </c>
      <c r="I196" s="359" t="s">
        <v>450</v>
      </c>
      <c r="J196" s="359" t="s">
        <v>270</v>
      </c>
      <c r="K196" s="360"/>
    </row>
    <row r="197" spans="1:11" hidden="1">
      <c r="A197" s="357" t="s">
        <v>17</v>
      </c>
      <c r="B197" s="358" t="s">
        <v>263</v>
      </c>
      <c r="C197" s="365">
        <v>43292</v>
      </c>
      <c r="D197" s="360" t="s">
        <v>327</v>
      </c>
      <c r="E197" s="360" t="s">
        <v>30</v>
      </c>
      <c r="F197" s="360" t="s">
        <v>30</v>
      </c>
      <c r="G197" s="359" t="s">
        <v>287</v>
      </c>
      <c r="H197" s="359" t="s">
        <v>451</v>
      </c>
      <c r="I197" s="359" t="s">
        <v>452</v>
      </c>
      <c r="J197" s="359" t="s">
        <v>270</v>
      </c>
      <c r="K197" s="360"/>
    </row>
    <row r="198" spans="1:11" hidden="1">
      <c r="A198" s="357" t="s">
        <v>17</v>
      </c>
      <c r="B198" s="358" t="s">
        <v>263</v>
      </c>
      <c r="C198" s="365">
        <v>43292</v>
      </c>
      <c r="D198" s="360" t="s">
        <v>327</v>
      </c>
      <c r="E198" s="360" t="s">
        <v>30</v>
      </c>
      <c r="F198" s="360" t="s">
        <v>30</v>
      </c>
      <c r="G198" s="359" t="s">
        <v>287</v>
      </c>
      <c r="H198" s="359" t="s">
        <v>453</v>
      </c>
      <c r="I198" s="359" t="s">
        <v>454</v>
      </c>
      <c r="J198" s="359" t="s">
        <v>270</v>
      </c>
      <c r="K198" s="360"/>
    </row>
    <row r="199" spans="1:11" ht="41.45" hidden="1">
      <c r="A199" s="357" t="s">
        <v>17</v>
      </c>
      <c r="B199" s="358" t="s">
        <v>263</v>
      </c>
      <c r="C199" s="365">
        <v>43292</v>
      </c>
      <c r="D199" s="360" t="s">
        <v>327</v>
      </c>
      <c r="E199" s="360" t="s">
        <v>30</v>
      </c>
      <c r="F199" s="360" t="s">
        <v>30</v>
      </c>
      <c r="G199" s="359" t="s">
        <v>287</v>
      </c>
      <c r="H199" s="359" t="s">
        <v>455</v>
      </c>
      <c r="I199" s="359" t="s">
        <v>456</v>
      </c>
      <c r="J199" s="359" t="s">
        <v>457</v>
      </c>
      <c r="K199" s="360"/>
    </row>
    <row r="200" spans="1:11" ht="27.6" hidden="1">
      <c r="A200" s="357" t="s">
        <v>17</v>
      </c>
      <c r="B200" s="358" t="s">
        <v>263</v>
      </c>
      <c r="C200" s="365">
        <v>43292</v>
      </c>
      <c r="D200" s="360" t="s">
        <v>327</v>
      </c>
      <c r="E200" s="360" t="s">
        <v>30</v>
      </c>
      <c r="F200" s="360" t="s">
        <v>30</v>
      </c>
      <c r="G200" s="359" t="s">
        <v>287</v>
      </c>
      <c r="H200" s="359" t="s">
        <v>458</v>
      </c>
      <c r="I200" s="359" t="s">
        <v>459</v>
      </c>
      <c r="J200" s="359" t="s">
        <v>460</v>
      </c>
      <c r="K200" s="360"/>
    </row>
    <row r="201" spans="1:11" hidden="1">
      <c r="A201" s="357" t="s">
        <v>17</v>
      </c>
      <c r="B201" s="358" t="s">
        <v>263</v>
      </c>
      <c r="C201" s="365">
        <v>43292</v>
      </c>
      <c r="D201" s="360" t="s">
        <v>327</v>
      </c>
      <c r="E201" s="360" t="s">
        <v>30</v>
      </c>
      <c r="F201" s="360" t="s">
        <v>30</v>
      </c>
      <c r="G201" s="359" t="s">
        <v>287</v>
      </c>
      <c r="H201" s="359" t="s">
        <v>461</v>
      </c>
      <c r="I201" s="359" t="s">
        <v>329</v>
      </c>
      <c r="J201" s="359"/>
      <c r="K201" s="360"/>
    </row>
    <row r="202" spans="1:11" ht="27.6" hidden="1">
      <c r="A202" s="357" t="s">
        <v>17</v>
      </c>
      <c r="B202" s="358" t="s">
        <v>263</v>
      </c>
      <c r="C202" s="365">
        <v>43292</v>
      </c>
      <c r="D202" s="360" t="s">
        <v>327</v>
      </c>
      <c r="E202" s="360" t="s">
        <v>30</v>
      </c>
      <c r="F202" s="360" t="s">
        <v>30</v>
      </c>
      <c r="G202" s="359" t="s">
        <v>287</v>
      </c>
      <c r="H202" s="359" t="s">
        <v>336</v>
      </c>
      <c r="I202" s="359" t="s">
        <v>462</v>
      </c>
      <c r="J202" s="359" t="s">
        <v>270</v>
      </c>
      <c r="K202" s="360"/>
    </row>
    <row r="203" spans="1:11" hidden="1">
      <c r="A203" s="357" t="s">
        <v>17</v>
      </c>
      <c r="B203" s="358" t="s">
        <v>263</v>
      </c>
      <c r="C203" s="365">
        <v>43319</v>
      </c>
      <c r="D203" s="360" t="s">
        <v>30</v>
      </c>
      <c r="E203" s="360" t="s">
        <v>30</v>
      </c>
      <c r="F203" s="360" t="s">
        <v>30</v>
      </c>
      <c r="G203" s="359" t="s">
        <v>44</v>
      </c>
      <c r="H203" s="359" t="s">
        <v>463</v>
      </c>
      <c r="I203" s="359" t="s">
        <v>464</v>
      </c>
      <c r="J203" s="359" t="s">
        <v>270</v>
      </c>
      <c r="K203" s="360" t="s">
        <v>465</v>
      </c>
    </row>
    <row r="204" spans="1:11" hidden="1">
      <c r="A204" s="357" t="s">
        <v>17</v>
      </c>
      <c r="B204" s="358" t="s">
        <v>263</v>
      </c>
      <c r="C204" s="365">
        <v>43319</v>
      </c>
      <c r="D204" s="360" t="s">
        <v>30</v>
      </c>
      <c r="E204" s="360" t="s">
        <v>30</v>
      </c>
      <c r="F204" s="360" t="s">
        <v>30</v>
      </c>
      <c r="G204" s="359" t="s">
        <v>44</v>
      </c>
      <c r="H204" s="359" t="s">
        <v>466</v>
      </c>
      <c r="I204" s="359" t="s">
        <v>467</v>
      </c>
      <c r="J204" s="359" t="s">
        <v>270</v>
      </c>
      <c r="K204" s="360" t="s">
        <v>465</v>
      </c>
    </row>
    <row r="205" spans="1:11" hidden="1">
      <c r="A205" s="357" t="s">
        <v>17</v>
      </c>
      <c r="B205" s="358" t="s">
        <v>263</v>
      </c>
      <c r="C205" s="365">
        <v>43319</v>
      </c>
      <c r="D205" s="360" t="s">
        <v>30</v>
      </c>
      <c r="E205" s="360" t="s">
        <v>30</v>
      </c>
      <c r="F205" s="360" t="s">
        <v>30</v>
      </c>
      <c r="G205" s="359" t="s">
        <v>32</v>
      </c>
      <c r="H205" s="359" t="s">
        <v>468</v>
      </c>
      <c r="I205" s="359" t="s">
        <v>469</v>
      </c>
      <c r="J205" s="359" t="s">
        <v>270</v>
      </c>
      <c r="K205" s="366" t="s">
        <v>470</v>
      </c>
    </row>
    <row r="206" spans="1:11" hidden="1">
      <c r="A206" s="357" t="s">
        <v>17</v>
      </c>
      <c r="B206" s="358" t="s">
        <v>263</v>
      </c>
      <c r="C206" s="365">
        <v>43319</v>
      </c>
      <c r="D206" s="360" t="s">
        <v>30</v>
      </c>
      <c r="E206" s="360" t="s">
        <v>30</v>
      </c>
      <c r="F206" s="360" t="s">
        <v>30</v>
      </c>
      <c r="G206" s="359" t="s">
        <v>32</v>
      </c>
      <c r="H206" s="359" t="s">
        <v>471</v>
      </c>
      <c r="I206" s="359" t="s">
        <v>472</v>
      </c>
      <c r="J206" s="359" t="s">
        <v>270</v>
      </c>
      <c r="K206" s="366" t="s">
        <v>470</v>
      </c>
    </row>
    <row r="207" spans="1:11" hidden="1">
      <c r="A207" s="357" t="s">
        <v>17</v>
      </c>
      <c r="B207" s="358" t="s">
        <v>263</v>
      </c>
      <c r="C207" s="365">
        <v>43319</v>
      </c>
      <c r="D207" s="360" t="s">
        <v>30</v>
      </c>
      <c r="E207" s="360" t="s">
        <v>30</v>
      </c>
      <c r="F207" s="360" t="s">
        <v>30</v>
      </c>
      <c r="G207" s="359" t="s">
        <v>32</v>
      </c>
      <c r="H207" s="359" t="s">
        <v>473</v>
      </c>
      <c r="I207" s="359" t="s">
        <v>472</v>
      </c>
      <c r="J207" s="359" t="s">
        <v>270</v>
      </c>
      <c r="K207" s="366" t="s">
        <v>470</v>
      </c>
    </row>
    <row r="208" spans="1:11" hidden="1">
      <c r="A208" s="357" t="s">
        <v>17</v>
      </c>
      <c r="B208" s="358" t="s">
        <v>263</v>
      </c>
      <c r="C208" s="365">
        <v>43319</v>
      </c>
      <c r="D208" s="360" t="s">
        <v>30</v>
      </c>
      <c r="E208" s="360" t="s">
        <v>30</v>
      </c>
      <c r="F208" s="360" t="s">
        <v>30</v>
      </c>
      <c r="G208" s="359" t="s">
        <v>32</v>
      </c>
      <c r="H208" s="359" t="s">
        <v>474</v>
      </c>
      <c r="I208" s="359" t="s">
        <v>475</v>
      </c>
      <c r="J208" s="359" t="s">
        <v>270</v>
      </c>
      <c r="K208" s="366" t="s">
        <v>470</v>
      </c>
    </row>
    <row r="209" spans="1:11" hidden="1">
      <c r="A209" s="357" t="s">
        <v>17</v>
      </c>
      <c r="B209" s="358" t="s">
        <v>263</v>
      </c>
      <c r="C209" s="365">
        <v>43319</v>
      </c>
      <c r="D209" s="360" t="s">
        <v>30</v>
      </c>
      <c r="E209" s="360" t="s">
        <v>30</v>
      </c>
      <c r="F209" s="360" t="s">
        <v>30</v>
      </c>
      <c r="G209" s="359" t="s">
        <v>287</v>
      </c>
      <c r="H209" s="359" t="s">
        <v>476</v>
      </c>
      <c r="I209" s="359" t="s">
        <v>477</v>
      </c>
      <c r="J209" s="359" t="s">
        <v>270</v>
      </c>
      <c r="K209" s="366" t="s">
        <v>478</v>
      </c>
    </row>
    <row r="210" spans="1:11" hidden="1">
      <c r="A210" s="357" t="s">
        <v>17</v>
      </c>
      <c r="B210" s="358" t="s">
        <v>263</v>
      </c>
      <c r="C210" s="365">
        <v>43319</v>
      </c>
      <c r="D210" s="360" t="s">
        <v>30</v>
      </c>
      <c r="E210" s="360" t="s">
        <v>30</v>
      </c>
      <c r="F210" s="360" t="s">
        <v>30</v>
      </c>
      <c r="G210" s="359" t="s">
        <v>287</v>
      </c>
      <c r="H210" s="359" t="s">
        <v>479</v>
      </c>
      <c r="I210" s="359" t="s">
        <v>480</v>
      </c>
      <c r="J210" s="359" t="s">
        <v>270</v>
      </c>
      <c r="K210" s="366" t="s">
        <v>478</v>
      </c>
    </row>
    <row r="211" spans="1:11" hidden="1">
      <c r="A211" s="357" t="s">
        <v>17</v>
      </c>
      <c r="B211" s="358" t="s">
        <v>263</v>
      </c>
      <c r="C211" s="365">
        <v>43319</v>
      </c>
      <c r="D211" s="360" t="s">
        <v>30</v>
      </c>
      <c r="E211" s="360" t="s">
        <v>30</v>
      </c>
      <c r="F211" s="360" t="s">
        <v>30</v>
      </c>
      <c r="G211" s="359" t="s">
        <v>287</v>
      </c>
      <c r="H211" s="359" t="s">
        <v>481</v>
      </c>
      <c r="I211" s="359" t="s">
        <v>482</v>
      </c>
      <c r="J211" s="359" t="s">
        <v>270</v>
      </c>
      <c r="K211" s="366" t="s">
        <v>478</v>
      </c>
    </row>
    <row r="212" spans="1:11" hidden="1">
      <c r="A212" s="357" t="s">
        <v>17</v>
      </c>
      <c r="B212" s="358" t="s">
        <v>263</v>
      </c>
      <c r="C212" s="365">
        <v>43319</v>
      </c>
      <c r="D212" s="360" t="s">
        <v>30</v>
      </c>
      <c r="E212" s="360" t="s">
        <v>30</v>
      </c>
      <c r="F212" s="360" t="s">
        <v>30</v>
      </c>
      <c r="G212" s="359" t="s">
        <v>287</v>
      </c>
      <c r="H212" s="359" t="s">
        <v>483</v>
      </c>
      <c r="I212" s="359" t="s">
        <v>484</v>
      </c>
      <c r="J212" s="359" t="s">
        <v>270</v>
      </c>
      <c r="K212" s="366" t="s">
        <v>478</v>
      </c>
    </row>
    <row r="213" spans="1:11" hidden="1">
      <c r="A213" s="357" t="s">
        <v>17</v>
      </c>
      <c r="B213" s="358" t="s">
        <v>263</v>
      </c>
      <c r="C213" s="365">
        <v>43319</v>
      </c>
      <c r="D213" s="360" t="s">
        <v>30</v>
      </c>
      <c r="E213" s="360" t="s">
        <v>30</v>
      </c>
      <c r="F213" s="360" t="s">
        <v>30</v>
      </c>
      <c r="G213" s="359" t="s">
        <v>287</v>
      </c>
      <c r="H213" s="359" t="s">
        <v>485</v>
      </c>
      <c r="I213" s="359" t="s">
        <v>486</v>
      </c>
      <c r="J213" s="359" t="s">
        <v>270</v>
      </c>
      <c r="K213" s="366" t="s">
        <v>478</v>
      </c>
    </row>
    <row r="214" spans="1:11" hidden="1">
      <c r="A214" s="357" t="s">
        <v>17</v>
      </c>
      <c r="B214" s="358" t="s">
        <v>263</v>
      </c>
      <c r="C214" s="365">
        <v>43319</v>
      </c>
      <c r="D214" s="360" t="s">
        <v>30</v>
      </c>
      <c r="E214" s="360" t="s">
        <v>30</v>
      </c>
      <c r="F214" s="360" t="s">
        <v>30</v>
      </c>
      <c r="G214" s="359" t="s">
        <v>287</v>
      </c>
      <c r="H214" s="359" t="s">
        <v>487</v>
      </c>
      <c r="I214" s="359" t="s">
        <v>488</v>
      </c>
      <c r="J214" s="359" t="s">
        <v>270</v>
      </c>
      <c r="K214" s="366" t="s">
        <v>478</v>
      </c>
    </row>
    <row r="215" spans="1:11" hidden="1">
      <c r="A215" s="357" t="s">
        <v>17</v>
      </c>
      <c r="B215" s="358" t="s">
        <v>263</v>
      </c>
      <c r="C215" s="365">
        <v>43319</v>
      </c>
      <c r="D215" s="360" t="s">
        <v>30</v>
      </c>
      <c r="E215" s="360" t="s">
        <v>30</v>
      </c>
      <c r="F215" s="360" t="s">
        <v>30</v>
      </c>
      <c r="G215" s="359" t="s">
        <v>287</v>
      </c>
      <c r="H215" s="359" t="s">
        <v>489</v>
      </c>
      <c r="I215" s="359" t="s">
        <v>490</v>
      </c>
      <c r="J215" s="359" t="s">
        <v>270</v>
      </c>
      <c r="K215" s="366" t="s">
        <v>478</v>
      </c>
    </row>
    <row r="216" spans="1:11" hidden="1">
      <c r="A216" s="357" t="s">
        <v>17</v>
      </c>
      <c r="B216" s="358" t="s">
        <v>263</v>
      </c>
      <c r="C216" s="365">
        <v>43319</v>
      </c>
      <c r="D216" s="360" t="s">
        <v>30</v>
      </c>
      <c r="E216" s="360" t="s">
        <v>30</v>
      </c>
      <c r="F216" s="360" t="s">
        <v>30</v>
      </c>
      <c r="G216" s="359" t="s">
        <v>287</v>
      </c>
      <c r="H216" s="359" t="s">
        <v>491</v>
      </c>
      <c r="I216" s="359" t="s">
        <v>492</v>
      </c>
      <c r="J216" s="359" t="s">
        <v>270</v>
      </c>
      <c r="K216" s="366" t="s">
        <v>478</v>
      </c>
    </row>
    <row r="217" spans="1:11" hidden="1">
      <c r="A217" s="357" t="s">
        <v>17</v>
      </c>
      <c r="B217" s="358" t="s">
        <v>263</v>
      </c>
      <c r="C217" s="365">
        <v>43355</v>
      </c>
      <c r="D217" s="360" t="s">
        <v>30</v>
      </c>
      <c r="E217" s="360" t="s">
        <v>327</v>
      </c>
      <c r="F217" s="360" t="s">
        <v>30</v>
      </c>
      <c r="G217" s="359" t="s">
        <v>287</v>
      </c>
      <c r="H217" s="359" t="s">
        <v>493</v>
      </c>
      <c r="I217" s="359" t="s">
        <v>494</v>
      </c>
      <c r="J217" s="359" t="s">
        <v>495</v>
      </c>
      <c r="K217" s="366"/>
    </row>
    <row r="218" spans="1:11" hidden="1">
      <c r="A218" s="357" t="s">
        <v>17</v>
      </c>
      <c r="B218" s="358" t="s">
        <v>496</v>
      </c>
      <c r="C218" s="365">
        <v>43735</v>
      </c>
      <c r="D218" s="365" t="s">
        <v>31</v>
      </c>
      <c r="E218" s="365" t="s">
        <v>30</v>
      </c>
      <c r="F218" s="365" t="s">
        <v>30</v>
      </c>
      <c r="G218" s="365" t="s">
        <v>497</v>
      </c>
      <c r="H218" s="365" t="s">
        <v>498</v>
      </c>
      <c r="I218" s="360">
        <v>1</v>
      </c>
      <c r="J218" s="360" t="s">
        <v>499</v>
      </c>
      <c r="K218" s="365" t="s">
        <v>500</v>
      </c>
    </row>
    <row r="219" spans="1:11" ht="27.6" hidden="1">
      <c r="A219" s="357" t="s">
        <v>17</v>
      </c>
      <c r="B219" s="358" t="s">
        <v>496</v>
      </c>
      <c r="C219" s="365">
        <v>43735</v>
      </c>
      <c r="D219" s="365" t="s">
        <v>31</v>
      </c>
      <c r="E219" s="365" t="s">
        <v>30</v>
      </c>
      <c r="F219" s="365" t="s">
        <v>30</v>
      </c>
      <c r="G219" s="365" t="s">
        <v>32</v>
      </c>
      <c r="H219" s="365" t="s">
        <v>501</v>
      </c>
      <c r="I219" s="360" t="s">
        <v>502</v>
      </c>
      <c r="J219" s="360"/>
      <c r="K219" s="365" t="s">
        <v>503</v>
      </c>
    </row>
    <row r="220" spans="1:11" ht="27.6" hidden="1">
      <c r="A220" s="357" t="s">
        <v>17</v>
      </c>
      <c r="B220" s="358" t="s">
        <v>496</v>
      </c>
      <c r="C220" s="365">
        <v>43735</v>
      </c>
      <c r="D220" s="365" t="s">
        <v>31</v>
      </c>
      <c r="E220" s="365" t="s">
        <v>30</v>
      </c>
      <c r="F220" s="365" t="s">
        <v>30</v>
      </c>
      <c r="G220" s="365" t="s">
        <v>32</v>
      </c>
      <c r="H220" s="365" t="s">
        <v>504</v>
      </c>
      <c r="I220" s="360" t="s">
        <v>505</v>
      </c>
      <c r="J220" s="360" t="s">
        <v>506</v>
      </c>
      <c r="K220" s="365" t="s">
        <v>507</v>
      </c>
    </row>
    <row r="221" spans="1:11" ht="27.6" hidden="1">
      <c r="A221" s="357" t="s">
        <v>17</v>
      </c>
      <c r="B221" s="358" t="s">
        <v>496</v>
      </c>
      <c r="C221" s="365">
        <v>43735</v>
      </c>
      <c r="D221" s="365" t="s">
        <v>31</v>
      </c>
      <c r="E221" s="365" t="s">
        <v>30</v>
      </c>
      <c r="F221" s="365" t="s">
        <v>30</v>
      </c>
      <c r="G221" s="365" t="s">
        <v>32</v>
      </c>
      <c r="H221" s="365" t="s">
        <v>508</v>
      </c>
      <c r="I221" s="360" t="s">
        <v>502</v>
      </c>
      <c r="J221" s="360"/>
      <c r="K221" s="365" t="s">
        <v>507</v>
      </c>
    </row>
    <row r="222" spans="1:11" ht="41.45" hidden="1">
      <c r="A222" s="357" t="s">
        <v>17</v>
      </c>
      <c r="B222" s="358" t="s">
        <v>496</v>
      </c>
      <c r="C222" s="365">
        <v>43738</v>
      </c>
      <c r="D222" s="365" t="s">
        <v>31</v>
      </c>
      <c r="E222" s="365" t="s">
        <v>30</v>
      </c>
      <c r="F222" s="365" t="s">
        <v>30</v>
      </c>
      <c r="G222" s="359" t="s">
        <v>44</v>
      </c>
      <c r="H222" s="359" t="s">
        <v>64</v>
      </c>
      <c r="I222" s="359" t="s">
        <v>509</v>
      </c>
      <c r="J222" s="359" t="s">
        <v>510</v>
      </c>
      <c r="K222" s="360" t="s">
        <v>511</v>
      </c>
    </row>
    <row r="223" spans="1:11" ht="27.6" hidden="1">
      <c r="A223" s="357" t="s">
        <v>17</v>
      </c>
      <c r="B223" s="358" t="s">
        <v>496</v>
      </c>
      <c r="C223" s="365">
        <v>43738</v>
      </c>
      <c r="D223" s="365" t="s">
        <v>31</v>
      </c>
      <c r="E223" s="365" t="s">
        <v>30</v>
      </c>
      <c r="F223" s="365" t="s">
        <v>30</v>
      </c>
      <c r="G223" s="359" t="s">
        <v>44</v>
      </c>
      <c r="H223" s="359" t="s">
        <v>75</v>
      </c>
      <c r="I223" s="359" t="s">
        <v>512</v>
      </c>
      <c r="J223" s="359" t="s">
        <v>513</v>
      </c>
      <c r="K223" s="360" t="s">
        <v>514</v>
      </c>
    </row>
    <row r="224" spans="1:11" ht="41.45" hidden="1">
      <c r="A224" s="357" t="s">
        <v>17</v>
      </c>
      <c r="B224" s="358" t="s">
        <v>496</v>
      </c>
      <c r="C224" s="365">
        <v>43738</v>
      </c>
      <c r="D224" s="365" t="s">
        <v>31</v>
      </c>
      <c r="E224" s="365" t="s">
        <v>30</v>
      </c>
      <c r="F224" s="365" t="s">
        <v>30</v>
      </c>
      <c r="G224" s="359" t="s">
        <v>44</v>
      </c>
      <c r="H224" s="359" t="s">
        <v>85</v>
      </c>
      <c r="I224" s="359" t="s">
        <v>515</v>
      </c>
      <c r="J224" s="359" t="s">
        <v>516</v>
      </c>
      <c r="K224" s="360" t="s">
        <v>517</v>
      </c>
    </row>
    <row r="225" spans="1:11" ht="41.45" hidden="1">
      <c r="A225" s="357" t="s">
        <v>17</v>
      </c>
      <c r="B225" s="358" t="s">
        <v>496</v>
      </c>
      <c r="C225" s="365">
        <v>43738</v>
      </c>
      <c r="D225" s="365" t="s">
        <v>31</v>
      </c>
      <c r="E225" s="365" t="s">
        <v>30</v>
      </c>
      <c r="F225" s="365" t="s">
        <v>30</v>
      </c>
      <c r="G225" s="359" t="s">
        <v>44</v>
      </c>
      <c r="H225" s="359" t="s">
        <v>94</v>
      </c>
      <c r="I225" s="359" t="s">
        <v>518</v>
      </c>
      <c r="J225" s="359" t="s">
        <v>519</v>
      </c>
      <c r="K225" s="360" t="s">
        <v>520</v>
      </c>
    </row>
    <row r="226" spans="1:11" ht="41.45" hidden="1">
      <c r="A226" s="357" t="s">
        <v>17</v>
      </c>
      <c r="B226" s="358" t="s">
        <v>496</v>
      </c>
      <c r="C226" s="365">
        <v>43738</v>
      </c>
      <c r="D226" s="365" t="s">
        <v>31</v>
      </c>
      <c r="E226" s="365" t="s">
        <v>30</v>
      </c>
      <c r="F226" s="365" t="s">
        <v>30</v>
      </c>
      <c r="G226" s="359" t="s">
        <v>44</v>
      </c>
      <c r="H226" s="359" t="s">
        <v>104</v>
      </c>
      <c r="I226" s="359" t="s">
        <v>521</v>
      </c>
      <c r="J226" s="359" t="s">
        <v>522</v>
      </c>
      <c r="K226" s="360" t="s">
        <v>523</v>
      </c>
    </row>
    <row r="227" spans="1:11" ht="41.45" hidden="1">
      <c r="A227" s="357" t="s">
        <v>17</v>
      </c>
      <c r="B227" s="358" t="s">
        <v>496</v>
      </c>
      <c r="C227" s="365">
        <v>43738</v>
      </c>
      <c r="D227" s="360" t="s">
        <v>31</v>
      </c>
      <c r="E227" s="365" t="s">
        <v>30</v>
      </c>
      <c r="F227" s="365" t="s">
        <v>30</v>
      </c>
      <c r="G227" s="359" t="s">
        <v>287</v>
      </c>
      <c r="H227" s="359" t="s">
        <v>524</v>
      </c>
      <c r="I227" s="359" t="s">
        <v>525</v>
      </c>
      <c r="J227" s="359" t="s">
        <v>526</v>
      </c>
      <c r="K227" s="360" t="s">
        <v>527</v>
      </c>
    </row>
    <row r="228" spans="1:11" ht="41.45" hidden="1">
      <c r="A228" s="357" t="s">
        <v>17</v>
      </c>
      <c r="B228" s="358" t="s">
        <v>496</v>
      </c>
      <c r="C228" s="365">
        <v>43738</v>
      </c>
      <c r="D228" s="360" t="s">
        <v>31</v>
      </c>
      <c r="E228" s="365" t="s">
        <v>30</v>
      </c>
      <c r="F228" s="365" t="s">
        <v>30</v>
      </c>
      <c r="G228" s="359" t="s">
        <v>287</v>
      </c>
      <c r="H228" s="359" t="s">
        <v>315</v>
      </c>
      <c r="I228" s="359" t="s">
        <v>528</v>
      </c>
      <c r="J228" s="359" t="s">
        <v>529</v>
      </c>
      <c r="K228" s="360" t="s">
        <v>530</v>
      </c>
    </row>
    <row r="229" spans="1:11" ht="27.6" hidden="1">
      <c r="A229" s="357" t="s">
        <v>17</v>
      </c>
      <c r="B229" s="358" t="s">
        <v>496</v>
      </c>
      <c r="C229" s="365">
        <v>43738</v>
      </c>
      <c r="D229" s="360" t="s">
        <v>31</v>
      </c>
      <c r="E229" s="365" t="s">
        <v>30</v>
      </c>
      <c r="F229" s="365" t="s">
        <v>30</v>
      </c>
      <c r="G229" s="359" t="s">
        <v>287</v>
      </c>
      <c r="H229" s="359" t="s">
        <v>317</v>
      </c>
      <c r="I229" s="359" t="s">
        <v>531</v>
      </c>
      <c r="J229" s="359" t="s">
        <v>532</v>
      </c>
      <c r="K229" s="360" t="s">
        <v>533</v>
      </c>
    </row>
    <row r="230" spans="1:11" ht="27.6" hidden="1">
      <c r="A230" s="357" t="s">
        <v>17</v>
      </c>
      <c r="B230" s="358" t="s">
        <v>496</v>
      </c>
      <c r="C230" s="365">
        <v>43738</v>
      </c>
      <c r="D230" s="360" t="s">
        <v>31</v>
      </c>
      <c r="E230" s="365" t="s">
        <v>30</v>
      </c>
      <c r="F230" s="365" t="s">
        <v>30</v>
      </c>
      <c r="G230" s="359" t="s">
        <v>287</v>
      </c>
      <c r="H230" s="359" t="s">
        <v>319</v>
      </c>
      <c r="I230" s="359" t="s">
        <v>534</v>
      </c>
      <c r="J230" s="359" t="s">
        <v>535</v>
      </c>
      <c r="K230" s="360" t="s">
        <v>536</v>
      </c>
    </row>
    <row r="231" spans="1:11" ht="27.6" hidden="1">
      <c r="A231" s="357" t="s">
        <v>17</v>
      </c>
      <c r="B231" s="358" t="s">
        <v>496</v>
      </c>
      <c r="C231" s="365">
        <v>43738</v>
      </c>
      <c r="D231" s="360" t="s">
        <v>31</v>
      </c>
      <c r="E231" s="365" t="s">
        <v>30</v>
      </c>
      <c r="F231" s="365" t="s">
        <v>30</v>
      </c>
      <c r="G231" s="359" t="s">
        <v>287</v>
      </c>
      <c r="H231" s="359" t="s">
        <v>537</v>
      </c>
      <c r="I231" s="359" t="s">
        <v>538</v>
      </c>
      <c r="J231" s="359" t="s">
        <v>539</v>
      </c>
      <c r="K231" s="360" t="s">
        <v>540</v>
      </c>
    </row>
    <row r="232" spans="1:11" ht="41.45" hidden="1">
      <c r="A232" s="357" t="s">
        <v>17</v>
      </c>
      <c r="B232" s="358" t="s">
        <v>541</v>
      </c>
      <c r="C232" s="365">
        <v>43783</v>
      </c>
      <c r="D232" s="360" t="s">
        <v>31</v>
      </c>
      <c r="E232" s="365" t="s">
        <v>30</v>
      </c>
      <c r="F232" s="365" t="s">
        <v>30</v>
      </c>
      <c r="G232" s="359" t="s">
        <v>44</v>
      </c>
      <c r="H232" s="359" t="s">
        <v>542</v>
      </c>
      <c r="I232" s="362" t="s">
        <v>543</v>
      </c>
      <c r="J232" s="359" t="s">
        <v>544</v>
      </c>
      <c r="K232" s="360" t="s">
        <v>545</v>
      </c>
    </row>
    <row r="233" spans="1:11" ht="41.45" hidden="1">
      <c r="A233" s="357" t="s">
        <v>17</v>
      </c>
      <c r="B233" s="358" t="s">
        <v>541</v>
      </c>
      <c r="C233" s="365">
        <v>43783</v>
      </c>
      <c r="D233" s="360" t="s">
        <v>31</v>
      </c>
      <c r="E233" s="365" t="s">
        <v>30</v>
      </c>
      <c r="F233" s="365" t="s">
        <v>30</v>
      </c>
      <c r="G233" s="359" t="s">
        <v>44</v>
      </c>
      <c r="H233" s="359" t="s">
        <v>546</v>
      </c>
      <c r="I233" s="362" t="s">
        <v>547</v>
      </c>
      <c r="J233" s="359" t="s">
        <v>548</v>
      </c>
      <c r="K233" s="360" t="s">
        <v>545</v>
      </c>
    </row>
    <row r="234" spans="1:11" hidden="1">
      <c r="A234" s="357" t="s">
        <v>17</v>
      </c>
      <c r="B234" s="358" t="s">
        <v>541</v>
      </c>
      <c r="C234" s="365">
        <v>43783</v>
      </c>
      <c r="D234" s="360" t="s">
        <v>31</v>
      </c>
      <c r="E234" s="365" t="s">
        <v>30</v>
      </c>
      <c r="F234" s="365" t="s">
        <v>30</v>
      </c>
      <c r="G234" s="359" t="s">
        <v>44</v>
      </c>
      <c r="H234" s="359" t="s">
        <v>549</v>
      </c>
      <c r="I234" s="359" t="s">
        <v>550</v>
      </c>
      <c r="J234" s="359" t="s">
        <v>270</v>
      </c>
      <c r="K234" s="360" t="s">
        <v>551</v>
      </c>
    </row>
    <row r="235" spans="1:11" ht="27.6" hidden="1">
      <c r="A235" s="357" t="s">
        <v>17</v>
      </c>
      <c r="B235" s="358" t="s">
        <v>541</v>
      </c>
      <c r="C235" s="365">
        <v>43783</v>
      </c>
      <c r="D235" s="360" t="s">
        <v>31</v>
      </c>
      <c r="E235" s="365" t="s">
        <v>30</v>
      </c>
      <c r="F235" s="365" t="s">
        <v>30</v>
      </c>
      <c r="G235" s="359" t="s">
        <v>44</v>
      </c>
      <c r="H235" s="359" t="s">
        <v>552</v>
      </c>
      <c r="I235" s="359" t="s">
        <v>133</v>
      </c>
      <c r="J235" s="359" t="s">
        <v>270</v>
      </c>
      <c r="K235" s="360" t="s">
        <v>551</v>
      </c>
    </row>
    <row r="236" spans="1:11" hidden="1">
      <c r="A236" s="357" t="s">
        <v>17</v>
      </c>
      <c r="B236" s="358" t="s">
        <v>541</v>
      </c>
      <c r="C236" s="365">
        <v>43783</v>
      </c>
      <c r="D236" s="360" t="s">
        <v>31</v>
      </c>
      <c r="E236" s="365" t="s">
        <v>30</v>
      </c>
      <c r="F236" s="365" t="s">
        <v>30</v>
      </c>
      <c r="G236" s="359" t="s">
        <v>44</v>
      </c>
      <c r="H236" s="359" t="s">
        <v>553</v>
      </c>
      <c r="I236" s="359" t="s">
        <v>554</v>
      </c>
      <c r="J236" s="359" t="s">
        <v>270</v>
      </c>
      <c r="K236" s="360" t="s">
        <v>551</v>
      </c>
    </row>
    <row r="237" spans="1:11" hidden="1">
      <c r="A237" s="357" t="s">
        <v>17</v>
      </c>
      <c r="B237" s="358" t="s">
        <v>541</v>
      </c>
      <c r="C237" s="365">
        <v>43783</v>
      </c>
      <c r="D237" s="360" t="s">
        <v>31</v>
      </c>
      <c r="E237" s="365" t="s">
        <v>30</v>
      </c>
      <c r="F237" s="365" t="s">
        <v>30</v>
      </c>
      <c r="G237" s="359" t="s">
        <v>44</v>
      </c>
      <c r="H237" s="359" t="s">
        <v>555</v>
      </c>
      <c r="I237" s="359" t="s">
        <v>556</v>
      </c>
      <c r="J237" s="359" t="s">
        <v>270</v>
      </c>
      <c r="K237" s="360" t="s">
        <v>551</v>
      </c>
    </row>
    <row r="238" spans="1:11" hidden="1">
      <c r="A238" s="357" t="s">
        <v>17</v>
      </c>
      <c r="B238" s="358" t="s">
        <v>541</v>
      </c>
      <c r="C238" s="365">
        <v>43783</v>
      </c>
      <c r="D238" s="360" t="s">
        <v>31</v>
      </c>
      <c r="E238" s="365" t="s">
        <v>30</v>
      </c>
      <c r="F238" s="365" t="s">
        <v>30</v>
      </c>
      <c r="G238" s="359" t="s">
        <v>44</v>
      </c>
      <c r="H238" s="359" t="s">
        <v>557</v>
      </c>
      <c r="I238" s="359" t="s">
        <v>558</v>
      </c>
      <c r="J238" s="359" t="s">
        <v>270</v>
      </c>
      <c r="K238" s="360" t="s">
        <v>551</v>
      </c>
    </row>
    <row r="239" spans="1:11" hidden="1">
      <c r="A239" s="357" t="s">
        <v>17</v>
      </c>
      <c r="B239" s="358" t="s">
        <v>541</v>
      </c>
      <c r="C239" s="365">
        <v>43783</v>
      </c>
      <c r="D239" s="360" t="s">
        <v>31</v>
      </c>
      <c r="E239" s="365" t="s">
        <v>30</v>
      </c>
      <c r="F239" s="365" t="s">
        <v>30</v>
      </c>
      <c r="G239" s="359" t="s">
        <v>44</v>
      </c>
      <c r="H239" s="359" t="s">
        <v>559</v>
      </c>
      <c r="I239" s="359" t="s">
        <v>560</v>
      </c>
      <c r="J239" s="359" t="s">
        <v>270</v>
      </c>
      <c r="K239" s="360" t="s">
        <v>551</v>
      </c>
    </row>
    <row r="240" spans="1:11" hidden="1">
      <c r="A240" s="357" t="s">
        <v>17</v>
      </c>
      <c r="B240" s="358" t="s">
        <v>541</v>
      </c>
      <c r="C240" s="365">
        <v>43783</v>
      </c>
      <c r="D240" s="360" t="s">
        <v>31</v>
      </c>
      <c r="E240" s="365" t="s">
        <v>30</v>
      </c>
      <c r="F240" s="365" t="s">
        <v>30</v>
      </c>
      <c r="G240" s="359" t="s">
        <v>44</v>
      </c>
      <c r="H240" s="359" t="s">
        <v>561</v>
      </c>
      <c r="I240" s="359" t="s">
        <v>562</v>
      </c>
      <c r="J240" s="359" t="s">
        <v>270</v>
      </c>
      <c r="K240" s="360" t="s">
        <v>551</v>
      </c>
    </row>
    <row r="241" spans="1:11" hidden="1">
      <c r="A241" s="357" t="s">
        <v>17</v>
      </c>
      <c r="B241" s="358" t="s">
        <v>541</v>
      </c>
      <c r="C241" s="365">
        <v>43783</v>
      </c>
      <c r="D241" s="360" t="s">
        <v>31</v>
      </c>
      <c r="E241" s="365" t="s">
        <v>30</v>
      </c>
      <c r="F241" s="365" t="s">
        <v>30</v>
      </c>
      <c r="G241" s="359" t="s">
        <v>44</v>
      </c>
      <c r="H241" s="359" t="s">
        <v>563</v>
      </c>
      <c r="I241" s="359" t="s">
        <v>564</v>
      </c>
      <c r="J241" s="359" t="s">
        <v>270</v>
      </c>
      <c r="K241" s="360" t="s">
        <v>551</v>
      </c>
    </row>
    <row r="242" spans="1:11" hidden="1">
      <c r="A242" s="357" t="s">
        <v>17</v>
      </c>
      <c r="B242" s="358" t="s">
        <v>541</v>
      </c>
      <c r="C242" s="365">
        <v>43783</v>
      </c>
      <c r="D242" s="360" t="s">
        <v>31</v>
      </c>
      <c r="E242" s="365" t="s">
        <v>30</v>
      </c>
      <c r="F242" s="365" t="s">
        <v>30</v>
      </c>
      <c r="G242" s="359" t="s">
        <v>44</v>
      </c>
      <c r="H242" s="359" t="s">
        <v>565</v>
      </c>
      <c r="I242" s="359" t="s">
        <v>566</v>
      </c>
      <c r="J242" s="359" t="s">
        <v>270</v>
      </c>
      <c r="K242" s="360" t="s">
        <v>551</v>
      </c>
    </row>
    <row r="243" spans="1:11" hidden="1">
      <c r="A243" s="357" t="s">
        <v>17</v>
      </c>
      <c r="B243" s="358" t="s">
        <v>541</v>
      </c>
      <c r="C243" s="365">
        <v>43783</v>
      </c>
      <c r="D243" s="360" t="s">
        <v>31</v>
      </c>
      <c r="E243" s="365" t="s">
        <v>30</v>
      </c>
      <c r="F243" s="365" t="s">
        <v>30</v>
      </c>
      <c r="G243" s="359" t="s">
        <v>44</v>
      </c>
      <c r="H243" s="359" t="s">
        <v>567</v>
      </c>
      <c r="I243" s="359" t="s">
        <v>568</v>
      </c>
      <c r="J243" s="359" t="s">
        <v>270</v>
      </c>
      <c r="K243" s="360" t="s">
        <v>551</v>
      </c>
    </row>
    <row r="244" spans="1:11" hidden="1">
      <c r="A244" s="357" t="s">
        <v>17</v>
      </c>
      <c r="B244" s="358" t="s">
        <v>541</v>
      </c>
      <c r="C244" s="365">
        <v>43783</v>
      </c>
      <c r="D244" s="360" t="s">
        <v>31</v>
      </c>
      <c r="E244" s="365" t="s">
        <v>30</v>
      </c>
      <c r="F244" s="365" t="s">
        <v>30</v>
      </c>
      <c r="G244" s="359" t="s">
        <v>44</v>
      </c>
      <c r="H244" s="359" t="s">
        <v>569</v>
      </c>
      <c r="I244" s="359" t="s">
        <v>570</v>
      </c>
      <c r="J244" s="359" t="s">
        <v>270</v>
      </c>
      <c r="K244" s="360" t="s">
        <v>551</v>
      </c>
    </row>
    <row r="245" spans="1:11" hidden="1">
      <c r="A245" s="357" t="s">
        <v>17</v>
      </c>
      <c r="B245" s="358" t="s">
        <v>541</v>
      </c>
      <c r="C245" s="365">
        <v>43783</v>
      </c>
      <c r="D245" s="360" t="s">
        <v>31</v>
      </c>
      <c r="E245" s="365" t="s">
        <v>30</v>
      </c>
      <c r="F245" s="365" t="s">
        <v>30</v>
      </c>
      <c r="G245" s="359" t="s">
        <v>44</v>
      </c>
      <c r="H245" s="359" t="s">
        <v>571</v>
      </c>
      <c r="I245" s="359" t="s">
        <v>572</v>
      </c>
      <c r="J245" s="359" t="s">
        <v>270</v>
      </c>
      <c r="K245" s="360" t="s">
        <v>551</v>
      </c>
    </row>
    <row r="246" spans="1:11" hidden="1">
      <c r="A246" s="357" t="s">
        <v>17</v>
      </c>
      <c r="B246" s="358" t="s">
        <v>541</v>
      </c>
      <c r="C246" s="365">
        <v>43783</v>
      </c>
      <c r="D246" s="360" t="s">
        <v>31</v>
      </c>
      <c r="E246" s="365" t="s">
        <v>30</v>
      </c>
      <c r="F246" s="365" t="s">
        <v>30</v>
      </c>
      <c r="G246" s="359" t="s">
        <v>44</v>
      </c>
      <c r="H246" s="359" t="s">
        <v>573</v>
      </c>
      <c r="I246" s="359" t="s">
        <v>574</v>
      </c>
      <c r="J246" s="359" t="s">
        <v>270</v>
      </c>
      <c r="K246" s="360" t="s">
        <v>551</v>
      </c>
    </row>
    <row r="247" spans="1:11" hidden="1">
      <c r="A247" s="357" t="s">
        <v>17</v>
      </c>
      <c r="B247" s="358" t="s">
        <v>541</v>
      </c>
      <c r="C247" s="365">
        <v>43783</v>
      </c>
      <c r="D247" s="360" t="s">
        <v>31</v>
      </c>
      <c r="E247" s="365" t="s">
        <v>30</v>
      </c>
      <c r="F247" s="365" t="s">
        <v>30</v>
      </c>
      <c r="G247" s="359" t="s">
        <v>44</v>
      </c>
      <c r="H247" s="359" t="s">
        <v>575</v>
      </c>
      <c r="I247" s="359" t="s">
        <v>576</v>
      </c>
      <c r="J247" s="359" t="s">
        <v>270</v>
      </c>
      <c r="K247" s="360" t="s">
        <v>551</v>
      </c>
    </row>
    <row r="248" spans="1:11" hidden="1">
      <c r="A248" s="357" t="s">
        <v>17</v>
      </c>
      <c r="B248" s="358" t="s">
        <v>541</v>
      </c>
      <c r="C248" s="365">
        <v>43783</v>
      </c>
      <c r="D248" s="360" t="s">
        <v>31</v>
      </c>
      <c r="E248" s="365" t="s">
        <v>30</v>
      </c>
      <c r="F248" s="365" t="s">
        <v>30</v>
      </c>
      <c r="G248" s="359" t="s">
        <v>44</v>
      </c>
      <c r="H248" s="359" t="s">
        <v>577</v>
      </c>
      <c r="I248" s="359" t="s">
        <v>578</v>
      </c>
      <c r="J248" s="359" t="s">
        <v>270</v>
      </c>
      <c r="K248" s="360" t="s">
        <v>551</v>
      </c>
    </row>
    <row r="249" spans="1:11" hidden="1">
      <c r="A249" s="357" t="s">
        <v>17</v>
      </c>
      <c r="B249" s="358" t="s">
        <v>541</v>
      </c>
      <c r="C249" s="365">
        <v>43783</v>
      </c>
      <c r="D249" s="360" t="s">
        <v>31</v>
      </c>
      <c r="E249" s="365" t="s">
        <v>30</v>
      </c>
      <c r="F249" s="365" t="s">
        <v>30</v>
      </c>
      <c r="G249" s="359" t="s">
        <v>44</v>
      </c>
      <c r="H249" s="359" t="s">
        <v>579</v>
      </c>
      <c r="I249" s="359" t="s">
        <v>564</v>
      </c>
      <c r="J249" s="359" t="s">
        <v>270</v>
      </c>
      <c r="K249" s="360" t="s">
        <v>551</v>
      </c>
    </row>
    <row r="250" spans="1:11" hidden="1">
      <c r="A250" s="357" t="s">
        <v>17</v>
      </c>
      <c r="B250" s="358" t="s">
        <v>541</v>
      </c>
      <c r="C250" s="365">
        <v>43783</v>
      </c>
      <c r="D250" s="360" t="s">
        <v>31</v>
      </c>
      <c r="E250" s="365" t="s">
        <v>30</v>
      </c>
      <c r="F250" s="365" t="s">
        <v>30</v>
      </c>
      <c r="G250" s="359" t="s">
        <v>44</v>
      </c>
      <c r="H250" s="359" t="s">
        <v>580</v>
      </c>
      <c r="I250" s="359" t="s">
        <v>581</v>
      </c>
      <c r="J250" s="359" t="s">
        <v>270</v>
      </c>
      <c r="K250" s="360" t="s">
        <v>551</v>
      </c>
    </row>
    <row r="251" spans="1:11" hidden="1">
      <c r="A251" s="357" t="s">
        <v>17</v>
      </c>
      <c r="B251" s="358" t="s">
        <v>541</v>
      </c>
      <c r="C251" s="365">
        <v>43783</v>
      </c>
      <c r="D251" s="360" t="s">
        <v>31</v>
      </c>
      <c r="E251" s="365" t="s">
        <v>30</v>
      </c>
      <c r="F251" s="365" t="s">
        <v>30</v>
      </c>
      <c r="G251" s="359" t="s">
        <v>44</v>
      </c>
      <c r="H251" s="359" t="s">
        <v>582</v>
      </c>
      <c r="I251" s="359" t="s">
        <v>583</v>
      </c>
      <c r="J251" s="359" t="s">
        <v>270</v>
      </c>
      <c r="K251" s="360" t="s">
        <v>551</v>
      </c>
    </row>
    <row r="252" spans="1:11" hidden="1">
      <c r="A252" s="357" t="s">
        <v>17</v>
      </c>
      <c r="B252" s="358" t="s">
        <v>541</v>
      </c>
      <c r="C252" s="365">
        <v>43783</v>
      </c>
      <c r="D252" s="360" t="s">
        <v>31</v>
      </c>
      <c r="E252" s="365" t="s">
        <v>30</v>
      </c>
      <c r="F252" s="365" t="s">
        <v>30</v>
      </c>
      <c r="G252" s="359" t="s">
        <v>44</v>
      </c>
      <c r="H252" s="359" t="s">
        <v>584</v>
      </c>
      <c r="I252" s="359" t="s">
        <v>585</v>
      </c>
      <c r="J252" s="359" t="s">
        <v>270</v>
      </c>
      <c r="K252" s="360" t="s">
        <v>551</v>
      </c>
    </row>
    <row r="253" spans="1:11" ht="41.45" hidden="1">
      <c r="A253" s="357" t="s">
        <v>17</v>
      </c>
      <c r="B253" s="358" t="s">
        <v>541</v>
      </c>
      <c r="C253" s="365">
        <v>43783</v>
      </c>
      <c r="D253" s="360" t="s">
        <v>31</v>
      </c>
      <c r="E253" s="365" t="s">
        <v>30</v>
      </c>
      <c r="F253" s="365" t="s">
        <v>30</v>
      </c>
      <c r="G253" s="359" t="s">
        <v>44</v>
      </c>
      <c r="H253" s="359" t="s">
        <v>586</v>
      </c>
      <c r="I253" s="359" t="s">
        <v>587</v>
      </c>
      <c r="J253" s="359" t="s">
        <v>270</v>
      </c>
      <c r="K253" s="360" t="s">
        <v>551</v>
      </c>
    </row>
    <row r="254" spans="1:11" hidden="1">
      <c r="A254" s="357" t="s">
        <v>17</v>
      </c>
      <c r="B254" s="358" t="s">
        <v>541</v>
      </c>
      <c r="C254" s="365">
        <v>43783</v>
      </c>
      <c r="D254" s="360" t="s">
        <v>31</v>
      </c>
      <c r="E254" s="365" t="s">
        <v>30</v>
      </c>
      <c r="F254" s="365" t="s">
        <v>30</v>
      </c>
      <c r="G254" s="359" t="s">
        <v>44</v>
      </c>
      <c r="H254" s="359" t="s">
        <v>588</v>
      </c>
      <c r="I254" s="359" t="s">
        <v>589</v>
      </c>
      <c r="J254" s="359" t="s">
        <v>270</v>
      </c>
      <c r="K254" s="360" t="s">
        <v>551</v>
      </c>
    </row>
    <row r="255" spans="1:11" hidden="1">
      <c r="A255" s="357" t="s">
        <v>17</v>
      </c>
      <c r="B255" s="358" t="s">
        <v>541</v>
      </c>
      <c r="C255" s="365">
        <v>43783</v>
      </c>
      <c r="D255" s="360" t="s">
        <v>31</v>
      </c>
      <c r="E255" s="365" t="s">
        <v>30</v>
      </c>
      <c r="F255" s="365" t="s">
        <v>30</v>
      </c>
      <c r="G255" s="359" t="s">
        <v>44</v>
      </c>
      <c r="H255" s="359" t="s">
        <v>590</v>
      </c>
      <c r="I255" s="359" t="s">
        <v>585</v>
      </c>
      <c r="J255" s="359" t="s">
        <v>270</v>
      </c>
      <c r="K255" s="360" t="s">
        <v>551</v>
      </c>
    </row>
    <row r="256" spans="1:11" ht="41.45" hidden="1">
      <c r="A256" s="357" t="s">
        <v>17</v>
      </c>
      <c r="B256" s="358" t="s">
        <v>541</v>
      </c>
      <c r="C256" s="365">
        <v>43783</v>
      </c>
      <c r="D256" s="360" t="s">
        <v>31</v>
      </c>
      <c r="E256" s="365" t="s">
        <v>30</v>
      </c>
      <c r="F256" s="365" t="s">
        <v>30</v>
      </c>
      <c r="G256" s="359" t="s">
        <v>44</v>
      </c>
      <c r="H256" s="359" t="s">
        <v>591</v>
      </c>
      <c r="I256" s="359" t="s">
        <v>592</v>
      </c>
      <c r="J256" s="359" t="s">
        <v>270</v>
      </c>
      <c r="K256" s="360" t="s">
        <v>551</v>
      </c>
    </row>
    <row r="257" spans="1:11" hidden="1">
      <c r="A257" s="357" t="s">
        <v>17</v>
      </c>
      <c r="B257" s="358" t="s">
        <v>541</v>
      </c>
      <c r="C257" s="365">
        <v>43783</v>
      </c>
      <c r="D257" s="360" t="s">
        <v>31</v>
      </c>
      <c r="E257" s="365" t="s">
        <v>30</v>
      </c>
      <c r="F257" s="365" t="s">
        <v>30</v>
      </c>
      <c r="G257" s="359" t="s">
        <v>44</v>
      </c>
      <c r="H257" s="359" t="s">
        <v>593</v>
      </c>
      <c r="I257" s="359" t="s">
        <v>594</v>
      </c>
      <c r="J257" s="359" t="s">
        <v>270</v>
      </c>
      <c r="K257" s="360" t="s">
        <v>551</v>
      </c>
    </row>
    <row r="258" spans="1:11" hidden="1">
      <c r="A258" s="357" t="s">
        <v>17</v>
      </c>
      <c r="B258" s="358" t="s">
        <v>541</v>
      </c>
      <c r="C258" s="365">
        <v>43783</v>
      </c>
      <c r="D258" s="360" t="s">
        <v>31</v>
      </c>
      <c r="E258" s="365" t="s">
        <v>30</v>
      </c>
      <c r="F258" s="365" t="s">
        <v>30</v>
      </c>
      <c r="G258" s="359" t="s">
        <v>44</v>
      </c>
      <c r="H258" s="359" t="s">
        <v>595</v>
      </c>
      <c r="I258" s="359" t="s">
        <v>585</v>
      </c>
      <c r="J258" s="359" t="s">
        <v>270</v>
      </c>
      <c r="K258" s="360" t="s">
        <v>551</v>
      </c>
    </row>
    <row r="259" spans="1:11" ht="41.45" hidden="1">
      <c r="A259" s="357" t="s">
        <v>17</v>
      </c>
      <c r="B259" s="358" t="s">
        <v>541</v>
      </c>
      <c r="C259" s="365">
        <v>43783</v>
      </c>
      <c r="D259" s="360" t="s">
        <v>31</v>
      </c>
      <c r="E259" s="365" t="s">
        <v>30</v>
      </c>
      <c r="F259" s="365" t="s">
        <v>30</v>
      </c>
      <c r="G259" s="359" t="s">
        <v>44</v>
      </c>
      <c r="H259" s="359" t="s">
        <v>596</v>
      </c>
      <c r="I259" s="359" t="s">
        <v>597</v>
      </c>
      <c r="J259" s="359" t="s">
        <v>270</v>
      </c>
      <c r="K259" s="360" t="s">
        <v>551</v>
      </c>
    </row>
    <row r="260" spans="1:11" hidden="1">
      <c r="A260" s="357" t="s">
        <v>17</v>
      </c>
      <c r="B260" s="358" t="s">
        <v>541</v>
      </c>
      <c r="C260" s="365">
        <v>43783</v>
      </c>
      <c r="D260" s="360" t="s">
        <v>31</v>
      </c>
      <c r="E260" s="365" t="s">
        <v>30</v>
      </c>
      <c r="F260" s="365" t="s">
        <v>30</v>
      </c>
      <c r="G260" s="359" t="s">
        <v>44</v>
      </c>
      <c r="H260" s="359" t="s">
        <v>598</v>
      </c>
      <c r="I260" s="359" t="s">
        <v>599</v>
      </c>
      <c r="J260" s="359" t="s">
        <v>270</v>
      </c>
      <c r="K260" s="360" t="s">
        <v>551</v>
      </c>
    </row>
    <row r="261" spans="1:11" hidden="1">
      <c r="A261" s="357" t="s">
        <v>17</v>
      </c>
      <c r="B261" s="358" t="s">
        <v>541</v>
      </c>
      <c r="C261" s="365">
        <v>43783</v>
      </c>
      <c r="D261" s="360" t="s">
        <v>31</v>
      </c>
      <c r="E261" s="365" t="s">
        <v>30</v>
      </c>
      <c r="F261" s="365" t="s">
        <v>30</v>
      </c>
      <c r="G261" s="359" t="s">
        <v>44</v>
      </c>
      <c r="H261" s="359" t="s">
        <v>600</v>
      </c>
      <c r="I261" s="359" t="s">
        <v>585</v>
      </c>
      <c r="J261" s="359" t="s">
        <v>270</v>
      </c>
      <c r="K261" s="360" t="s">
        <v>551</v>
      </c>
    </row>
    <row r="262" spans="1:11" ht="41.45" hidden="1">
      <c r="A262" s="357" t="s">
        <v>17</v>
      </c>
      <c r="B262" s="358" t="s">
        <v>541</v>
      </c>
      <c r="C262" s="365">
        <v>43783</v>
      </c>
      <c r="D262" s="360" t="s">
        <v>31</v>
      </c>
      <c r="E262" s="365" t="s">
        <v>30</v>
      </c>
      <c r="F262" s="365" t="s">
        <v>30</v>
      </c>
      <c r="G262" s="359" t="s">
        <v>44</v>
      </c>
      <c r="H262" s="359" t="s">
        <v>601</v>
      </c>
      <c r="I262" s="359" t="s">
        <v>602</v>
      </c>
      <c r="J262" s="359" t="s">
        <v>270</v>
      </c>
      <c r="K262" s="360" t="s">
        <v>551</v>
      </c>
    </row>
    <row r="263" spans="1:11" hidden="1">
      <c r="A263" s="357" t="s">
        <v>17</v>
      </c>
      <c r="B263" s="358" t="s">
        <v>541</v>
      </c>
      <c r="C263" s="365">
        <v>43783</v>
      </c>
      <c r="D263" s="360" t="s">
        <v>31</v>
      </c>
      <c r="E263" s="365" t="s">
        <v>30</v>
      </c>
      <c r="F263" s="365" t="s">
        <v>30</v>
      </c>
      <c r="G263" s="359" t="s">
        <v>44</v>
      </c>
      <c r="H263" s="359" t="s">
        <v>603</v>
      </c>
      <c r="I263" s="359" t="s">
        <v>604</v>
      </c>
      <c r="J263" s="359" t="s">
        <v>270</v>
      </c>
      <c r="K263" s="360" t="s">
        <v>551</v>
      </c>
    </row>
    <row r="264" spans="1:11" hidden="1">
      <c r="A264" s="357" t="s">
        <v>17</v>
      </c>
      <c r="B264" s="358" t="s">
        <v>541</v>
      </c>
      <c r="C264" s="365">
        <v>43783</v>
      </c>
      <c r="D264" s="360" t="s">
        <v>31</v>
      </c>
      <c r="E264" s="365" t="s">
        <v>30</v>
      </c>
      <c r="F264" s="365" t="s">
        <v>30</v>
      </c>
      <c r="G264" s="359" t="s">
        <v>44</v>
      </c>
      <c r="H264" s="359" t="s">
        <v>605</v>
      </c>
      <c r="I264" s="359" t="s">
        <v>585</v>
      </c>
      <c r="J264" s="359" t="s">
        <v>270</v>
      </c>
      <c r="K264" s="360" t="s">
        <v>551</v>
      </c>
    </row>
    <row r="265" spans="1:11" ht="41.45" hidden="1">
      <c r="A265" s="357" t="s">
        <v>17</v>
      </c>
      <c r="B265" s="358" t="s">
        <v>541</v>
      </c>
      <c r="C265" s="365">
        <v>43783</v>
      </c>
      <c r="D265" s="360" t="s">
        <v>31</v>
      </c>
      <c r="E265" s="365" t="s">
        <v>30</v>
      </c>
      <c r="F265" s="365" t="s">
        <v>30</v>
      </c>
      <c r="G265" s="359" t="s">
        <v>44</v>
      </c>
      <c r="H265" s="359" t="s">
        <v>606</v>
      </c>
      <c r="I265" s="359" t="s">
        <v>607</v>
      </c>
      <c r="J265" s="359" t="s">
        <v>270</v>
      </c>
      <c r="K265" s="360" t="s">
        <v>551</v>
      </c>
    </row>
    <row r="266" spans="1:11" hidden="1">
      <c r="A266" s="357" t="s">
        <v>17</v>
      </c>
      <c r="B266" s="358" t="s">
        <v>541</v>
      </c>
      <c r="C266" s="365">
        <v>43783</v>
      </c>
      <c r="D266" s="360" t="s">
        <v>31</v>
      </c>
      <c r="E266" s="365" t="s">
        <v>30</v>
      </c>
      <c r="F266" s="365" t="s">
        <v>30</v>
      </c>
      <c r="G266" s="359" t="s">
        <v>44</v>
      </c>
      <c r="H266" s="359" t="s">
        <v>608</v>
      </c>
      <c r="I266" s="359" t="s">
        <v>609</v>
      </c>
      <c r="J266" s="359" t="s">
        <v>270</v>
      </c>
      <c r="K266" s="360" t="s">
        <v>551</v>
      </c>
    </row>
    <row r="267" spans="1:11" hidden="1">
      <c r="A267" s="357" t="s">
        <v>17</v>
      </c>
      <c r="B267" s="358" t="s">
        <v>541</v>
      </c>
      <c r="C267" s="365">
        <v>43783</v>
      </c>
      <c r="D267" s="360" t="s">
        <v>31</v>
      </c>
      <c r="E267" s="365" t="s">
        <v>30</v>
      </c>
      <c r="F267" s="365" t="s">
        <v>30</v>
      </c>
      <c r="G267" s="359" t="s">
        <v>44</v>
      </c>
      <c r="H267" s="359" t="s">
        <v>610</v>
      </c>
      <c r="I267" s="359" t="s">
        <v>585</v>
      </c>
      <c r="J267" s="359" t="s">
        <v>270</v>
      </c>
      <c r="K267" s="360" t="s">
        <v>551</v>
      </c>
    </row>
    <row r="268" spans="1:11" ht="41.45" hidden="1">
      <c r="A268" s="357" t="s">
        <v>17</v>
      </c>
      <c r="B268" s="358" t="s">
        <v>541</v>
      </c>
      <c r="C268" s="365">
        <v>43783</v>
      </c>
      <c r="D268" s="360" t="s">
        <v>31</v>
      </c>
      <c r="E268" s="365" t="s">
        <v>30</v>
      </c>
      <c r="F268" s="365" t="s">
        <v>30</v>
      </c>
      <c r="G268" s="359" t="s">
        <v>44</v>
      </c>
      <c r="H268" s="359" t="s">
        <v>611</v>
      </c>
      <c r="I268" s="359" t="s">
        <v>612</v>
      </c>
      <c r="J268" s="359" t="s">
        <v>270</v>
      </c>
      <c r="K268" s="360" t="s">
        <v>551</v>
      </c>
    </row>
    <row r="269" spans="1:11" hidden="1">
      <c r="A269" s="357" t="s">
        <v>17</v>
      </c>
      <c r="B269" s="358" t="s">
        <v>541</v>
      </c>
      <c r="C269" s="365">
        <v>43783</v>
      </c>
      <c r="D269" s="360" t="s">
        <v>31</v>
      </c>
      <c r="E269" s="365" t="s">
        <v>30</v>
      </c>
      <c r="F269" s="365" t="s">
        <v>30</v>
      </c>
      <c r="G269" s="359" t="s">
        <v>44</v>
      </c>
      <c r="H269" s="359" t="s">
        <v>613</v>
      </c>
      <c r="I269" s="359" t="s">
        <v>614</v>
      </c>
      <c r="J269" s="359" t="s">
        <v>270</v>
      </c>
      <c r="K269" s="360" t="s">
        <v>551</v>
      </c>
    </row>
    <row r="270" spans="1:11" hidden="1">
      <c r="A270" s="357" t="s">
        <v>17</v>
      </c>
      <c r="B270" s="358" t="s">
        <v>541</v>
      </c>
      <c r="C270" s="365">
        <v>43783</v>
      </c>
      <c r="D270" s="360" t="s">
        <v>31</v>
      </c>
      <c r="E270" s="365" t="s">
        <v>30</v>
      </c>
      <c r="F270" s="365" t="s">
        <v>30</v>
      </c>
      <c r="G270" s="359" t="s">
        <v>44</v>
      </c>
      <c r="H270" s="359" t="s">
        <v>615</v>
      </c>
      <c r="I270" s="359" t="s">
        <v>585</v>
      </c>
      <c r="J270" s="359" t="s">
        <v>270</v>
      </c>
      <c r="K270" s="360" t="s">
        <v>551</v>
      </c>
    </row>
    <row r="271" spans="1:11" ht="41.45" hidden="1">
      <c r="A271" s="357" t="s">
        <v>17</v>
      </c>
      <c r="B271" s="358" t="s">
        <v>541</v>
      </c>
      <c r="C271" s="365">
        <v>43783</v>
      </c>
      <c r="D271" s="360" t="s">
        <v>31</v>
      </c>
      <c r="E271" s="365" t="s">
        <v>30</v>
      </c>
      <c r="F271" s="365" t="s">
        <v>30</v>
      </c>
      <c r="G271" s="359" t="s">
        <v>44</v>
      </c>
      <c r="H271" s="359" t="s">
        <v>616</v>
      </c>
      <c r="I271" s="359" t="s">
        <v>617</v>
      </c>
      <c r="J271" s="359" t="s">
        <v>270</v>
      </c>
      <c r="K271" s="360" t="s">
        <v>551</v>
      </c>
    </row>
    <row r="272" spans="1:11" hidden="1">
      <c r="A272" s="357" t="s">
        <v>17</v>
      </c>
      <c r="B272" s="358" t="s">
        <v>541</v>
      </c>
      <c r="C272" s="365">
        <v>43783</v>
      </c>
      <c r="D272" s="360" t="s">
        <v>31</v>
      </c>
      <c r="E272" s="365" t="s">
        <v>30</v>
      </c>
      <c r="F272" s="365" t="s">
        <v>30</v>
      </c>
      <c r="G272" s="359" t="s">
        <v>44</v>
      </c>
      <c r="H272" s="359" t="s">
        <v>618</v>
      </c>
      <c r="I272" s="359" t="s">
        <v>619</v>
      </c>
      <c r="J272" s="359" t="s">
        <v>270</v>
      </c>
      <c r="K272" s="360" t="s">
        <v>551</v>
      </c>
    </row>
    <row r="273" spans="1:11" hidden="1">
      <c r="A273" s="357" t="s">
        <v>17</v>
      </c>
      <c r="B273" s="358" t="s">
        <v>541</v>
      </c>
      <c r="C273" s="365">
        <v>43783</v>
      </c>
      <c r="D273" s="360" t="s">
        <v>31</v>
      </c>
      <c r="E273" s="365" t="s">
        <v>30</v>
      </c>
      <c r="F273" s="365" t="s">
        <v>30</v>
      </c>
      <c r="G273" s="359" t="s">
        <v>44</v>
      </c>
      <c r="H273" s="359" t="s">
        <v>620</v>
      </c>
      <c r="I273" s="359" t="s">
        <v>585</v>
      </c>
      <c r="J273" s="359" t="s">
        <v>270</v>
      </c>
      <c r="K273" s="360" t="s">
        <v>551</v>
      </c>
    </row>
    <row r="274" spans="1:11" ht="41.45" hidden="1">
      <c r="A274" s="357" t="s">
        <v>17</v>
      </c>
      <c r="B274" s="358" t="s">
        <v>541</v>
      </c>
      <c r="C274" s="365">
        <v>43783</v>
      </c>
      <c r="D274" s="360" t="s">
        <v>31</v>
      </c>
      <c r="E274" s="365" t="s">
        <v>30</v>
      </c>
      <c r="F274" s="365" t="s">
        <v>30</v>
      </c>
      <c r="G274" s="359" t="s">
        <v>44</v>
      </c>
      <c r="H274" s="359" t="s">
        <v>621</v>
      </c>
      <c r="I274" s="359" t="s">
        <v>622</v>
      </c>
      <c r="J274" s="359" t="s">
        <v>270</v>
      </c>
      <c r="K274" s="360" t="s">
        <v>551</v>
      </c>
    </row>
    <row r="275" spans="1:11" hidden="1">
      <c r="A275" s="357" t="s">
        <v>17</v>
      </c>
      <c r="B275" s="358" t="s">
        <v>541</v>
      </c>
      <c r="C275" s="365">
        <v>43783</v>
      </c>
      <c r="D275" s="360" t="s">
        <v>31</v>
      </c>
      <c r="E275" s="365" t="s">
        <v>30</v>
      </c>
      <c r="F275" s="365" t="s">
        <v>30</v>
      </c>
      <c r="G275" s="359" t="s">
        <v>44</v>
      </c>
      <c r="H275" s="359" t="s">
        <v>623</v>
      </c>
      <c r="I275" s="359" t="s">
        <v>624</v>
      </c>
      <c r="J275" s="359" t="s">
        <v>270</v>
      </c>
      <c r="K275" s="360" t="s">
        <v>551</v>
      </c>
    </row>
    <row r="276" spans="1:11" hidden="1">
      <c r="A276" s="357" t="s">
        <v>17</v>
      </c>
      <c r="B276" s="358" t="s">
        <v>541</v>
      </c>
      <c r="C276" s="365">
        <v>43783</v>
      </c>
      <c r="D276" s="360" t="s">
        <v>31</v>
      </c>
      <c r="E276" s="365" t="s">
        <v>30</v>
      </c>
      <c r="F276" s="365" t="s">
        <v>30</v>
      </c>
      <c r="G276" s="359" t="s">
        <v>44</v>
      </c>
      <c r="H276" s="359" t="s">
        <v>625</v>
      </c>
      <c r="I276" s="359" t="s">
        <v>585</v>
      </c>
      <c r="J276" s="359" t="s">
        <v>270</v>
      </c>
      <c r="K276" s="360" t="s">
        <v>551</v>
      </c>
    </row>
    <row r="277" spans="1:11" ht="41.45" hidden="1">
      <c r="A277" s="357" t="s">
        <v>17</v>
      </c>
      <c r="B277" s="358" t="s">
        <v>541</v>
      </c>
      <c r="C277" s="365">
        <v>43783</v>
      </c>
      <c r="D277" s="360" t="s">
        <v>31</v>
      </c>
      <c r="E277" s="365" t="s">
        <v>30</v>
      </c>
      <c r="F277" s="365" t="s">
        <v>30</v>
      </c>
      <c r="G277" s="359" t="s">
        <v>44</v>
      </c>
      <c r="H277" s="359" t="s">
        <v>626</v>
      </c>
      <c r="I277" s="359" t="s">
        <v>627</v>
      </c>
      <c r="J277" s="359" t="s">
        <v>270</v>
      </c>
      <c r="K277" s="360" t="s">
        <v>551</v>
      </c>
    </row>
    <row r="278" spans="1:11" hidden="1">
      <c r="A278" s="357" t="s">
        <v>17</v>
      </c>
      <c r="B278" s="358" t="s">
        <v>541</v>
      </c>
      <c r="C278" s="365">
        <v>43783</v>
      </c>
      <c r="D278" s="360" t="s">
        <v>31</v>
      </c>
      <c r="E278" s="365" t="s">
        <v>30</v>
      </c>
      <c r="F278" s="365" t="s">
        <v>30</v>
      </c>
      <c r="G278" s="359" t="s">
        <v>44</v>
      </c>
      <c r="H278" s="359" t="s">
        <v>628</v>
      </c>
      <c r="I278" s="359" t="s">
        <v>629</v>
      </c>
      <c r="J278" s="359" t="s">
        <v>270</v>
      </c>
      <c r="K278" s="360" t="s">
        <v>551</v>
      </c>
    </row>
    <row r="279" spans="1:11" hidden="1">
      <c r="A279" s="357" t="s">
        <v>17</v>
      </c>
      <c r="B279" s="358" t="s">
        <v>541</v>
      </c>
      <c r="C279" s="365">
        <v>43783</v>
      </c>
      <c r="D279" s="360" t="s">
        <v>31</v>
      </c>
      <c r="E279" s="365" t="s">
        <v>30</v>
      </c>
      <c r="F279" s="365" t="s">
        <v>30</v>
      </c>
      <c r="G279" s="359" t="s">
        <v>44</v>
      </c>
      <c r="H279" s="359" t="s">
        <v>630</v>
      </c>
      <c r="I279" s="359" t="s">
        <v>585</v>
      </c>
      <c r="J279" s="359" t="s">
        <v>270</v>
      </c>
      <c r="K279" s="360" t="s">
        <v>551</v>
      </c>
    </row>
    <row r="280" spans="1:11" ht="41.45" hidden="1">
      <c r="A280" s="357" t="s">
        <v>17</v>
      </c>
      <c r="B280" s="358" t="s">
        <v>541</v>
      </c>
      <c r="C280" s="365">
        <v>43783</v>
      </c>
      <c r="D280" s="360" t="s">
        <v>31</v>
      </c>
      <c r="E280" s="365" t="s">
        <v>30</v>
      </c>
      <c r="F280" s="365" t="s">
        <v>30</v>
      </c>
      <c r="G280" s="359" t="s">
        <v>44</v>
      </c>
      <c r="H280" s="359" t="s">
        <v>631</v>
      </c>
      <c r="I280" s="359" t="s">
        <v>632</v>
      </c>
      <c r="J280" s="359" t="s">
        <v>270</v>
      </c>
      <c r="K280" s="360" t="s">
        <v>551</v>
      </c>
    </row>
    <row r="281" spans="1:11" hidden="1">
      <c r="A281" s="357" t="s">
        <v>17</v>
      </c>
      <c r="B281" s="358" t="s">
        <v>541</v>
      </c>
      <c r="C281" s="365">
        <v>43783</v>
      </c>
      <c r="D281" s="360" t="s">
        <v>31</v>
      </c>
      <c r="E281" s="365" t="s">
        <v>30</v>
      </c>
      <c r="F281" s="365" t="s">
        <v>30</v>
      </c>
      <c r="G281" s="359" t="s">
        <v>44</v>
      </c>
      <c r="H281" s="359" t="s">
        <v>633</v>
      </c>
      <c r="I281" s="359" t="s">
        <v>634</v>
      </c>
      <c r="J281" s="359" t="s">
        <v>270</v>
      </c>
      <c r="K281" s="360" t="s">
        <v>551</v>
      </c>
    </row>
    <row r="282" spans="1:11" hidden="1">
      <c r="A282" s="357" t="s">
        <v>17</v>
      </c>
      <c r="B282" s="358" t="s">
        <v>541</v>
      </c>
      <c r="C282" s="365">
        <v>43783</v>
      </c>
      <c r="D282" s="360" t="s">
        <v>31</v>
      </c>
      <c r="E282" s="365" t="s">
        <v>30</v>
      </c>
      <c r="F282" s="365" t="s">
        <v>30</v>
      </c>
      <c r="G282" s="359" t="s">
        <v>44</v>
      </c>
      <c r="H282" s="359" t="s">
        <v>635</v>
      </c>
      <c r="I282" s="359" t="s">
        <v>585</v>
      </c>
      <c r="J282" s="359" t="s">
        <v>270</v>
      </c>
      <c r="K282" s="360" t="s">
        <v>551</v>
      </c>
    </row>
    <row r="283" spans="1:11" ht="41.45" hidden="1">
      <c r="A283" s="357" t="s">
        <v>17</v>
      </c>
      <c r="B283" s="358" t="s">
        <v>541</v>
      </c>
      <c r="C283" s="365">
        <v>43783</v>
      </c>
      <c r="D283" s="360" t="s">
        <v>31</v>
      </c>
      <c r="E283" s="365" t="s">
        <v>30</v>
      </c>
      <c r="F283" s="365" t="s">
        <v>30</v>
      </c>
      <c r="G283" s="359" t="s">
        <v>44</v>
      </c>
      <c r="H283" s="359" t="s">
        <v>636</v>
      </c>
      <c r="I283" s="359" t="s">
        <v>637</v>
      </c>
      <c r="J283" s="359" t="s">
        <v>270</v>
      </c>
      <c r="K283" s="360" t="s">
        <v>551</v>
      </c>
    </row>
    <row r="284" spans="1:11" hidden="1">
      <c r="A284" s="357" t="s">
        <v>17</v>
      </c>
      <c r="B284" s="358" t="s">
        <v>541</v>
      </c>
      <c r="C284" s="365">
        <v>43783</v>
      </c>
      <c r="D284" s="360" t="s">
        <v>31</v>
      </c>
      <c r="E284" s="365" t="s">
        <v>30</v>
      </c>
      <c r="F284" s="365" t="s">
        <v>30</v>
      </c>
      <c r="G284" s="359" t="s">
        <v>44</v>
      </c>
      <c r="H284" s="359" t="s">
        <v>638</v>
      </c>
      <c r="I284" s="359" t="s">
        <v>639</v>
      </c>
      <c r="J284" s="359" t="s">
        <v>270</v>
      </c>
      <c r="K284" s="360" t="s">
        <v>551</v>
      </c>
    </row>
    <row r="285" spans="1:11" hidden="1">
      <c r="A285" s="357" t="s">
        <v>17</v>
      </c>
      <c r="B285" s="358" t="s">
        <v>541</v>
      </c>
      <c r="C285" s="365">
        <v>43783</v>
      </c>
      <c r="D285" s="360" t="s">
        <v>31</v>
      </c>
      <c r="E285" s="365" t="s">
        <v>30</v>
      </c>
      <c r="F285" s="365" t="s">
        <v>30</v>
      </c>
      <c r="G285" s="359" t="s">
        <v>44</v>
      </c>
      <c r="H285" s="359" t="s">
        <v>640</v>
      </c>
      <c r="I285" s="359" t="s">
        <v>585</v>
      </c>
      <c r="J285" s="359" t="s">
        <v>270</v>
      </c>
      <c r="K285" s="360" t="s">
        <v>551</v>
      </c>
    </row>
    <row r="286" spans="1:11" ht="41.45" hidden="1">
      <c r="A286" s="357" t="s">
        <v>17</v>
      </c>
      <c r="B286" s="358" t="s">
        <v>541</v>
      </c>
      <c r="C286" s="365">
        <v>43783</v>
      </c>
      <c r="D286" s="360" t="s">
        <v>31</v>
      </c>
      <c r="E286" s="365" t="s">
        <v>30</v>
      </c>
      <c r="F286" s="365" t="s">
        <v>30</v>
      </c>
      <c r="G286" s="359" t="s">
        <v>44</v>
      </c>
      <c r="H286" s="359" t="s">
        <v>641</v>
      </c>
      <c r="I286" s="359" t="s">
        <v>642</v>
      </c>
      <c r="J286" s="359" t="s">
        <v>270</v>
      </c>
      <c r="K286" s="360" t="s">
        <v>551</v>
      </c>
    </row>
    <row r="287" spans="1:11" ht="41.45" hidden="1">
      <c r="A287" s="357" t="s">
        <v>17</v>
      </c>
      <c r="B287" s="358" t="s">
        <v>541</v>
      </c>
      <c r="C287" s="365">
        <v>43783</v>
      </c>
      <c r="D287" s="360" t="s">
        <v>31</v>
      </c>
      <c r="E287" s="367" t="s">
        <v>30</v>
      </c>
      <c r="F287" s="365" t="s">
        <v>30</v>
      </c>
      <c r="G287" s="359" t="s">
        <v>44</v>
      </c>
      <c r="H287" s="359" t="s">
        <v>643</v>
      </c>
      <c r="I287" s="359" t="s">
        <v>644</v>
      </c>
      <c r="J287" s="359" t="s">
        <v>270</v>
      </c>
      <c r="K287" s="360" t="s">
        <v>551</v>
      </c>
    </row>
    <row r="288" spans="1:11" ht="27.6" hidden="1">
      <c r="A288" s="357" t="s">
        <v>17</v>
      </c>
      <c r="B288" s="358" t="s">
        <v>541</v>
      </c>
      <c r="C288" s="365">
        <v>43783</v>
      </c>
      <c r="D288" s="360" t="s">
        <v>31</v>
      </c>
      <c r="E288" s="365" t="s">
        <v>30</v>
      </c>
      <c r="F288" s="365" t="s">
        <v>30</v>
      </c>
      <c r="G288" s="359" t="s">
        <v>44</v>
      </c>
      <c r="H288" s="359" t="s">
        <v>645</v>
      </c>
      <c r="I288" s="359" t="s">
        <v>646</v>
      </c>
      <c r="J288" s="359" t="s">
        <v>270</v>
      </c>
      <c r="K288" s="360" t="s">
        <v>551</v>
      </c>
    </row>
    <row r="289" spans="1:11" hidden="1">
      <c r="A289" s="357" t="s">
        <v>17</v>
      </c>
      <c r="B289" s="358" t="s">
        <v>541</v>
      </c>
      <c r="C289" s="365">
        <v>43783</v>
      </c>
      <c r="D289" s="360" t="s">
        <v>31</v>
      </c>
      <c r="E289" s="365" t="s">
        <v>30</v>
      </c>
      <c r="F289" s="365" t="s">
        <v>30</v>
      </c>
      <c r="G289" s="359" t="s">
        <v>44</v>
      </c>
      <c r="H289" s="359" t="s">
        <v>647</v>
      </c>
      <c r="I289" s="359" t="s">
        <v>648</v>
      </c>
      <c r="J289" s="359" t="s">
        <v>270</v>
      </c>
      <c r="K289" s="360" t="s">
        <v>551</v>
      </c>
    </row>
    <row r="290" spans="1:11" hidden="1">
      <c r="A290" s="357" t="s">
        <v>17</v>
      </c>
      <c r="B290" s="358" t="s">
        <v>541</v>
      </c>
      <c r="C290" s="365">
        <v>43783</v>
      </c>
      <c r="D290" s="360" t="s">
        <v>31</v>
      </c>
      <c r="E290" s="365" t="s">
        <v>30</v>
      </c>
      <c r="F290" s="365" t="s">
        <v>30</v>
      </c>
      <c r="G290" s="359" t="s">
        <v>44</v>
      </c>
      <c r="H290" s="359" t="s">
        <v>649</v>
      </c>
      <c r="I290" s="359" t="s">
        <v>56</v>
      </c>
      <c r="J290" s="359" t="s">
        <v>270</v>
      </c>
      <c r="K290" s="360" t="s">
        <v>551</v>
      </c>
    </row>
    <row r="291" spans="1:11" hidden="1">
      <c r="A291" s="357" t="s">
        <v>17</v>
      </c>
      <c r="B291" s="358" t="s">
        <v>541</v>
      </c>
      <c r="C291" s="365">
        <v>43783</v>
      </c>
      <c r="D291" s="360" t="s">
        <v>31</v>
      </c>
      <c r="E291" s="365" t="s">
        <v>30</v>
      </c>
      <c r="F291" s="365" t="s">
        <v>30</v>
      </c>
      <c r="G291" s="359" t="s">
        <v>44</v>
      </c>
      <c r="H291" s="359" t="s">
        <v>650</v>
      </c>
      <c r="I291" s="359" t="s">
        <v>62</v>
      </c>
      <c r="J291" s="359" t="s">
        <v>270</v>
      </c>
      <c r="K291" s="360" t="s">
        <v>551</v>
      </c>
    </row>
    <row r="292" spans="1:11" hidden="1">
      <c r="A292" s="357" t="s">
        <v>17</v>
      </c>
      <c r="B292" s="358" t="s">
        <v>541</v>
      </c>
      <c r="C292" s="365">
        <v>43783</v>
      </c>
      <c r="D292" s="360" t="s">
        <v>31</v>
      </c>
      <c r="E292" s="365" t="s">
        <v>30</v>
      </c>
      <c r="F292" s="365" t="s">
        <v>30</v>
      </c>
      <c r="G292" s="359" t="s">
        <v>44</v>
      </c>
      <c r="H292" s="359" t="s">
        <v>651</v>
      </c>
      <c r="I292" s="359">
        <v>3.5999999999999999E-3</v>
      </c>
      <c r="J292" s="359" t="s">
        <v>270</v>
      </c>
      <c r="K292" s="360" t="s">
        <v>551</v>
      </c>
    </row>
    <row r="293" spans="1:11" ht="41.45" hidden="1">
      <c r="A293" s="357" t="s">
        <v>17</v>
      </c>
      <c r="B293" s="358" t="s">
        <v>541</v>
      </c>
      <c r="C293" s="365">
        <v>43783</v>
      </c>
      <c r="D293" s="360" t="s">
        <v>31</v>
      </c>
      <c r="E293" s="365" t="s">
        <v>30</v>
      </c>
      <c r="F293" s="365" t="s">
        <v>30</v>
      </c>
      <c r="G293" s="359" t="s">
        <v>44</v>
      </c>
      <c r="H293" s="359" t="s">
        <v>652</v>
      </c>
      <c r="I293" s="359" t="s">
        <v>509</v>
      </c>
      <c r="J293" s="359" t="s">
        <v>270</v>
      </c>
      <c r="K293" s="360" t="s">
        <v>551</v>
      </c>
    </row>
    <row r="294" spans="1:11" hidden="1">
      <c r="A294" s="357" t="s">
        <v>17</v>
      </c>
      <c r="B294" s="358" t="s">
        <v>541</v>
      </c>
      <c r="C294" s="365">
        <v>43783</v>
      </c>
      <c r="D294" s="360" t="s">
        <v>31</v>
      </c>
      <c r="E294" s="365" t="s">
        <v>30</v>
      </c>
      <c r="F294" s="365" t="s">
        <v>30</v>
      </c>
      <c r="G294" s="359" t="s">
        <v>44</v>
      </c>
      <c r="H294" s="359" t="s">
        <v>653</v>
      </c>
      <c r="I294" s="359" t="s">
        <v>654</v>
      </c>
      <c r="J294" s="359" t="s">
        <v>270</v>
      </c>
      <c r="K294" s="360" t="s">
        <v>551</v>
      </c>
    </row>
    <row r="295" spans="1:11" ht="27.6" hidden="1">
      <c r="A295" s="357" t="s">
        <v>17</v>
      </c>
      <c r="B295" s="358" t="s">
        <v>541</v>
      </c>
      <c r="C295" s="365">
        <v>43783</v>
      </c>
      <c r="D295" s="360" t="s">
        <v>31</v>
      </c>
      <c r="E295" s="365" t="s">
        <v>30</v>
      </c>
      <c r="F295" s="365" t="s">
        <v>30</v>
      </c>
      <c r="G295" s="359" t="s">
        <v>44</v>
      </c>
      <c r="H295" s="359" t="s">
        <v>655</v>
      </c>
      <c r="I295" s="359"/>
      <c r="J295" s="359"/>
      <c r="K295" s="360" t="s">
        <v>656</v>
      </c>
    </row>
    <row r="296" spans="1:11" ht="27.6" hidden="1">
      <c r="A296" s="357" t="s">
        <v>17</v>
      </c>
      <c r="B296" s="358" t="s">
        <v>541</v>
      </c>
      <c r="C296" s="365">
        <v>43783</v>
      </c>
      <c r="D296" s="360" t="s">
        <v>31</v>
      </c>
      <c r="E296" s="365" t="s">
        <v>30</v>
      </c>
      <c r="F296" s="365" t="s">
        <v>30</v>
      </c>
      <c r="G296" s="359" t="s">
        <v>44</v>
      </c>
      <c r="H296" s="359" t="s">
        <v>657</v>
      </c>
      <c r="I296" s="359" t="s">
        <v>658</v>
      </c>
      <c r="J296" s="359" t="s">
        <v>270</v>
      </c>
      <c r="K296" s="360" t="s">
        <v>656</v>
      </c>
    </row>
    <row r="297" spans="1:11" ht="27.6" hidden="1">
      <c r="A297" s="357" t="s">
        <v>17</v>
      </c>
      <c r="B297" s="358" t="s">
        <v>541</v>
      </c>
      <c r="C297" s="365">
        <v>43783</v>
      </c>
      <c r="D297" s="360" t="s">
        <v>31</v>
      </c>
      <c r="E297" s="367" t="s">
        <v>30</v>
      </c>
      <c r="F297" s="365" t="s">
        <v>30</v>
      </c>
      <c r="G297" s="359" t="s">
        <v>44</v>
      </c>
      <c r="H297" s="359" t="s">
        <v>659</v>
      </c>
      <c r="I297" s="362" t="s">
        <v>660</v>
      </c>
      <c r="J297" s="359" t="s">
        <v>270</v>
      </c>
      <c r="K297" s="360" t="s">
        <v>661</v>
      </c>
    </row>
    <row r="298" spans="1:11" ht="27.6" hidden="1">
      <c r="A298" s="357" t="s">
        <v>17</v>
      </c>
      <c r="B298" s="358" t="s">
        <v>541</v>
      </c>
      <c r="C298" s="365">
        <v>43783</v>
      </c>
      <c r="D298" s="360" t="s">
        <v>31</v>
      </c>
      <c r="E298" s="365" t="s">
        <v>30</v>
      </c>
      <c r="F298" s="365" t="s">
        <v>30</v>
      </c>
      <c r="G298" s="359" t="s">
        <v>44</v>
      </c>
      <c r="H298" s="359" t="s">
        <v>662</v>
      </c>
      <c r="I298" s="359" t="s">
        <v>663</v>
      </c>
      <c r="J298" s="359" t="s">
        <v>270</v>
      </c>
      <c r="K298" s="360" t="s">
        <v>656</v>
      </c>
    </row>
    <row r="299" spans="1:11" ht="27.6" hidden="1">
      <c r="A299" s="357" t="s">
        <v>17</v>
      </c>
      <c r="B299" s="358" t="s">
        <v>541</v>
      </c>
      <c r="C299" s="365">
        <v>43783</v>
      </c>
      <c r="D299" s="360" t="s">
        <v>31</v>
      </c>
      <c r="E299" s="367" t="s">
        <v>30</v>
      </c>
      <c r="F299" s="365" t="s">
        <v>30</v>
      </c>
      <c r="G299" s="359" t="s">
        <v>44</v>
      </c>
      <c r="H299" s="359" t="s">
        <v>664</v>
      </c>
      <c r="I299" s="359" t="s">
        <v>665</v>
      </c>
      <c r="J299" s="359" t="s">
        <v>270</v>
      </c>
      <c r="K299" s="360" t="s">
        <v>656</v>
      </c>
    </row>
    <row r="300" spans="1:11" ht="27.6" hidden="1">
      <c r="A300" s="357" t="s">
        <v>17</v>
      </c>
      <c r="B300" s="358" t="s">
        <v>541</v>
      </c>
      <c r="C300" s="365">
        <v>43783</v>
      </c>
      <c r="D300" s="360" t="s">
        <v>31</v>
      </c>
      <c r="E300" s="365" t="s">
        <v>30</v>
      </c>
      <c r="F300" s="365" t="s">
        <v>30</v>
      </c>
      <c r="G300" s="359" t="s">
        <v>134</v>
      </c>
      <c r="H300" s="359" t="s">
        <v>666</v>
      </c>
      <c r="I300" s="359"/>
      <c r="J300" s="359"/>
      <c r="K300" s="360" t="s">
        <v>656</v>
      </c>
    </row>
    <row r="301" spans="1:11" ht="27.6" hidden="1">
      <c r="A301" s="357" t="s">
        <v>17</v>
      </c>
      <c r="B301" s="358" t="s">
        <v>541</v>
      </c>
      <c r="C301" s="365">
        <v>43783</v>
      </c>
      <c r="D301" s="360" t="s">
        <v>31</v>
      </c>
      <c r="E301" s="365" t="s">
        <v>30</v>
      </c>
      <c r="F301" s="365" t="s">
        <v>30</v>
      </c>
      <c r="G301" s="359" t="s">
        <v>134</v>
      </c>
      <c r="H301" s="359" t="s">
        <v>667</v>
      </c>
      <c r="I301" s="359" t="s">
        <v>668</v>
      </c>
      <c r="J301" s="359" t="s">
        <v>270</v>
      </c>
      <c r="K301" s="360" t="s">
        <v>656</v>
      </c>
    </row>
    <row r="302" spans="1:11" ht="27.6" hidden="1">
      <c r="A302" s="357" t="s">
        <v>17</v>
      </c>
      <c r="B302" s="358" t="s">
        <v>541</v>
      </c>
      <c r="C302" s="365">
        <v>43783</v>
      </c>
      <c r="D302" s="360" t="s">
        <v>31</v>
      </c>
      <c r="E302" s="365" t="s">
        <v>30</v>
      </c>
      <c r="F302" s="365" t="s">
        <v>30</v>
      </c>
      <c r="G302" s="359" t="s">
        <v>134</v>
      </c>
      <c r="H302" s="359" t="s">
        <v>106</v>
      </c>
      <c r="I302" s="359" t="s">
        <v>669</v>
      </c>
      <c r="J302" s="359" t="s">
        <v>270</v>
      </c>
      <c r="K302" s="360" t="s">
        <v>656</v>
      </c>
    </row>
    <row r="303" spans="1:11" ht="27.6" hidden="1">
      <c r="A303" s="357" t="s">
        <v>17</v>
      </c>
      <c r="B303" s="358" t="s">
        <v>541</v>
      </c>
      <c r="C303" s="365">
        <v>43783</v>
      </c>
      <c r="D303" s="360" t="s">
        <v>31</v>
      </c>
      <c r="E303" s="365" t="s">
        <v>30</v>
      </c>
      <c r="F303" s="365" t="s">
        <v>30</v>
      </c>
      <c r="G303" s="359" t="s">
        <v>134</v>
      </c>
      <c r="H303" s="359" t="s">
        <v>295</v>
      </c>
      <c r="I303" s="359" t="s">
        <v>670</v>
      </c>
      <c r="J303" s="359" t="s">
        <v>270</v>
      </c>
      <c r="K303" s="360" t="s">
        <v>656</v>
      </c>
    </row>
    <row r="304" spans="1:11" ht="27.6" hidden="1">
      <c r="A304" s="357" t="s">
        <v>17</v>
      </c>
      <c r="B304" s="358" t="s">
        <v>541</v>
      </c>
      <c r="C304" s="365">
        <v>43783</v>
      </c>
      <c r="D304" s="360" t="s">
        <v>31</v>
      </c>
      <c r="E304" s="367" t="s">
        <v>30</v>
      </c>
      <c r="F304" s="365" t="s">
        <v>30</v>
      </c>
      <c r="G304" s="359" t="s">
        <v>134</v>
      </c>
      <c r="H304" s="359" t="s">
        <v>671</v>
      </c>
      <c r="I304" s="359" t="s">
        <v>672</v>
      </c>
      <c r="J304" s="359" t="s">
        <v>270</v>
      </c>
      <c r="K304" s="360" t="s">
        <v>656</v>
      </c>
    </row>
    <row r="305" spans="1:11" ht="41.45" hidden="1">
      <c r="A305" s="357" t="s">
        <v>17</v>
      </c>
      <c r="B305" s="358" t="s">
        <v>541</v>
      </c>
      <c r="C305" s="365">
        <v>43783</v>
      </c>
      <c r="D305" s="360" t="s">
        <v>31</v>
      </c>
      <c r="E305" s="365" t="s">
        <v>30</v>
      </c>
      <c r="F305" s="365" t="s">
        <v>30</v>
      </c>
      <c r="G305" s="359" t="s">
        <v>134</v>
      </c>
      <c r="H305" s="359" t="s">
        <v>673</v>
      </c>
      <c r="I305" s="359" t="s">
        <v>674</v>
      </c>
      <c r="J305" s="359" t="s">
        <v>675</v>
      </c>
      <c r="K305" s="360" t="s">
        <v>545</v>
      </c>
    </row>
    <row r="306" spans="1:11" ht="27.6" hidden="1">
      <c r="A306" s="357" t="s">
        <v>17</v>
      </c>
      <c r="B306" s="358" t="s">
        <v>541</v>
      </c>
      <c r="C306" s="365">
        <v>43783</v>
      </c>
      <c r="D306" s="360" t="s">
        <v>31</v>
      </c>
      <c r="E306" s="365" t="s">
        <v>30</v>
      </c>
      <c r="F306" s="365" t="s">
        <v>30</v>
      </c>
      <c r="G306" s="359" t="s">
        <v>134</v>
      </c>
      <c r="H306" s="359" t="s">
        <v>676</v>
      </c>
      <c r="I306" s="359" t="s">
        <v>677</v>
      </c>
      <c r="J306" s="359" t="s">
        <v>270</v>
      </c>
      <c r="K306" s="360" t="s">
        <v>656</v>
      </c>
    </row>
    <row r="307" spans="1:11" ht="27.6" hidden="1">
      <c r="A307" s="357" t="s">
        <v>17</v>
      </c>
      <c r="B307" s="358" t="s">
        <v>541</v>
      </c>
      <c r="C307" s="365">
        <v>43783</v>
      </c>
      <c r="D307" s="360" t="s">
        <v>31</v>
      </c>
      <c r="E307" s="365" t="s">
        <v>30</v>
      </c>
      <c r="F307" s="365" t="s">
        <v>30</v>
      </c>
      <c r="G307" s="359" t="s">
        <v>134</v>
      </c>
      <c r="H307" s="359" t="s">
        <v>678</v>
      </c>
      <c r="I307" s="359" t="s">
        <v>679</v>
      </c>
      <c r="J307" s="359" t="s">
        <v>680</v>
      </c>
      <c r="K307" s="360" t="s">
        <v>681</v>
      </c>
    </row>
    <row r="308" spans="1:11" ht="27.6" hidden="1">
      <c r="A308" s="357" t="s">
        <v>17</v>
      </c>
      <c r="B308" s="358" t="s">
        <v>541</v>
      </c>
      <c r="C308" s="365">
        <v>43783</v>
      </c>
      <c r="D308" s="360" t="s">
        <v>31</v>
      </c>
      <c r="E308" s="365" t="s">
        <v>30</v>
      </c>
      <c r="F308" s="365" t="s">
        <v>30</v>
      </c>
      <c r="G308" s="359" t="s">
        <v>134</v>
      </c>
      <c r="H308" s="359" t="s">
        <v>682</v>
      </c>
      <c r="I308" s="359" t="s">
        <v>683</v>
      </c>
      <c r="J308" s="359" t="s">
        <v>684</v>
      </c>
      <c r="K308" s="360" t="s">
        <v>681</v>
      </c>
    </row>
    <row r="309" spans="1:11" ht="41.45" hidden="1">
      <c r="A309" s="357" t="s">
        <v>17</v>
      </c>
      <c r="B309" s="358" t="s">
        <v>541</v>
      </c>
      <c r="C309" s="365">
        <v>43783</v>
      </c>
      <c r="D309" s="360" t="s">
        <v>31</v>
      </c>
      <c r="E309" s="365" t="s">
        <v>30</v>
      </c>
      <c r="F309" s="365" t="s">
        <v>30</v>
      </c>
      <c r="G309" s="359" t="s">
        <v>134</v>
      </c>
      <c r="H309" s="359" t="s">
        <v>685</v>
      </c>
      <c r="I309" s="362" t="s">
        <v>686</v>
      </c>
      <c r="J309" s="359" t="s">
        <v>687</v>
      </c>
      <c r="K309" s="360" t="s">
        <v>545</v>
      </c>
    </row>
    <row r="310" spans="1:11" ht="41.45" hidden="1">
      <c r="A310" s="357" t="s">
        <v>17</v>
      </c>
      <c r="B310" s="358" t="s">
        <v>541</v>
      </c>
      <c r="C310" s="365">
        <v>43783</v>
      </c>
      <c r="D310" s="360" t="s">
        <v>31</v>
      </c>
      <c r="E310" s="365" t="s">
        <v>30</v>
      </c>
      <c r="F310" s="365" t="s">
        <v>30</v>
      </c>
      <c r="G310" s="359" t="s">
        <v>134</v>
      </c>
      <c r="H310" s="359" t="s">
        <v>688</v>
      </c>
      <c r="I310" s="362" t="s">
        <v>689</v>
      </c>
      <c r="J310" s="359" t="s">
        <v>690</v>
      </c>
      <c r="K310" s="360" t="s">
        <v>545</v>
      </c>
    </row>
    <row r="311" spans="1:11" ht="41.45" hidden="1">
      <c r="A311" s="357" t="s">
        <v>17</v>
      </c>
      <c r="B311" s="358" t="s">
        <v>541</v>
      </c>
      <c r="C311" s="365">
        <v>43783</v>
      </c>
      <c r="D311" s="360" t="s">
        <v>31</v>
      </c>
      <c r="E311" s="365" t="s">
        <v>30</v>
      </c>
      <c r="F311" s="365" t="s">
        <v>30</v>
      </c>
      <c r="G311" s="359" t="s">
        <v>134</v>
      </c>
      <c r="H311" s="359" t="s">
        <v>297</v>
      </c>
      <c r="I311" s="362" t="s">
        <v>691</v>
      </c>
      <c r="J311" s="359" t="s">
        <v>692</v>
      </c>
      <c r="K311" s="360" t="s">
        <v>545</v>
      </c>
    </row>
    <row r="312" spans="1:11" ht="27.6" hidden="1">
      <c r="A312" s="357" t="s">
        <v>17</v>
      </c>
      <c r="B312" s="358" t="s">
        <v>541</v>
      </c>
      <c r="C312" s="365">
        <v>43783</v>
      </c>
      <c r="D312" s="360" t="s">
        <v>31</v>
      </c>
      <c r="E312" s="365" t="s">
        <v>30</v>
      </c>
      <c r="F312" s="365" t="s">
        <v>30</v>
      </c>
      <c r="G312" s="359" t="s">
        <v>134</v>
      </c>
      <c r="H312" s="359" t="s">
        <v>693</v>
      </c>
      <c r="I312" s="359" t="s">
        <v>694</v>
      </c>
      <c r="J312" s="359" t="s">
        <v>270</v>
      </c>
      <c r="K312" s="360" t="s">
        <v>695</v>
      </c>
    </row>
    <row r="313" spans="1:11" ht="69" hidden="1">
      <c r="A313" s="357" t="s">
        <v>17</v>
      </c>
      <c r="B313" s="358" t="s">
        <v>541</v>
      </c>
      <c r="C313" s="365">
        <v>43783</v>
      </c>
      <c r="D313" s="360" t="s">
        <v>31</v>
      </c>
      <c r="E313" s="365" t="s">
        <v>30</v>
      </c>
      <c r="F313" s="365" t="s">
        <v>30</v>
      </c>
      <c r="G313" s="359" t="s">
        <v>134</v>
      </c>
      <c r="H313" s="359" t="s">
        <v>696</v>
      </c>
      <c r="I313" s="359" t="s">
        <v>697</v>
      </c>
      <c r="J313" s="359" t="s">
        <v>270</v>
      </c>
      <c r="K313" s="360" t="s">
        <v>695</v>
      </c>
    </row>
    <row r="314" spans="1:11" ht="27.6" hidden="1">
      <c r="A314" s="357" t="s">
        <v>17</v>
      </c>
      <c r="B314" s="358" t="s">
        <v>541</v>
      </c>
      <c r="C314" s="365">
        <v>43783</v>
      </c>
      <c r="D314" s="360" t="s">
        <v>31</v>
      </c>
      <c r="E314" s="365" t="s">
        <v>30</v>
      </c>
      <c r="F314" s="365" t="s">
        <v>30</v>
      </c>
      <c r="G314" s="359" t="s">
        <v>134</v>
      </c>
      <c r="H314" s="359" t="s">
        <v>698</v>
      </c>
      <c r="I314" s="359" t="s">
        <v>699</v>
      </c>
      <c r="J314" s="359" t="s">
        <v>700</v>
      </c>
      <c r="K314" s="360" t="s">
        <v>701</v>
      </c>
    </row>
    <row r="315" spans="1:11" ht="27.6" hidden="1">
      <c r="A315" s="357" t="s">
        <v>17</v>
      </c>
      <c r="B315" s="358" t="s">
        <v>541</v>
      </c>
      <c r="C315" s="365">
        <v>43783</v>
      </c>
      <c r="D315" s="360" t="s">
        <v>31</v>
      </c>
      <c r="E315" s="367" t="s">
        <v>30</v>
      </c>
      <c r="F315" s="365" t="s">
        <v>30</v>
      </c>
      <c r="G315" s="359" t="s">
        <v>134</v>
      </c>
      <c r="H315" s="359" t="s">
        <v>702</v>
      </c>
      <c r="I315" s="362" t="s">
        <v>703</v>
      </c>
      <c r="J315" s="359" t="s">
        <v>704</v>
      </c>
      <c r="K315" s="360" t="s">
        <v>705</v>
      </c>
    </row>
    <row r="316" spans="1:11" hidden="1">
      <c r="A316" s="357" t="s">
        <v>17</v>
      </c>
      <c r="B316" s="358" t="s">
        <v>541</v>
      </c>
      <c r="C316" s="365">
        <v>43783</v>
      </c>
      <c r="D316" s="360" t="s">
        <v>31</v>
      </c>
      <c r="E316" s="365" t="s">
        <v>30</v>
      </c>
      <c r="F316" s="365" t="s">
        <v>30</v>
      </c>
      <c r="G316" s="359" t="s">
        <v>134</v>
      </c>
      <c r="H316" s="359" t="s">
        <v>706</v>
      </c>
      <c r="I316" s="359"/>
      <c r="J316" s="359"/>
      <c r="K316" s="360" t="s">
        <v>707</v>
      </c>
    </row>
    <row r="317" spans="1:11" ht="41.45" hidden="1">
      <c r="A317" s="357" t="s">
        <v>17</v>
      </c>
      <c r="B317" s="358" t="s">
        <v>541</v>
      </c>
      <c r="C317" s="365">
        <v>43791</v>
      </c>
      <c r="D317" s="360" t="s">
        <v>31</v>
      </c>
      <c r="E317" s="365" t="s">
        <v>30</v>
      </c>
      <c r="F317" s="365" t="s">
        <v>30</v>
      </c>
      <c r="G317" s="359" t="s">
        <v>134</v>
      </c>
      <c r="H317" s="359" t="s">
        <v>708</v>
      </c>
      <c r="I317" s="359" t="s">
        <v>709</v>
      </c>
      <c r="J317" s="359" t="s">
        <v>270</v>
      </c>
      <c r="K317" s="360" t="s">
        <v>707</v>
      </c>
    </row>
    <row r="318" spans="1:11" ht="41.45" hidden="1">
      <c r="A318" s="357" t="s">
        <v>17</v>
      </c>
      <c r="B318" s="358" t="s">
        <v>541</v>
      </c>
      <c r="C318" s="365">
        <v>43791</v>
      </c>
      <c r="D318" s="360" t="s">
        <v>31</v>
      </c>
      <c r="E318" s="365" t="s">
        <v>30</v>
      </c>
      <c r="F318" s="365" t="s">
        <v>30</v>
      </c>
      <c r="G318" s="359" t="s">
        <v>134</v>
      </c>
      <c r="H318" s="359" t="s">
        <v>710</v>
      </c>
      <c r="I318" s="359" t="s">
        <v>711</v>
      </c>
      <c r="J318" s="359" t="s">
        <v>712</v>
      </c>
      <c r="K318" s="360" t="s">
        <v>707</v>
      </c>
    </row>
    <row r="319" spans="1:11" ht="69" hidden="1">
      <c r="A319" s="357" t="s">
        <v>17</v>
      </c>
      <c r="B319" s="358" t="s">
        <v>541</v>
      </c>
      <c r="C319" s="365">
        <v>43791</v>
      </c>
      <c r="D319" s="360" t="s">
        <v>31</v>
      </c>
      <c r="E319" s="365" t="s">
        <v>30</v>
      </c>
      <c r="F319" s="365" t="s">
        <v>30</v>
      </c>
      <c r="G319" s="359" t="s">
        <v>134</v>
      </c>
      <c r="H319" s="359" t="s">
        <v>713</v>
      </c>
      <c r="I319" s="359" t="s">
        <v>714</v>
      </c>
      <c r="J319" s="359" t="s">
        <v>715</v>
      </c>
      <c r="K319" s="360" t="s">
        <v>707</v>
      </c>
    </row>
    <row r="320" spans="1:11" ht="27.6" hidden="1">
      <c r="A320" s="357" t="s">
        <v>17</v>
      </c>
      <c r="B320" s="358" t="s">
        <v>541</v>
      </c>
      <c r="C320" s="358">
        <v>43798</v>
      </c>
      <c r="D320" s="358" t="s">
        <v>31</v>
      </c>
      <c r="E320" s="365" t="s">
        <v>30</v>
      </c>
      <c r="F320" s="365" t="s">
        <v>30</v>
      </c>
      <c r="G320" s="358" t="s">
        <v>287</v>
      </c>
      <c r="H320" s="358" t="s">
        <v>716</v>
      </c>
      <c r="I320" s="358" t="s">
        <v>717</v>
      </c>
      <c r="J320" s="358" t="s">
        <v>270</v>
      </c>
      <c r="K320" s="358" t="s">
        <v>718</v>
      </c>
    </row>
    <row r="321" spans="1:11" ht="27.6" hidden="1">
      <c r="A321" s="357" t="s">
        <v>17</v>
      </c>
      <c r="B321" s="358" t="s">
        <v>541</v>
      </c>
      <c r="C321" s="358">
        <v>43798</v>
      </c>
      <c r="D321" s="358" t="s">
        <v>31</v>
      </c>
      <c r="E321" s="365" t="s">
        <v>30</v>
      </c>
      <c r="F321" s="365" t="s">
        <v>30</v>
      </c>
      <c r="G321" s="358" t="s">
        <v>287</v>
      </c>
      <c r="H321" s="358" t="s">
        <v>719</v>
      </c>
      <c r="I321" s="358" t="s">
        <v>720</v>
      </c>
      <c r="J321" s="358" t="s">
        <v>270</v>
      </c>
      <c r="K321" s="358" t="s">
        <v>718</v>
      </c>
    </row>
    <row r="322" spans="1:11" ht="27.6" hidden="1">
      <c r="A322" s="357" t="s">
        <v>17</v>
      </c>
      <c r="B322" s="358" t="s">
        <v>541</v>
      </c>
      <c r="C322" s="358">
        <v>43798</v>
      </c>
      <c r="D322" s="358" t="s">
        <v>31</v>
      </c>
      <c r="E322" s="365" t="s">
        <v>30</v>
      </c>
      <c r="F322" s="365" t="s">
        <v>30</v>
      </c>
      <c r="G322" s="358" t="s">
        <v>287</v>
      </c>
      <c r="H322" s="358" t="s">
        <v>721</v>
      </c>
      <c r="I322" s="358" t="s">
        <v>56</v>
      </c>
      <c r="J322" s="358" t="s">
        <v>270</v>
      </c>
      <c r="K322" s="358" t="s">
        <v>718</v>
      </c>
    </row>
    <row r="323" spans="1:11" ht="27.6" hidden="1">
      <c r="A323" s="357" t="s">
        <v>17</v>
      </c>
      <c r="B323" s="358" t="s">
        <v>541</v>
      </c>
      <c r="C323" s="358">
        <v>43798</v>
      </c>
      <c r="D323" s="358" t="s">
        <v>31</v>
      </c>
      <c r="E323" s="365" t="s">
        <v>30</v>
      </c>
      <c r="F323" s="365" t="s">
        <v>30</v>
      </c>
      <c r="G323" s="358" t="s">
        <v>287</v>
      </c>
      <c r="H323" s="358" t="s">
        <v>466</v>
      </c>
      <c r="I323" s="358">
        <v>0</v>
      </c>
      <c r="J323" s="358" t="s">
        <v>270</v>
      </c>
      <c r="K323" s="358" t="s">
        <v>718</v>
      </c>
    </row>
    <row r="324" spans="1:11" ht="27.6" hidden="1">
      <c r="A324" s="357" t="s">
        <v>17</v>
      </c>
      <c r="B324" s="358" t="s">
        <v>541</v>
      </c>
      <c r="C324" s="358">
        <v>43798</v>
      </c>
      <c r="D324" s="358" t="s">
        <v>31</v>
      </c>
      <c r="E324" s="365" t="s">
        <v>30</v>
      </c>
      <c r="F324" s="365" t="s">
        <v>30</v>
      </c>
      <c r="G324" s="358" t="s">
        <v>287</v>
      </c>
      <c r="H324" s="358" t="s">
        <v>722</v>
      </c>
      <c r="I324" s="358" t="s">
        <v>723</v>
      </c>
      <c r="J324" s="358" t="s">
        <v>270</v>
      </c>
      <c r="K324" s="358" t="s">
        <v>718</v>
      </c>
    </row>
    <row r="325" spans="1:11" ht="27.6" hidden="1">
      <c r="A325" s="357" t="s">
        <v>17</v>
      </c>
      <c r="B325" s="358" t="s">
        <v>541</v>
      </c>
      <c r="C325" s="358">
        <v>43798</v>
      </c>
      <c r="D325" s="358" t="s">
        <v>31</v>
      </c>
      <c r="E325" s="365" t="s">
        <v>30</v>
      </c>
      <c r="F325" s="365" t="s">
        <v>30</v>
      </c>
      <c r="G325" s="358" t="s">
        <v>287</v>
      </c>
      <c r="H325" s="358" t="s">
        <v>724</v>
      </c>
      <c r="I325" s="358" t="s">
        <v>725</v>
      </c>
      <c r="J325" s="358" t="s">
        <v>270</v>
      </c>
      <c r="K325" s="358" t="s">
        <v>718</v>
      </c>
    </row>
    <row r="326" spans="1:11" ht="27.6" hidden="1">
      <c r="A326" s="357" t="s">
        <v>17</v>
      </c>
      <c r="B326" s="358" t="s">
        <v>541</v>
      </c>
      <c r="C326" s="358">
        <v>43798</v>
      </c>
      <c r="D326" s="358" t="s">
        <v>31</v>
      </c>
      <c r="E326" s="365" t="s">
        <v>30</v>
      </c>
      <c r="F326" s="365" t="s">
        <v>30</v>
      </c>
      <c r="G326" s="358" t="s">
        <v>287</v>
      </c>
      <c r="H326" s="358" t="s">
        <v>726</v>
      </c>
      <c r="I326" s="358" t="s">
        <v>727</v>
      </c>
      <c r="J326" s="358" t="s">
        <v>270</v>
      </c>
      <c r="K326" s="358" t="s">
        <v>718</v>
      </c>
    </row>
    <row r="327" spans="1:11" ht="27.6" hidden="1">
      <c r="A327" s="357" t="s">
        <v>17</v>
      </c>
      <c r="B327" s="358" t="s">
        <v>541</v>
      </c>
      <c r="C327" s="358">
        <v>43798</v>
      </c>
      <c r="D327" s="358" t="s">
        <v>31</v>
      </c>
      <c r="E327" s="365" t="s">
        <v>30</v>
      </c>
      <c r="F327" s="365" t="s">
        <v>30</v>
      </c>
      <c r="G327" s="358" t="s">
        <v>287</v>
      </c>
      <c r="H327" s="358" t="s">
        <v>728</v>
      </c>
      <c r="I327" s="358" t="s">
        <v>729</v>
      </c>
      <c r="J327" s="358" t="s">
        <v>342</v>
      </c>
      <c r="K327" s="358" t="s">
        <v>718</v>
      </c>
    </row>
    <row r="328" spans="1:11" ht="27.6" hidden="1">
      <c r="A328" s="357" t="s">
        <v>17</v>
      </c>
      <c r="B328" s="358" t="s">
        <v>541</v>
      </c>
      <c r="C328" s="358">
        <v>43798</v>
      </c>
      <c r="D328" s="358" t="s">
        <v>31</v>
      </c>
      <c r="E328" s="365" t="s">
        <v>30</v>
      </c>
      <c r="F328" s="365" t="s">
        <v>30</v>
      </c>
      <c r="G328" s="358" t="s">
        <v>287</v>
      </c>
      <c r="H328" s="358" t="s">
        <v>730</v>
      </c>
      <c r="I328" s="358" t="s">
        <v>731</v>
      </c>
      <c r="J328" s="358" t="s">
        <v>345</v>
      </c>
      <c r="K328" s="358" t="s">
        <v>718</v>
      </c>
    </row>
    <row r="329" spans="1:11" hidden="1">
      <c r="A329" s="357" t="s">
        <v>17</v>
      </c>
      <c r="B329" s="358" t="s">
        <v>732</v>
      </c>
      <c r="C329" s="358">
        <v>43901</v>
      </c>
      <c r="D329" s="358" t="s">
        <v>733</v>
      </c>
      <c r="E329" s="365" t="s">
        <v>734</v>
      </c>
      <c r="F329" s="365" t="s">
        <v>734</v>
      </c>
      <c r="G329" s="358" t="s">
        <v>735</v>
      </c>
      <c r="H329" s="358" t="s">
        <v>736</v>
      </c>
      <c r="I329" s="358" t="s">
        <v>737</v>
      </c>
      <c r="J329" s="358" t="s">
        <v>738</v>
      </c>
      <c r="K329" s="358" t="s">
        <v>739</v>
      </c>
    </row>
    <row r="330" spans="1:11" ht="25.5" hidden="1" customHeight="1">
      <c r="A330" s="357" t="s">
        <v>17</v>
      </c>
      <c r="B330" s="358" t="s">
        <v>740</v>
      </c>
      <c r="C330" s="368">
        <v>43983</v>
      </c>
      <c r="D330" s="358" t="s">
        <v>31</v>
      </c>
      <c r="E330" s="365" t="s">
        <v>30</v>
      </c>
      <c r="F330" s="365" t="s">
        <v>30</v>
      </c>
      <c r="G330" s="369" t="s">
        <v>44</v>
      </c>
      <c r="H330" s="369" t="s">
        <v>741</v>
      </c>
      <c r="I330" s="359"/>
      <c r="J330" s="369"/>
      <c r="K330" s="410" t="s">
        <v>742</v>
      </c>
    </row>
    <row r="331" spans="1:11" hidden="1">
      <c r="A331" s="357" t="s">
        <v>17</v>
      </c>
      <c r="B331" s="358" t="s">
        <v>740</v>
      </c>
      <c r="C331" s="368">
        <v>43983</v>
      </c>
      <c r="D331" s="358" t="s">
        <v>31</v>
      </c>
      <c r="E331" s="365" t="s">
        <v>30</v>
      </c>
      <c r="F331" s="365" t="s">
        <v>30</v>
      </c>
      <c r="G331" s="369" t="s">
        <v>44</v>
      </c>
      <c r="H331" s="369" t="s">
        <v>743</v>
      </c>
      <c r="I331" s="359" t="s">
        <v>744</v>
      </c>
      <c r="J331" s="369" t="s">
        <v>270</v>
      </c>
      <c r="K331" s="412"/>
    </row>
    <row r="332" spans="1:11" ht="25.5" hidden="1" customHeight="1">
      <c r="A332" s="357" t="s">
        <v>17</v>
      </c>
      <c r="B332" s="358" t="s">
        <v>740</v>
      </c>
      <c r="C332" s="368">
        <v>43983</v>
      </c>
      <c r="D332" s="358" t="s">
        <v>31</v>
      </c>
      <c r="E332" s="365" t="s">
        <v>30</v>
      </c>
      <c r="F332" s="365" t="s">
        <v>30</v>
      </c>
      <c r="G332" s="369" t="s">
        <v>44</v>
      </c>
      <c r="H332" s="369" t="s">
        <v>745</v>
      </c>
      <c r="I332" s="359" t="s">
        <v>746</v>
      </c>
      <c r="J332" s="369" t="s">
        <v>270</v>
      </c>
      <c r="K332" s="410" t="s">
        <v>747</v>
      </c>
    </row>
    <row r="333" spans="1:11" hidden="1">
      <c r="A333" s="357" t="s">
        <v>17</v>
      </c>
      <c r="B333" s="358" t="s">
        <v>740</v>
      </c>
      <c r="C333" s="368">
        <v>43983</v>
      </c>
      <c r="D333" s="358" t="s">
        <v>31</v>
      </c>
      <c r="E333" s="365" t="s">
        <v>30</v>
      </c>
      <c r="F333" s="365" t="s">
        <v>30</v>
      </c>
      <c r="G333" s="369" t="s">
        <v>44</v>
      </c>
      <c r="H333" s="369" t="s">
        <v>748</v>
      </c>
      <c r="I333" s="359" t="s">
        <v>749</v>
      </c>
      <c r="J333" s="369" t="s">
        <v>270</v>
      </c>
      <c r="K333" s="411"/>
    </row>
    <row r="334" spans="1:11" hidden="1">
      <c r="A334" s="357" t="s">
        <v>17</v>
      </c>
      <c r="B334" s="358" t="s">
        <v>740</v>
      </c>
      <c r="C334" s="368">
        <v>43983</v>
      </c>
      <c r="D334" s="358" t="s">
        <v>31</v>
      </c>
      <c r="E334" s="365" t="s">
        <v>30</v>
      </c>
      <c r="F334" s="365" t="s">
        <v>30</v>
      </c>
      <c r="G334" s="369" t="s">
        <v>44</v>
      </c>
      <c r="H334" s="369" t="s">
        <v>750</v>
      </c>
      <c r="I334" s="359" t="s">
        <v>751</v>
      </c>
      <c r="J334" s="369" t="s">
        <v>270</v>
      </c>
      <c r="K334" s="411"/>
    </row>
    <row r="335" spans="1:11" hidden="1">
      <c r="A335" s="357" t="s">
        <v>17</v>
      </c>
      <c r="B335" s="358" t="s">
        <v>740</v>
      </c>
      <c r="C335" s="368">
        <v>43983</v>
      </c>
      <c r="D335" s="358" t="s">
        <v>31</v>
      </c>
      <c r="E335" s="365" t="s">
        <v>30</v>
      </c>
      <c r="F335" s="365" t="s">
        <v>30</v>
      </c>
      <c r="G335" s="369" t="s">
        <v>44</v>
      </c>
      <c r="H335" s="369" t="s">
        <v>752</v>
      </c>
      <c r="I335" s="359" t="s">
        <v>753</v>
      </c>
      <c r="J335" s="369" t="s">
        <v>270</v>
      </c>
      <c r="K335" s="411"/>
    </row>
    <row r="336" spans="1:11" hidden="1">
      <c r="A336" s="357" t="s">
        <v>17</v>
      </c>
      <c r="B336" s="358" t="s">
        <v>740</v>
      </c>
      <c r="C336" s="368">
        <v>43983</v>
      </c>
      <c r="D336" s="358" t="s">
        <v>31</v>
      </c>
      <c r="E336" s="365" t="s">
        <v>30</v>
      </c>
      <c r="F336" s="365" t="s">
        <v>30</v>
      </c>
      <c r="G336" s="369" t="s">
        <v>44</v>
      </c>
      <c r="H336" s="369" t="s">
        <v>754</v>
      </c>
      <c r="I336" s="359" t="s">
        <v>755</v>
      </c>
      <c r="J336" s="369" t="s">
        <v>270</v>
      </c>
      <c r="K336" s="411"/>
    </row>
    <row r="337" spans="1:11" hidden="1">
      <c r="A337" s="357" t="s">
        <v>17</v>
      </c>
      <c r="B337" s="358" t="s">
        <v>740</v>
      </c>
      <c r="C337" s="368">
        <v>43983</v>
      </c>
      <c r="D337" s="358" t="s">
        <v>31</v>
      </c>
      <c r="E337" s="365" t="s">
        <v>30</v>
      </c>
      <c r="F337" s="365" t="s">
        <v>30</v>
      </c>
      <c r="G337" s="369" t="s">
        <v>44</v>
      </c>
      <c r="H337" s="369" t="s">
        <v>756</v>
      </c>
      <c r="I337" s="359" t="s">
        <v>757</v>
      </c>
      <c r="J337" s="369" t="s">
        <v>270</v>
      </c>
      <c r="K337" s="411"/>
    </row>
    <row r="338" spans="1:11" hidden="1">
      <c r="A338" s="357" t="s">
        <v>17</v>
      </c>
      <c r="B338" s="358" t="s">
        <v>740</v>
      </c>
      <c r="C338" s="368">
        <v>43983</v>
      </c>
      <c r="D338" s="358" t="s">
        <v>31</v>
      </c>
      <c r="E338" s="365" t="s">
        <v>30</v>
      </c>
      <c r="F338" s="365" t="s">
        <v>30</v>
      </c>
      <c r="G338" s="369" t="s">
        <v>44</v>
      </c>
      <c r="H338" s="369" t="s">
        <v>758</v>
      </c>
      <c r="I338" s="359" t="s">
        <v>759</v>
      </c>
      <c r="J338" s="369" t="s">
        <v>270</v>
      </c>
      <c r="K338" s="411"/>
    </row>
    <row r="339" spans="1:11" hidden="1">
      <c r="A339" s="357" t="s">
        <v>17</v>
      </c>
      <c r="B339" s="358" t="s">
        <v>740</v>
      </c>
      <c r="C339" s="368">
        <v>43983</v>
      </c>
      <c r="D339" s="358" t="s">
        <v>31</v>
      </c>
      <c r="E339" s="365" t="s">
        <v>30</v>
      </c>
      <c r="F339" s="365" t="s">
        <v>30</v>
      </c>
      <c r="G339" s="369" t="s">
        <v>44</v>
      </c>
      <c r="H339" s="369" t="s">
        <v>760</v>
      </c>
      <c r="I339" s="359" t="s">
        <v>761</v>
      </c>
      <c r="J339" s="369" t="s">
        <v>270</v>
      </c>
      <c r="K339" s="412"/>
    </row>
    <row r="340" spans="1:11" ht="25.5" hidden="1" customHeight="1">
      <c r="A340" s="357" t="s">
        <v>17</v>
      </c>
      <c r="B340" s="358" t="s">
        <v>740</v>
      </c>
      <c r="C340" s="368">
        <v>43983</v>
      </c>
      <c r="D340" s="358" t="s">
        <v>31</v>
      </c>
      <c r="E340" s="365" t="s">
        <v>30</v>
      </c>
      <c r="F340" s="365" t="s">
        <v>30</v>
      </c>
      <c r="G340" s="369" t="s">
        <v>134</v>
      </c>
      <c r="H340" s="369" t="s">
        <v>762</v>
      </c>
      <c r="I340" s="359" t="s">
        <v>763</v>
      </c>
      <c r="J340" s="369" t="s">
        <v>270</v>
      </c>
      <c r="K340" s="410" t="s">
        <v>764</v>
      </c>
    </row>
    <row r="341" spans="1:11" hidden="1">
      <c r="A341" s="357" t="s">
        <v>17</v>
      </c>
      <c r="B341" s="358" t="s">
        <v>740</v>
      </c>
      <c r="C341" s="368">
        <v>43983</v>
      </c>
      <c r="D341" s="358" t="s">
        <v>31</v>
      </c>
      <c r="E341" s="365" t="s">
        <v>30</v>
      </c>
      <c r="F341" s="365" t="s">
        <v>30</v>
      </c>
      <c r="G341" s="369" t="s">
        <v>134</v>
      </c>
      <c r="H341" s="369" t="s">
        <v>765</v>
      </c>
      <c r="I341" s="359" t="s">
        <v>766</v>
      </c>
      <c r="J341" s="369" t="s">
        <v>270</v>
      </c>
      <c r="K341" s="411"/>
    </row>
    <row r="342" spans="1:11" hidden="1">
      <c r="A342" s="357" t="s">
        <v>17</v>
      </c>
      <c r="B342" s="358" t="s">
        <v>740</v>
      </c>
      <c r="C342" s="368">
        <v>43983</v>
      </c>
      <c r="D342" s="358" t="s">
        <v>31</v>
      </c>
      <c r="E342" s="365" t="s">
        <v>30</v>
      </c>
      <c r="F342" s="365" t="s">
        <v>30</v>
      </c>
      <c r="G342" s="369" t="s">
        <v>134</v>
      </c>
      <c r="H342" s="369" t="s">
        <v>767</v>
      </c>
      <c r="I342" s="359" t="s">
        <v>768</v>
      </c>
      <c r="J342" s="369" t="s">
        <v>270</v>
      </c>
      <c r="K342" s="411"/>
    </row>
    <row r="343" spans="1:11" hidden="1">
      <c r="A343" s="357" t="s">
        <v>17</v>
      </c>
      <c r="B343" s="358" t="s">
        <v>740</v>
      </c>
      <c r="C343" s="368">
        <v>43983</v>
      </c>
      <c r="D343" s="358" t="s">
        <v>31</v>
      </c>
      <c r="E343" s="365" t="s">
        <v>30</v>
      </c>
      <c r="F343" s="365" t="s">
        <v>30</v>
      </c>
      <c r="G343" s="369" t="s">
        <v>134</v>
      </c>
      <c r="H343" s="369" t="s">
        <v>769</v>
      </c>
      <c r="I343" s="359" t="s">
        <v>770</v>
      </c>
      <c r="J343" s="369" t="s">
        <v>270</v>
      </c>
      <c r="K343" s="411"/>
    </row>
    <row r="344" spans="1:11" hidden="1">
      <c r="A344" s="357" t="s">
        <v>17</v>
      </c>
      <c r="B344" s="358" t="s">
        <v>740</v>
      </c>
      <c r="C344" s="368">
        <v>43983</v>
      </c>
      <c r="D344" s="358" t="s">
        <v>31</v>
      </c>
      <c r="E344" s="365" t="s">
        <v>30</v>
      </c>
      <c r="F344" s="365" t="s">
        <v>30</v>
      </c>
      <c r="G344" s="369" t="s">
        <v>134</v>
      </c>
      <c r="H344" s="369" t="s">
        <v>771</v>
      </c>
      <c r="I344" s="359" t="s">
        <v>772</v>
      </c>
      <c r="J344" s="369" t="s">
        <v>270</v>
      </c>
      <c r="K344" s="411"/>
    </row>
    <row r="345" spans="1:11" ht="27.6" hidden="1">
      <c r="A345" s="357" t="s">
        <v>17</v>
      </c>
      <c r="B345" s="358" t="s">
        <v>740</v>
      </c>
      <c r="C345" s="368">
        <v>43983</v>
      </c>
      <c r="D345" s="358" t="s">
        <v>31</v>
      </c>
      <c r="E345" s="365" t="s">
        <v>30</v>
      </c>
      <c r="F345" s="365" t="s">
        <v>30</v>
      </c>
      <c r="G345" s="369" t="s">
        <v>134</v>
      </c>
      <c r="H345" s="369" t="s">
        <v>773</v>
      </c>
      <c r="I345" s="359" t="s">
        <v>774</v>
      </c>
      <c r="J345" s="369" t="s">
        <v>270</v>
      </c>
      <c r="K345" s="411"/>
    </row>
    <row r="346" spans="1:11" hidden="1">
      <c r="A346" s="357" t="s">
        <v>17</v>
      </c>
      <c r="B346" s="358" t="s">
        <v>740</v>
      </c>
      <c r="C346" s="368">
        <v>43983</v>
      </c>
      <c r="D346" s="358" t="s">
        <v>31</v>
      </c>
      <c r="E346" s="365" t="s">
        <v>30</v>
      </c>
      <c r="F346" s="365" t="s">
        <v>30</v>
      </c>
      <c r="G346" s="369" t="s">
        <v>134</v>
      </c>
      <c r="H346" s="369" t="s">
        <v>775</v>
      </c>
      <c r="I346" s="359" t="s">
        <v>776</v>
      </c>
      <c r="J346" s="369" t="s">
        <v>270</v>
      </c>
      <c r="K346" s="411"/>
    </row>
    <row r="347" spans="1:11" hidden="1">
      <c r="A347" s="357" t="s">
        <v>17</v>
      </c>
      <c r="B347" s="358" t="s">
        <v>740</v>
      </c>
      <c r="C347" s="368">
        <v>43983</v>
      </c>
      <c r="D347" s="358" t="s">
        <v>31</v>
      </c>
      <c r="E347" s="365" t="s">
        <v>30</v>
      </c>
      <c r="F347" s="365" t="s">
        <v>30</v>
      </c>
      <c r="G347" s="369" t="s">
        <v>134</v>
      </c>
      <c r="H347" s="369" t="s">
        <v>777</v>
      </c>
      <c r="I347" s="359" t="s">
        <v>746</v>
      </c>
      <c r="J347" s="369" t="s">
        <v>270</v>
      </c>
      <c r="K347" s="411"/>
    </row>
    <row r="348" spans="1:11" hidden="1">
      <c r="A348" s="357" t="s">
        <v>17</v>
      </c>
      <c r="B348" s="358" t="s">
        <v>740</v>
      </c>
      <c r="C348" s="368">
        <v>43983</v>
      </c>
      <c r="D348" s="358" t="s">
        <v>31</v>
      </c>
      <c r="E348" s="365" t="s">
        <v>30</v>
      </c>
      <c r="F348" s="365" t="s">
        <v>30</v>
      </c>
      <c r="G348" s="369" t="s">
        <v>134</v>
      </c>
      <c r="H348" s="369" t="s">
        <v>778</v>
      </c>
      <c r="I348" s="359" t="s">
        <v>749</v>
      </c>
      <c r="J348" s="369" t="s">
        <v>270</v>
      </c>
      <c r="K348" s="411"/>
    </row>
    <row r="349" spans="1:11" hidden="1">
      <c r="A349" s="357" t="s">
        <v>17</v>
      </c>
      <c r="B349" s="358" t="s">
        <v>740</v>
      </c>
      <c r="C349" s="368">
        <v>43983</v>
      </c>
      <c r="D349" s="358" t="s">
        <v>31</v>
      </c>
      <c r="E349" s="365" t="s">
        <v>30</v>
      </c>
      <c r="F349" s="365" t="s">
        <v>30</v>
      </c>
      <c r="G349" s="369" t="s">
        <v>134</v>
      </c>
      <c r="H349" s="369" t="s">
        <v>779</v>
      </c>
      <c r="I349" s="359" t="s">
        <v>751</v>
      </c>
      <c r="J349" s="369" t="s">
        <v>270</v>
      </c>
      <c r="K349" s="411"/>
    </row>
    <row r="350" spans="1:11" hidden="1">
      <c r="A350" s="357" t="s">
        <v>17</v>
      </c>
      <c r="B350" s="358" t="s">
        <v>740</v>
      </c>
      <c r="C350" s="368">
        <v>43983</v>
      </c>
      <c r="D350" s="358" t="s">
        <v>31</v>
      </c>
      <c r="E350" s="365" t="s">
        <v>30</v>
      </c>
      <c r="F350" s="365" t="s">
        <v>30</v>
      </c>
      <c r="G350" s="369" t="s">
        <v>134</v>
      </c>
      <c r="H350" s="369" t="s">
        <v>780</v>
      </c>
      <c r="I350" s="359" t="s">
        <v>753</v>
      </c>
      <c r="J350" s="369" t="s">
        <v>270</v>
      </c>
      <c r="K350" s="411"/>
    </row>
    <row r="351" spans="1:11" hidden="1">
      <c r="A351" s="357" t="s">
        <v>17</v>
      </c>
      <c r="B351" s="358" t="s">
        <v>740</v>
      </c>
      <c r="C351" s="368">
        <v>43983</v>
      </c>
      <c r="D351" s="358" t="s">
        <v>31</v>
      </c>
      <c r="E351" s="365" t="s">
        <v>30</v>
      </c>
      <c r="F351" s="365" t="s">
        <v>30</v>
      </c>
      <c r="G351" s="369" t="s">
        <v>134</v>
      </c>
      <c r="H351" s="369" t="s">
        <v>781</v>
      </c>
      <c r="I351" s="359" t="s">
        <v>755</v>
      </c>
      <c r="J351" s="369" t="s">
        <v>270</v>
      </c>
      <c r="K351" s="411"/>
    </row>
    <row r="352" spans="1:11" hidden="1">
      <c r="A352" s="357" t="s">
        <v>17</v>
      </c>
      <c r="B352" s="358" t="s">
        <v>740</v>
      </c>
      <c r="C352" s="368">
        <v>43983</v>
      </c>
      <c r="D352" s="358" t="s">
        <v>31</v>
      </c>
      <c r="E352" s="365" t="s">
        <v>30</v>
      </c>
      <c r="F352" s="365" t="s">
        <v>30</v>
      </c>
      <c r="G352" s="369" t="s">
        <v>134</v>
      </c>
      <c r="H352" s="369" t="s">
        <v>782</v>
      </c>
      <c r="I352" s="359" t="s">
        <v>757</v>
      </c>
      <c r="J352" s="369" t="s">
        <v>270</v>
      </c>
      <c r="K352" s="411"/>
    </row>
    <row r="353" spans="1:11" hidden="1">
      <c r="A353" s="357" t="s">
        <v>17</v>
      </c>
      <c r="B353" s="358" t="s">
        <v>740</v>
      </c>
      <c r="C353" s="368">
        <v>43983</v>
      </c>
      <c r="D353" s="358" t="s">
        <v>31</v>
      </c>
      <c r="E353" s="365" t="s">
        <v>30</v>
      </c>
      <c r="F353" s="365" t="s">
        <v>30</v>
      </c>
      <c r="G353" s="369" t="s">
        <v>134</v>
      </c>
      <c r="H353" s="369" t="s">
        <v>783</v>
      </c>
      <c r="I353" s="359" t="s">
        <v>759</v>
      </c>
      <c r="J353" s="369" t="s">
        <v>270</v>
      </c>
      <c r="K353" s="411"/>
    </row>
    <row r="354" spans="1:11" hidden="1">
      <c r="A354" s="357" t="s">
        <v>17</v>
      </c>
      <c r="B354" s="358" t="s">
        <v>740</v>
      </c>
      <c r="C354" s="368">
        <v>43983</v>
      </c>
      <c r="D354" s="358" t="s">
        <v>31</v>
      </c>
      <c r="E354" s="365" t="s">
        <v>30</v>
      </c>
      <c r="F354" s="365" t="s">
        <v>30</v>
      </c>
      <c r="G354" s="369" t="s">
        <v>134</v>
      </c>
      <c r="H354" s="369" t="s">
        <v>784</v>
      </c>
      <c r="I354" s="359" t="s">
        <v>761</v>
      </c>
      <c r="J354" s="369" t="s">
        <v>270</v>
      </c>
      <c r="K354" s="412"/>
    </row>
    <row r="355" spans="1:11" ht="96.6" hidden="1">
      <c r="A355" s="357" t="s">
        <v>17</v>
      </c>
      <c r="B355" s="358" t="s">
        <v>740</v>
      </c>
      <c r="C355" s="368">
        <v>43983</v>
      </c>
      <c r="D355" s="358" t="s">
        <v>31</v>
      </c>
      <c r="E355" s="365" t="s">
        <v>30</v>
      </c>
      <c r="F355" s="365" t="s">
        <v>30</v>
      </c>
      <c r="G355" s="369" t="s">
        <v>134</v>
      </c>
      <c r="H355" s="369" t="s">
        <v>785</v>
      </c>
      <c r="I355" s="362" t="s">
        <v>786</v>
      </c>
      <c r="J355" s="359" t="s">
        <v>787</v>
      </c>
      <c r="K355" s="359" t="s">
        <v>788</v>
      </c>
    </row>
    <row r="356" spans="1:11" ht="27.6" hidden="1">
      <c r="A356" s="357" t="s">
        <v>17</v>
      </c>
      <c r="B356" s="358" t="s">
        <v>740</v>
      </c>
      <c r="C356" s="368">
        <v>43983</v>
      </c>
      <c r="D356" s="358" t="s">
        <v>31</v>
      </c>
      <c r="E356" s="365" t="s">
        <v>30</v>
      </c>
      <c r="F356" s="365" t="s">
        <v>30</v>
      </c>
      <c r="G356" s="369" t="s">
        <v>134</v>
      </c>
      <c r="H356" s="369" t="s">
        <v>789</v>
      </c>
      <c r="I356" s="362" t="s">
        <v>790</v>
      </c>
      <c r="J356" s="359" t="s">
        <v>270</v>
      </c>
      <c r="K356" s="359" t="s">
        <v>791</v>
      </c>
    </row>
    <row r="357" spans="1:11" ht="27.6" hidden="1">
      <c r="A357" s="357" t="s">
        <v>17</v>
      </c>
      <c r="B357" s="358" t="s">
        <v>792</v>
      </c>
      <c r="C357" s="368">
        <v>44236</v>
      </c>
      <c r="D357" s="358" t="s">
        <v>733</v>
      </c>
      <c r="E357" s="365" t="s">
        <v>31</v>
      </c>
      <c r="F357" s="365" t="s">
        <v>793</v>
      </c>
      <c r="G357" s="369" t="s">
        <v>32</v>
      </c>
      <c r="H357" s="369" t="s">
        <v>794</v>
      </c>
      <c r="I357" s="362" t="s">
        <v>795</v>
      </c>
      <c r="J357" s="359" t="s">
        <v>505</v>
      </c>
      <c r="K357" s="370" t="s">
        <v>796</v>
      </c>
    </row>
    <row r="358" spans="1:11" hidden="1">
      <c r="A358" s="357" t="s">
        <v>17</v>
      </c>
      <c r="B358" s="358" t="s">
        <v>792</v>
      </c>
      <c r="C358" s="368">
        <v>44236</v>
      </c>
      <c r="D358" s="358" t="s">
        <v>733</v>
      </c>
      <c r="E358" s="365" t="s">
        <v>31</v>
      </c>
      <c r="F358" s="365" t="s">
        <v>793</v>
      </c>
      <c r="G358" s="369" t="s">
        <v>32</v>
      </c>
      <c r="H358" s="369" t="s">
        <v>797</v>
      </c>
      <c r="I358" s="362" t="s">
        <v>798</v>
      </c>
      <c r="J358" s="359" t="s">
        <v>799</v>
      </c>
      <c r="K358" s="410" t="s">
        <v>800</v>
      </c>
    </row>
    <row r="359" spans="1:11" hidden="1">
      <c r="A359" s="357" t="s">
        <v>17</v>
      </c>
      <c r="B359" s="358" t="s">
        <v>792</v>
      </c>
      <c r="C359" s="368">
        <v>44236</v>
      </c>
      <c r="D359" s="358" t="s">
        <v>733</v>
      </c>
      <c r="E359" s="365" t="s">
        <v>31</v>
      </c>
      <c r="F359" s="365" t="s">
        <v>793</v>
      </c>
      <c r="G359" s="369" t="s">
        <v>32</v>
      </c>
      <c r="H359" s="369" t="s">
        <v>801</v>
      </c>
      <c r="I359" s="362">
        <v>0.2</v>
      </c>
      <c r="J359" s="359">
        <v>0.1</v>
      </c>
      <c r="K359" s="411"/>
    </row>
    <row r="360" spans="1:11" hidden="1">
      <c r="A360" s="357" t="s">
        <v>17</v>
      </c>
      <c r="B360" s="358" t="s">
        <v>792</v>
      </c>
      <c r="C360" s="368">
        <v>44236</v>
      </c>
      <c r="D360" s="358" t="s">
        <v>733</v>
      </c>
      <c r="E360" s="365" t="s">
        <v>31</v>
      </c>
      <c r="F360" s="365" t="s">
        <v>793</v>
      </c>
      <c r="G360" s="369" t="s">
        <v>32</v>
      </c>
      <c r="H360" s="369" t="s">
        <v>802</v>
      </c>
      <c r="I360" s="362" t="s">
        <v>803</v>
      </c>
      <c r="J360" s="359" t="s">
        <v>804</v>
      </c>
      <c r="K360" s="411"/>
    </row>
    <row r="361" spans="1:11" hidden="1">
      <c r="A361" s="357" t="s">
        <v>17</v>
      </c>
      <c r="B361" s="358" t="s">
        <v>792</v>
      </c>
      <c r="C361" s="368">
        <v>44236</v>
      </c>
      <c r="D361" s="358" t="s">
        <v>733</v>
      </c>
      <c r="E361" s="365" t="s">
        <v>31</v>
      </c>
      <c r="F361" s="365" t="s">
        <v>793</v>
      </c>
      <c r="G361" s="369" t="s">
        <v>32</v>
      </c>
      <c r="H361" s="369" t="s">
        <v>805</v>
      </c>
      <c r="I361" s="362" t="s">
        <v>803</v>
      </c>
      <c r="J361" s="359" t="s">
        <v>806</v>
      </c>
      <c r="K361" s="411"/>
    </row>
    <row r="362" spans="1:11" hidden="1">
      <c r="A362" s="357" t="s">
        <v>17</v>
      </c>
      <c r="B362" s="358" t="s">
        <v>792</v>
      </c>
      <c r="C362" s="368">
        <v>44236</v>
      </c>
      <c r="D362" s="358" t="s">
        <v>733</v>
      </c>
      <c r="E362" s="365" t="s">
        <v>31</v>
      </c>
      <c r="F362" s="365" t="s">
        <v>793</v>
      </c>
      <c r="G362" s="369" t="s">
        <v>32</v>
      </c>
      <c r="H362" s="369" t="s">
        <v>807</v>
      </c>
      <c r="I362" s="362" t="s">
        <v>803</v>
      </c>
      <c r="J362" s="359" t="s">
        <v>806</v>
      </c>
      <c r="K362" s="411"/>
    </row>
    <row r="363" spans="1:11" hidden="1">
      <c r="A363" s="357" t="s">
        <v>17</v>
      </c>
      <c r="B363" s="358" t="s">
        <v>792</v>
      </c>
      <c r="C363" s="368">
        <v>44236</v>
      </c>
      <c r="D363" s="358" t="s">
        <v>733</v>
      </c>
      <c r="E363" s="365" t="s">
        <v>31</v>
      </c>
      <c r="F363" s="365" t="s">
        <v>793</v>
      </c>
      <c r="G363" s="369" t="s">
        <v>32</v>
      </c>
      <c r="H363" s="369" t="s">
        <v>808</v>
      </c>
      <c r="I363" s="362" t="s">
        <v>809</v>
      </c>
      <c r="J363" s="359" t="s">
        <v>810</v>
      </c>
      <c r="K363" s="411"/>
    </row>
    <row r="364" spans="1:11" hidden="1">
      <c r="A364" s="357" t="s">
        <v>17</v>
      </c>
      <c r="B364" s="358" t="s">
        <v>792</v>
      </c>
      <c r="C364" s="368">
        <v>44236</v>
      </c>
      <c r="D364" s="358" t="s">
        <v>733</v>
      </c>
      <c r="E364" s="365" t="s">
        <v>31</v>
      </c>
      <c r="F364" s="365" t="s">
        <v>793</v>
      </c>
      <c r="G364" s="369" t="s">
        <v>32</v>
      </c>
      <c r="H364" s="369" t="s">
        <v>811</v>
      </c>
      <c r="I364" s="362" t="s">
        <v>809</v>
      </c>
      <c r="J364" s="359" t="s">
        <v>810</v>
      </c>
      <c r="K364" s="412"/>
    </row>
    <row r="365" spans="1:11" hidden="1">
      <c r="A365" s="357" t="s">
        <v>17</v>
      </c>
      <c r="B365" s="358" t="s">
        <v>792</v>
      </c>
      <c r="C365" s="368">
        <v>44236</v>
      </c>
      <c r="D365" s="358" t="s">
        <v>733</v>
      </c>
      <c r="E365" s="365" t="s">
        <v>31</v>
      </c>
      <c r="F365" s="365" t="s">
        <v>793</v>
      </c>
      <c r="G365" s="369" t="s">
        <v>32</v>
      </c>
      <c r="H365" s="369" t="s">
        <v>812</v>
      </c>
      <c r="I365" s="362" t="s">
        <v>813</v>
      </c>
      <c r="J365" s="359" t="s">
        <v>814</v>
      </c>
      <c r="K365" s="410" t="s">
        <v>815</v>
      </c>
    </row>
    <row r="366" spans="1:11" hidden="1">
      <c r="A366" s="357" t="s">
        <v>17</v>
      </c>
      <c r="B366" s="358" t="s">
        <v>792</v>
      </c>
      <c r="C366" s="368">
        <v>44236</v>
      </c>
      <c r="D366" s="358" t="s">
        <v>733</v>
      </c>
      <c r="E366" s="365" t="s">
        <v>31</v>
      </c>
      <c r="F366" s="365" t="s">
        <v>793</v>
      </c>
      <c r="G366" s="369" t="s">
        <v>32</v>
      </c>
      <c r="H366" s="369" t="s">
        <v>816</v>
      </c>
      <c r="I366" s="362" t="s">
        <v>813</v>
      </c>
      <c r="J366" s="359" t="s">
        <v>814</v>
      </c>
      <c r="K366" s="411"/>
    </row>
    <row r="367" spans="1:11" hidden="1">
      <c r="A367" s="357" t="s">
        <v>17</v>
      </c>
      <c r="B367" s="358" t="s">
        <v>792</v>
      </c>
      <c r="C367" s="368">
        <v>44236</v>
      </c>
      <c r="D367" s="358" t="s">
        <v>733</v>
      </c>
      <c r="E367" s="365" t="s">
        <v>31</v>
      </c>
      <c r="F367" s="365" t="s">
        <v>793</v>
      </c>
      <c r="G367" s="369" t="s">
        <v>32</v>
      </c>
      <c r="H367" s="369" t="s">
        <v>817</v>
      </c>
      <c r="I367" s="362" t="s">
        <v>813</v>
      </c>
      <c r="J367" s="359" t="s">
        <v>814</v>
      </c>
      <c r="K367" s="411"/>
    </row>
    <row r="368" spans="1:11" hidden="1">
      <c r="A368" s="357" t="s">
        <v>17</v>
      </c>
      <c r="B368" s="358" t="s">
        <v>792</v>
      </c>
      <c r="C368" s="368">
        <v>44236</v>
      </c>
      <c r="D368" s="358" t="s">
        <v>733</v>
      </c>
      <c r="E368" s="365" t="s">
        <v>31</v>
      </c>
      <c r="F368" s="365" t="s">
        <v>793</v>
      </c>
      <c r="G368" s="369" t="s">
        <v>32</v>
      </c>
      <c r="H368" s="369" t="s">
        <v>818</v>
      </c>
      <c r="I368" s="362" t="s">
        <v>819</v>
      </c>
      <c r="J368" s="359" t="s">
        <v>820</v>
      </c>
      <c r="K368" s="411"/>
    </row>
    <row r="369" spans="1:11" hidden="1">
      <c r="A369" s="357" t="s">
        <v>17</v>
      </c>
      <c r="B369" s="358" t="s">
        <v>792</v>
      </c>
      <c r="C369" s="368">
        <v>44236</v>
      </c>
      <c r="D369" s="358" t="s">
        <v>733</v>
      </c>
      <c r="E369" s="365" t="s">
        <v>31</v>
      </c>
      <c r="F369" s="365" t="s">
        <v>793</v>
      </c>
      <c r="G369" s="369" t="s">
        <v>32</v>
      </c>
      <c r="H369" s="369" t="s">
        <v>821</v>
      </c>
      <c r="I369" s="362" t="s">
        <v>819</v>
      </c>
      <c r="J369" s="359" t="s">
        <v>820</v>
      </c>
      <c r="K369" s="412"/>
    </row>
    <row r="370" spans="1:11" ht="14.25" hidden="1" customHeight="1">
      <c r="A370" s="357" t="s">
        <v>17</v>
      </c>
      <c r="B370" s="358" t="s">
        <v>792</v>
      </c>
      <c r="C370" s="368">
        <v>44236</v>
      </c>
      <c r="D370" s="358" t="s">
        <v>733</v>
      </c>
      <c r="E370" s="365" t="s">
        <v>31</v>
      </c>
      <c r="F370" s="365" t="s">
        <v>793</v>
      </c>
      <c r="G370" s="369" t="s">
        <v>32</v>
      </c>
      <c r="H370" s="369" t="s">
        <v>822</v>
      </c>
      <c r="I370" s="362">
        <v>0.81</v>
      </c>
      <c r="J370" s="359">
        <v>0.82</v>
      </c>
      <c r="K370" s="410" t="s">
        <v>823</v>
      </c>
    </row>
    <row r="371" spans="1:11" hidden="1">
      <c r="A371" s="357" t="s">
        <v>17</v>
      </c>
      <c r="B371" s="358" t="s">
        <v>792</v>
      </c>
      <c r="C371" s="368">
        <v>44236</v>
      </c>
      <c r="D371" s="358" t="s">
        <v>733</v>
      </c>
      <c r="E371" s="365" t="s">
        <v>31</v>
      </c>
      <c r="F371" s="365" t="s">
        <v>793</v>
      </c>
      <c r="G371" s="369" t="s">
        <v>32</v>
      </c>
      <c r="H371" s="369" t="s">
        <v>824</v>
      </c>
      <c r="I371" s="362" t="s">
        <v>825</v>
      </c>
      <c r="J371" s="359" t="s">
        <v>826</v>
      </c>
      <c r="K371" s="411"/>
    </row>
    <row r="372" spans="1:11" hidden="1">
      <c r="A372" s="357" t="s">
        <v>17</v>
      </c>
      <c r="B372" s="358" t="s">
        <v>792</v>
      </c>
      <c r="C372" s="368">
        <v>44236</v>
      </c>
      <c r="D372" s="358" t="s">
        <v>733</v>
      </c>
      <c r="E372" s="365" t="s">
        <v>31</v>
      </c>
      <c r="F372" s="365" t="s">
        <v>793</v>
      </c>
      <c r="G372" s="369" t="s">
        <v>32</v>
      </c>
      <c r="H372" s="369" t="s">
        <v>827</v>
      </c>
      <c r="I372" s="362">
        <v>0.81</v>
      </c>
      <c r="J372" s="359">
        <v>0.82</v>
      </c>
      <c r="K372" s="411"/>
    </row>
    <row r="373" spans="1:11" hidden="1">
      <c r="A373" s="357" t="s">
        <v>17</v>
      </c>
      <c r="B373" s="358" t="s">
        <v>792</v>
      </c>
      <c r="C373" s="368">
        <v>44236</v>
      </c>
      <c r="D373" s="358" t="s">
        <v>733</v>
      </c>
      <c r="E373" s="365" t="s">
        <v>31</v>
      </c>
      <c r="F373" s="365" t="s">
        <v>793</v>
      </c>
      <c r="G373" s="369" t="s">
        <v>32</v>
      </c>
      <c r="H373" s="369" t="s">
        <v>828</v>
      </c>
      <c r="I373" s="362" t="s">
        <v>825</v>
      </c>
      <c r="J373" s="359" t="s">
        <v>826</v>
      </c>
      <c r="K373" s="411"/>
    </row>
    <row r="374" spans="1:11" hidden="1">
      <c r="A374" s="357" t="s">
        <v>17</v>
      </c>
      <c r="B374" s="358" t="s">
        <v>792</v>
      </c>
      <c r="C374" s="368">
        <v>44236</v>
      </c>
      <c r="D374" s="358" t="s">
        <v>733</v>
      </c>
      <c r="E374" s="365" t="s">
        <v>31</v>
      </c>
      <c r="F374" s="365" t="s">
        <v>793</v>
      </c>
      <c r="G374" s="369" t="s">
        <v>32</v>
      </c>
      <c r="H374" s="369" t="s">
        <v>829</v>
      </c>
      <c r="I374" s="362">
        <v>1.02</v>
      </c>
      <c r="J374" s="359">
        <v>1.07</v>
      </c>
      <c r="K374" s="411"/>
    </row>
    <row r="375" spans="1:11" hidden="1">
      <c r="A375" s="357" t="s">
        <v>17</v>
      </c>
      <c r="B375" s="358" t="s">
        <v>792</v>
      </c>
      <c r="C375" s="368">
        <v>44236</v>
      </c>
      <c r="D375" s="358" t="s">
        <v>733</v>
      </c>
      <c r="E375" s="365" t="s">
        <v>31</v>
      </c>
      <c r="F375" s="365" t="s">
        <v>793</v>
      </c>
      <c r="G375" s="369" t="s">
        <v>32</v>
      </c>
      <c r="H375" s="369" t="s">
        <v>830</v>
      </c>
      <c r="I375" s="362" t="s">
        <v>825</v>
      </c>
      <c r="J375" s="359" t="s">
        <v>826</v>
      </c>
      <c r="K375" s="411"/>
    </row>
    <row r="376" spans="1:11" hidden="1">
      <c r="A376" s="357" t="s">
        <v>17</v>
      </c>
      <c r="B376" s="358" t="s">
        <v>792</v>
      </c>
      <c r="C376" s="368">
        <v>44236</v>
      </c>
      <c r="D376" s="358" t="s">
        <v>733</v>
      </c>
      <c r="E376" s="365" t="s">
        <v>31</v>
      </c>
      <c r="F376" s="365" t="s">
        <v>793</v>
      </c>
      <c r="G376" s="369" t="s">
        <v>32</v>
      </c>
      <c r="H376" s="369" t="s">
        <v>831</v>
      </c>
      <c r="I376" s="362">
        <v>0.81</v>
      </c>
      <c r="J376" s="359">
        <v>0.8</v>
      </c>
      <c r="K376" s="411"/>
    </row>
    <row r="377" spans="1:11" hidden="1">
      <c r="A377" s="357" t="s">
        <v>17</v>
      </c>
      <c r="B377" s="358" t="s">
        <v>792</v>
      </c>
      <c r="C377" s="368">
        <v>44236</v>
      </c>
      <c r="D377" s="358" t="s">
        <v>733</v>
      </c>
      <c r="E377" s="365" t="s">
        <v>31</v>
      </c>
      <c r="F377" s="365" t="s">
        <v>793</v>
      </c>
      <c r="G377" s="369" t="s">
        <v>32</v>
      </c>
      <c r="H377" s="369" t="s">
        <v>832</v>
      </c>
      <c r="I377" s="362" t="s">
        <v>825</v>
      </c>
      <c r="J377" s="359" t="s">
        <v>826</v>
      </c>
      <c r="K377" s="411"/>
    </row>
    <row r="378" spans="1:11" hidden="1">
      <c r="A378" s="357" t="s">
        <v>17</v>
      </c>
      <c r="B378" s="358" t="s">
        <v>792</v>
      </c>
      <c r="C378" s="368">
        <v>44236</v>
      </c>
      <c r="D378" s="358" t="s">
        <v>733</v>
      </c>
      <c r="E378" s="365" t="s">
        <v>31</v>
      </c>
      <c r="F378" s="365" t="s">
        <v>793</v>
      </c>
      <c r="G378" s="369" t="s">
        <v>32</v>
      </c>
      <c r="H378" s="369" t="s">
        <v>432</v>
      </c>
      <c r="I378" s="362">
        <v>0.44</v>
      </c>
      <c r="J378" s="359">
        <v>0.51</v>
      </c>
      <c r="K378" s="411"/>
    </row>
    <row r="379" spans="1:11" hidden="1">
      <c r="A379" s="357" t="s">
        <v>17</v>
      </c>
      <c r="B379" s="358" t="s">
        <v>792</v>
      </c>
      <c r="C379" s="368">
        <v>44236</v>
      </c>
      <c r="D379" s="358" t="s">
        <v>733</v>
      </c>
      <c r="E379" s="365" t="s">
        <v>31</v>
      </c>
      <c r="F379" s="365" t="s">
        <v>793</v>
      </c>
      <c r="G379" s="369" t="s">
        <v>32</v>
      </c>
      <c r="H379" s="369" t="s">
        <v>833</v>
      </c>
      <c r="I379" s="362" t="s">
        <v>825</v>
      </c>
      <c r="J379" s="359" t="s">
        <v>826</v>
      </c>
      <c r="K379" s="411"/>
    </row>
    <row r="380" spans="1:11" hidden="1">
      <c r="A380" s="357" t="s">
        <v>17</v>
      </c>
      <c r="B380" s="358" t="s">
        <v>792</v>
      </c>
      <c r="C380" s="368">
        <v>44236</v>
      </c>
      <c r="D380" s="358" t="s">
        <v>733</v>
      </c>
      <c r="E380" s="365" t="s">
        <v>31</v>
      </c>
      <c r="F380" s="365" t="s">
        <v>793</v>
      </c>
      <c r="G380" s="369" t="s">
        <v>32</v>
      </c>
      <c r="H380" s="369" t="s">
        <v>834</v>
      </c>
      <c r="I380" s="362">
        <v>0.69</v>
      </c>
      <c r="J380" s="359">
        <v>0.7</v>
      </c>
      <c r="K380" s="411"/>
    </row>
    <row r="381" spans="1:11" hidden="1">
      <c r="A381" s="357" t="s">
        <v>17</v>
      </c>
      <c r="B381" s="358" t="s">
        <v>792</v>
      </c>
      <c r="C381" s="368">
        <v>44236</v>
      </c>
      <c r="D381" s="358" t="s">
        <v>733</v>
      </c>
      <c r="E381" s="365" t="s">
        <v>31</v>
      </c>
      <c r="F381" s="365" t="s">
        <v>793</v>
      </c>
      <c r="G381" s="369" t="s">
        <v>32</v>
      </c>
      <c r="H381" s="369" t="s">
        <v>835</v>
      </c>
      <c r="I381" s="362" t="s">
        <v>825</v>
      </c>
      <c r="J381" s="359" t="s">
        <v>826</v>
      </c>
      <c r="K381" s="411"/>
    </row>
    <row r="382" spans="1:11" hidden="1">
      <c r="A382" s="357" t="s">
        <v>17</v>
      </c>
      <c r="B382" s="358" t="s">
        <v>792</v>
      </c>
      <c r="C382" s="368">
        <v>44236</v>
      </c>
      <c r="D382" s="358" t="s">
        <v>733</v>
      </c>
      <c r="E382" s="365" t="s">
        <v>31</v>
      </c>
      <c r="F382" s="365" t="s">
        <v>793</v>
      </c>
      <c r="G382" s="369" t="s">
        <v>32</v>
      </c>
      <c r="H382" s="369" t="s">
        <v>836</v>
      </c>
      <c r="I382" s="362">
        <v>0.59</v>
      </c>
      <c r="J382" s="359">
        <v>0.6</v>
      </c>
      <c r="K382" s="411"/>
    </row>
    <row r="383" spans="1:11" hidden="1">
      <c r="A383" s="357" t="s">
        <v>17</v>
      </c>
      <c r="B383" s="358" t="s">
        <v>792</v>
      </c>
      <c r="C383" s="368">
        <v>44236</v>
      </c>
      <c r="D383" s="358" t="s">
        <v>733</v>
      </c>
      <c r="E383" s="365" t="s">
        <v>31</v>
      </c>
      <c r="F383" s="365" t="s">
        <v>793</v>
      </c>
      <c r="G383" s="369" t="s">
        <v>32</v>
      </c>
      <c r="H383" s="369" t="s">
        <v>837</v>
      </c>
      <c r="I383" s="362" t="s">
        <v>825</v>
      </c>
      <c r="J383" s="359" t="s">
        <v>826</v>
      </c>
      <c r="K383" s="411"/>
    </row>
    <row r="384" spans="1:11" hidden="1">
      <c r="A384" s="357" t="s">
        <v>17</v>
      </c>
      <c r="B384" s="358" t="s">
        <v>792</v>
      </c>
      <c r="C384" s="368">
        <v>44236</v>
      </c>
      <c r="D384" s="358" t="s">
        <v>733</v>
      </c>
      <c r="E384" s="365" t="s">
        <v>31</v>
      </c>
      <c r="F384" s="365" t="s">
        <v>793</v>
      </c>
      <c r="G384" s="369" t="s">
        <v>32</v>
      </c>
      <c r="H384" s="369" t="s">
        <v>838</v>
      </c>
      <c r="I384" s="362">
        <v>0.55000000000000004</v>
      </c>
      <c r="J384" s="359">
        <v>0.56000000000000005</v>
      </c>
      <c r="K384" s="411"/>
    </row>
    <row r="385" spans="1:11" hidden="1">
      <c r="A385" s="357" t="s">
        <v>17</v>
      </c>
      <c r="B385" s="358" t="s">
        <v>792</v>
      </c>
      <c r="C385" s="368">
        <v>44236</v>
      </c>
      <c r="D385" s="358" t="s">
        <v>733</v>
      </c>
      <c r="E385" s="365" t="s">
        <v>31</v>
      </c>
      <c r="F385" s="365" t="s">
        <v>793</v>
      </c>
      <c r="G385" s="369" t="s">
        <v>32</v>
      </c>
      <c r="H385" s="369" t="s">
        <v>839</v>
      </c>
      <c r="I385" s="362" t="s">
        <v>825</v>
      </c>
      <c r="J385" s="359" t="s">
        <v>826</v>
      </c>
      <c r="K385" s="411"/>
    </row>
    <row r="386" spans="1:11" hidden="1">
      <c r="A386" s="357" t="s">
        <v>17</v>
      </c>
      <c r="B386" s="358" t="s">
        <v>792</v>
      </c>
      <c r="C386" s="368">
        <v>44236</v>
      </c>
      <c r="D386" s="358" t="s">
        <v>733</v>
      </c>
      <c r="E386" s="365" t="s">
        <v>31</v>
      </c>
      <c r="F386" s="365" t="s">
        <v>793</v>
      </c>
      <c r="G386" s="369" t="s">
        <v>32</v>
      </c>
      <c r="H386" s="369" t="s">
        <v>840</v>
      </c>
      <c r="I386" s="362">
        <v>0.63</v>
      </c>
      <c r="J386" s="359">
        <v>0.64</v>
      </c>
      <c r="K386" s="411"/>
    </row>
    <row r="387" spans="1:11" hidden="1">
      <c r="A387" s="357" t="s">
        <v>17</v>
      </c>
      <c r="B387" s="358" t="s">
        <v>792</v>
      </c>
      <c r="C387" s="368">
        <v>44236</v>
      </c>
      <c r="D387" s="358" t="s">
        <v>733</v>
      </c>
      <c r="E387" s="365" t="s">
        <v>31</v>
      </c>
      <c r="F387" s="365" t="s">
        <v>793</v>
      </c>
      <c r="G387" s="369" t="s">
        <v>32</v>
      </c>
      <c r="H387" s="369" t="s">
        <v>841</v>
      </c>
      <c r="I387" s="362" t="s">
        <v>825</v>
      </c>
      <c r="J387" s="359" t="s">
        <v>826</v>
      </c>
      <c r="K387" s="411"/>
    </row>
    <row r="388" spans="1:11" hidden="1">
      <c r="A388" s="357" t="s">
        <v>17</v>
      </c>
      <c r="B388" s="358" t="s">
        <v>792</v>
      </c>
      <c r="C388" s="368">
        <v>44236</v>
      </c>
      <c r="D388" s="358" t="s">
        <v>733</v>
      </c>
      <c r="E388" s="365" t="s">
        <v>31</v>
      </c>
      <c r="F388" s="365" t="s">
        <v>793</v>
      </c>
      <c r="G388" s="369" t="s">
        <v>32</v>
      </c>
      <c r="H388" s="369" t="s">
        <v>842</v>
      </c>
      <c r="I388" s="362">
        <v>0.15</v>
      </c>
      <c r="J388" s="359">
        <v>0.19</v>
      </c>
      <c r="K388" s="411"/>
    </row>
    <row r="389" spans="1:11" hidden="1">
      <c r="A389" s="357" t="s">
        <v>17</v>
      </c>
      <c r="B389" s="358" t="s">
        <v>792</v>
      </c>
      <c r="C389" s="368">
        <v>44236</v>
      </c>
      <c r="D389" s="358" t="s">
        <v>733</v>
      </c>
      <c r="E389" s="365" t="s">
        <v>31</v>
      </c>
      <c r="F389" s="365" t="s">
        <v>793</v>
      </c>
      <c r="G389" s="369" t="s">
        <v>32</v>
      </c>
      <c r="H389" s="369" t="s">
        <v>843</v>
      </c>
      <c r="I389" s="362" t="s">
        <v>825</v>
      </c>
      <c r="J389" s="359" t="s">
        <v>826</v>
      </c>
      <c r="K389" s="412"/>
    </row>
    <row r="390" spans="1:11" hidden="1">
      <c r="A390" s="357" t="s">
        <v>17</v>
      </c>
      <c r="B390" s="358" t="s">
        <v>792</v>
      </c>
      <c r="C390" s="368">
        <v>44236</v>
      </c>
      <c r="D390" s="358" t="s">
        <v>733</v>
      </c>
      <c r="E390" s="365" t="s">
        <v>31</v>
      </c>
      <c r="F390" s="365" t="s">
        <v>793</v>
      </c>
      <c r="G390" s="369" t="s">
        <v>32</v>
      </c>
      <c r="H390" s="369" t="s">
        <v>844</v>
      </c>
      <c r="I390" s="362">
        <v>25</v>
      </c>
      <c r="J390" s="359">
        <v>28</v>
      </c>
      <c r="K390" s="413" t="s">
        <v>845</v>
      </c>
    </row>
    <row r="391" spans="1:11" hidden="1">
      <c r="A391" s="357" t="s">
        <v>17</v>
      </c>
      <c r="B391" s="358" t="s">
        <v>792</v>
      </c>
      <c r="C391" s="368">
        <v>44236</v>
      </c>
      <c r="D391" s="358" t="s">
        <v>733</v>
      </c>
      <c r="E391" s="365" t="s">
        <v>31</v>
      </c>
      <c r="F391" s="365" t="s">
        <v>793</v>
      </c>
      <c r="G391" s="369" t="s">
        <v>32</v>
      </c>
      <c r="H391" s="369" t="s">
        <v>846</v>
      </c>
      <c r="I391" s="362" t="s">
        <v>847</v>
      </c>
      <c r="J391" s="359" t="s">
        <v>848</v>
      </c>
      <c r="K391" s="414"/>
    </row>
    <row r="392" spans="1:11" hidden="1">
      <c r="A392" s="357" t="s">
        <v>17</v>
      </c>
      <c r="B392" s="358" t="s">
        <v>792</v>
      </c>
      <c r="C392" s="368">
        <v>44236</v>
      </c>
      <c r="D392" s="358" t="s">
        <v>733</v>
      </c>
      <c r="E392" s="365" t="s">
        <v>31</v>
      </c>
      <c r="F392" s="365" t="s">
        <v>793</v>
      </c>
      <c r="G392" s="369" t="s">
        <v>32</v>
      </c>
      <c r="H392" s="369" t="s">
        <v>849</v>
      </c>
      <c r="I392" s="362">
        <v>25</v>
      </c>
      <c r="J392" s="359">
        <v>28</v>
      </c>
      <c r="K392" s="414"/>
    </row>
    <row r="393" spans="1:11" hidden="1">
      <c r="A393" s="357" t="s">
        <v>17</v>
      </c>
      <c r="B393" s="358" t="s">
        <v>792</v>
      </c>
      <c r="C393" s="368">
        <v>44236</v>
      </c>
      <c r="D393" s="358" t="s">
        <v>733</v>
      </c>
      <c r="E393" s="365" t="s">
        <v>31</v>
      </c>
      <c r="F393" s="365" t="s">
        <v>793</v>
      </c>
      <c r="G393" s="369" t="s">
        <v>32</v>
      </c>
      <c r="H393" s="369" t="s">
        <v>850</v>
      </c>
      <c r="I393" s="362" t="s">
        <v>847</v>
      </c>
      <c r="J393" s="359" t="s">
        <v>848</v>
      </c>
      <c r="K393" s="414"/>
    </row>
    <row r="394" spans="1:11" hidden="1">
      <c r="A394" s="357" t="s">
        <v>17</v>
      </c>
      <c r="B394" s="358" t="s">
        <v>792</v>
      </c>
      <c r="C394" s="368">
        <v>44236</v>
      </c>
      <c r="D394" s="358" t="s">
        <v>733</v>
      </c>
      <c r="E394" s="365" t="s">
        <v>31</v>
      </c>
      <c r="F394" s="365" t="s">
        <v>793</v>
      </c>
      <c r="G394" s="369" t="s">
        <v>32</v>
      </c>
      <c r="H394" s="369" t="s">
        <v>851</v>
      </c>
      <c r="I394" s="362">
        <v>29</v>
      </c>
      <c r="J394" s="359">
        <v>27</v>
      </c>
      <c r="K394" s="414"/>
    </row>
    <row r="395" spans="1:11" hidden="1">
      <c r="A395" s="357" t="s">
        <v>17</v>
      </c>
      <c r="B395" s="358" t="s">
        <v>792</v>
      </c>
      <c r="C395" s="368">
        <v>44236</v>
      </c>
      <c r="D395" s="358" t="s">
        <v>733</v>
      </c>
      <c r="E395" s="365" t="s">
        <v>31</v>
      </c>
      <c r="F395" s="365" t="s">
        <v>793</v>
      </c>
      <c r="G395" s="369" t="s">
        <v>32</v>
      </c>
      <c r="H395" s="369" t="s">
        <v>852</v>
      </c>
      <c r="I395" s="362" t="s">
        <v>847</v>
      </c>
      <c r="J395" s="359" t="s">
        <v>848</v>
      </c>
      <c r="K395" s="414"/>
    </row>
    <row r="396" spans="1:11" hidden="1">
      <c r="A396" s="357" t="s">
        <v>17</v>
      </c>
      <c r="B396" s="358" t="s">
        <v>792</v>
      </c>
      <c r="C396" s="368">
        <v>44236</v>
      </c>
      <c r="D396" s="358" t="s">
        <v>733</v>
      </c>
      <c r="E396" s="365" t="s">
        <v>31</v>
      </c>
      <c r="F396" s="365" t="s">
        <v>793</v>
      </c>
      <c r="G396" s="369" t="s">
        <v>32</v>
      </c>
      <c r="H396" s="369" t="s">
        <v>853</v>
      </c>
      <c r="I396" s="362">
        <v>33</v>
      </c>
      <c r="J396" s="359">
        <v>35</v>
      </c>
      <c r="K396" s="414"/>
    </row>
    <row r="397" spans="1:11" hidden="1">
      <c r="A397" s="357" t="s">
        <v>17</v>
      </c>
      <c r="B397" s="358" t="s">
        <v>792</v>
      </c>
      <c r="C397" s="368">
        <v>44236</v>
      </c>
      <c r="D397" s="358" t="s">
        <v>733</v>
      </c>
      <c r="E397" s="365" t="s">
        <v>31</v>
      </c>
      <c r="F397" s="365" t="s">
        <v>793</v>
      </c>
      <c r="G397" s="369" t="s">
        <v>32</v>
      </c>
      <c r="H397" s="369" t="s">
        <v>854</v>
      </c>
      <c r="I397" s="362" t="s">
        <v>847</v>
      </c>
      <c r="J397" s="359" t="s">
        <v>848</v>
      </c>
      <c r="K397" s="414"/>
    </row>
    <row r="398" spans="1:11" hidden="1">
      <c r="A398" s="357" t="s">
        <v>17</v>
      </c>
      <c r="B398" s="358" t="s">
        <v>792</v>
      </c>
      <c r="C398" s="368">
        <v>44236</v>
      </c>
      <c r="D398" s="358" t="s">
        <v>733</v>
      </c>
      <c r="E398" s="365" t="s">
        <v>31</v>
      </c>
      <c r="F398" s="365" t="s">
        <v>793</v>
      </c>
      <c r="G398" s="369" t="s">
        <v>32</v>
      </c>
      <c r="H398" s="369" t="s">
        <v>855</v>
      </c>
      <c r="I398" s="362">
        <v>27</v>
      </c>
      <c r="J398" s="359">
        <v>28</v>
      </c>
      <c r="K398" s="414"/>
    </row>
    <row r="399" spans="1:11" hidden="1">
      <c r="A399" s="357" t="s">
        <v>17</v>
      </c>
      <c r="B399" s="358" t="s">
        <v>792</v>
      </c>
      <c r="C399" s="368">
        <v>44236</v>
      </c>
      <c r="D399" s="358" t="s">
        <v>733</v>
      </c>
      <c r="E399" s="365" t="s">
        <v>31</v>
      </c>
      <c r="F399" s="365" t="s">
        <v>793</v>
      </c>
      <c r="G399" s="369" t="s">
        <v>32</v>
      </c>
      <c r="H399" s="369" t="s">
        <v>856</v>
      </c>
      <c r="I399" s="362" t="s">
        <v>847</v>
      </c>
      <c r="J399" s="359" t="s">
        <v>848</v>
      </c>
      <c r="K399" s="414"/>
    </row>
    <row r="400" spans="1:11" hidden="1">
      <c r="A400" s="357" t="s">
        <v>17</v>
      </c>
      <c r="B400" s="358" t="s">
        <v>792</v>
      </c>
      <c r="C400" s="368">
        <v>44236</v>
      </c>
      <c r="D400" s="358" t="s">
        <v>733</v>
      </c>
      <c r="E400" s="365" t="s">
        <v>31</v>
      </c>
      <c r="F400" s="365" t="s">
        <v>793</v>
      </c>
      <c r="G400" s="369" t="s">
        <v>32</v>
      </c>
      <c r="H400" s="369" t="s">
        <v>857</v>
      </c>
      <c r="I400" s="362">
        <v>12</v>
      </c>
      <c r="J400" s="359">
        <v>13</v>
      </c>
      <c r="K400" s="414"/>
    </row>
    <row r="401" spans="1:11" hidden="1">
      <c r="A401" s="357" t="s">
        <v>17</v>
      </c>
      <c r="B401" s="358" t="s">
        <v>792</v>
      </c>
      <c r="C401" s="368">
        <v>44236</v>
      </c>
      <c r="D401" s="358" t="s">
        <v>733</v>
      </c>
      <c r="E401" s="365" t="s">
        <v>31</v>
      </c>
      <c r="F401" s="365" t="s">
        <v>793</v>
      </c>
      <c r="G401" s="369" t="s">
        <v>32</v>
      </c>
      <c r="H401" s="369" t="s">
        <v>858</v>
      </c>
      <c r="I401" s="362" t="s">
        <v>847</v>
      </c>
      <c r="J401" s="359" t="s">
        <v>848</v>
      </c>
      <c r="K401" s="414"/>
    </row>
    <row r="402" spans="1:11" hidden="1">
      <c r="A402" s="357" t="s">
        <v>17</v>
      </c>
      <c r="B402" s="358" t="s">
        <v>792</v>
      </c>
      <c r="C402" s="368">
        <v>44236</v>
      </c>
      <c r="D402" s="358" t="s">
        <v>733</v>
      </c>
      <c r="E402" s="365" t="s">
        <v>31</v>
      </c>
      <c r="F402" s="365" t="s">
        <v>793</v>
      </c>
      <c r="G402" s="369" t="s">
        <v>32</v>
      </c>
      <c r="H402" s="369" t="s">
        <v>859</v>
      </c>
      <c r="I402" s="362">
        <v>23</v>
      </c>
      <c r="J402" s="359">
        <v>25</v>
      </c>
      <c r="K402" s="414"/>
    </row>
    <row r="403" spans="1:11" hidden="1">
      <c r="A403" s="357" t="s">
        <v>17</v>
      </c>
      <c r="B403" s="358" t="s">
        <v>792</v>
      </c>
      <c r="C403" s="368">
        <v>44236</v>
      </c>
      <c r="D403" s="358" t="s">
        <v>733</v>
      </c>
      <c r="E403" s="365" t="s">
        <v>31</v>
      </c>
      <c r="F403" s="365" t="s">
        <v>793</v>
      </c>
      <c r="G403" s="369" t="s">
        <v>32</v>
      </c>
      <c r="H403" s="369" t="s">
        <v>860</v>
      </c>
      <c r="I403" s="362" t="s">
        <v>847</v>
      </c>
      <c r="J403" s="359" t="s">
        <v>848</v>
      </c>
      <c r="K403" s="414"/>
    </row>
    <row r="404" spans="1:11" hidden="1">
      <c r="A404" s="357" t="s">
        <v>17</v>
      </c>
      <c r="B404" s="358" t="s">
        <v>792</v>
      </c>
      <c r="C404" s="368">
        <v>44236</v>
      </c>
      <c r="D404" s="358" t="s">
        <v>733</v>
      </c>
      <c r="E404" s="365" t="s">
        <v>31</v>
      </c>
      <c r="F404" s="365" t="s">
        <v>793</v>
      </c>
      <c r="G404" s="369" t="s">
        <v>32</v>
      </c>
      <c r="H404" s="369" t="s">
        <v>861</v>
      </c>
      <c r="I404" s="362">
        <v>6</v>
      </c>
      <c r="J404" s="359">
        <v>8</v>
      </c>
      <c r="K404" s="414"/>
    </row>
    <row r="405" spans="1:11" hidden="1">
      <c r="A405" s="357" t="s">
        <v>17</v>
      </c>
      <c r="B405" s="358" t="s">
        <v>792</v>
      </c>
      <c r="C405" s="368">
        <v>44236</v>
      </c>
      <c r="D405" s="358" t="s">
        <v>733</v>
      </c>
      <c r="E405" s="365" t="s">
        <v>31</v>
      </c>
      <c r="F405" s="365" t="s">
        <v>793</v>
      </c>
      <c r="G405" s="369" t="s">
        <v>32</v>
      </c>
      <c r="H405" s="369" t="s">
        <v>862</v>
      </c>
      <c r="I405" s="362" t="s">
        <v>847</v>
      </c>
      <c r="J405" s="359" t="s">
        <v>848</v>
      </c>
      <c r="K405" s="415"/>
    </row>
    <row r="406" spans="1:11" hidden="1">
      <c r="A406" s="357" t="s">
        <v>17</v>
      </c>
      <c r="B406" s="358" t="s">
        <v>792</v>
      </c>
      <c r="C406" s="368">
        <v>44236</v>
      </c>
      <c r="D406" s="358" t="s">
        <v>733</v>
      </c>
      <c r="E406" s="365" t="s">
        <v>31</v>
      </c>
      <c r="F406" s="365" t="s">
        <v>793</v>
      </c>
      <c r="G406" s="369" t="s">
        <v>32</v>
      </c>
      <c r="H406" s="369" t="s">
        <v>863</v>
      </c>
      <c r="I406" s="362" t="s">
        <v>864</v>
      </c>
      <c r="J406" s="359" t="s">
        <v>865</v>
      </c>
      <c r="K406" s="410" t="s">
        <v>866</v>
      </c>
    </row>
    <row r="407" spans="1:11" hidden="1">
      <c r="A407" s="357" t="s">
        <v>17</v>
      </c>
      <c r="B407" s="358" t="s">
        <v>792</v>
      </c>
      <c r="C407" s="368">
        <v>44236</v>
      </c>
      <c r="D407" s="358" t="s">
        <v>733</v>
      </c>
      <c r="E407" s="365" t="s">
        <v>31</v>
      </c>
      <c r="F407" s="365" t="s">
        <v>793</v>
      </c>
      <c r="G407" s="369" t="s">
        <v>32</v>
      </c>
      <c r="H407" s="369" t="s">
        <v>867</v>
      </c>
      <c r="I407" s="362" t="s">
        <v>864</v>
      </c>
      <c r="J407" s="359" t="s">
        <v>865</v>
      </c>
      <c r="K407" s="411"/>
    </row>
    <row r="408" spans="1:11" hidden="1">
      <c r="A408" s="357" t="s">
        <v>17</v>
      </c>
      <c r="B408" s="358" t="s">
        <v>792</v>
      </c>
      <c r="C408" s="368">
        <v>44236</v>
      </c>
      <c r="D408" s="358" t="s">
        <v>733</v>
      </c>
      <c r="E408" s="365" t="s">
        <v>31</v>
      </c>
      <c r="F408" s="365" t="s">
        <v>793</v>
      </c>
      <c r="G408" s="369" t="s">
        <v>32</v>
      </c>
      <c r="H408" s="369" t="s">
        <v>868</v>
      </c>
      <c r="I408" s="362" t="s">
        <v>864</v>
      </c>
      <c r="J408" s="359" t="s">
        <v>865</v>
      </c>
      <c r="K408" s="411"/>
    </row>
    <row r="409" spans="1:11" hidden="1">
      <c r="A409" s="357" t="s">
        <v>17</v>
      </c>
      <c r="B409" s="358" t="s">
        <v>792</v>
      </c>
      <c r="C409" s="368">
        <v>44236</v>
      </c>
      <c r="D409" s="358" t="s">
        <v>733</v>
      </c>
      <c r="E409" s="365" t="s">
        <v>31</v>
      </c>
      <c r="F409" s="365" t="s">
        <v>793</v>
      </c>
      <c r="G409" s="369" t="s">
        <v>32</v>
      </c>
      <c r="H409" s="369" t="s">
        <v>869</v>
      </c>
      <c r="I409" s="362" t="s">
        <v>864</v>
      </c>
      <c r="J409" s="359" t="s">
        <v>865</v>
      </c>
      <c r="K409" s="411"/>
    </row>
    <row r="410" spans="1:11" hidden="1">
      <c r="A410" s="357" t="s">
        <v>17</v>
      </c>
      <c r="B410" s="358" t="s">
        <v>792</v>
      </c>
      <c r="C410" s="368">
        <v>44236</v>
      </c>
      <c r="D410" s="358" t="s">
        <v>733</v>
      </c>
      <c r="E410" s="365" t="s">
        <v>31</v>
      </c>
      <c r="F410" s="365" t="s">
        <v>793</v>
      </c>
      <c r="G410" s="369" t="s">
        <v>32</v>
      </c>
      <c r="H410" s="369" t="s">
        <v>442</v>
      </c>
      <c r="I410" s="362" t="s">
        <v>870</v>
      </c>
      <c r="J410" s="359" t="s">
        <v>871</v>
      </c>
      <c r="K410" s="412"/>
    </row>
    <row r="411" spans="1:11" hidden="1">
      <c r="A411" s="357" t="s">
        <v>17</v>
      </c>
      <c r="B411" s="358" t="s">
        <v>792</v>
      </c>
      <c r="C411" s="368">
        <v>44236</v>
      </c>
      <c r="D411" s="358" t="s">
        <v>733</v>
      </c>
      <c r="E411" s="365" t="s">
        <v>31</v>
      </c>
      <c r="F411" s="365" t="s">
        <v>793</v>
      </c>
      <c r="G411" s="369" t="s">
        <v>32</v>
      </c>
      <c r="H411" s="369" t="s">
        <v>872</v>
      </c>
      <c r="I411" s="362" t="s">
        <v>873</v>
      </c>
      <c r="J411" s="359" t="s">
        <v>798</v>
      </c>
      <c r="K411" s="410" t="s">
        <v>874</v>
      </c>
    </row>
    <row r="412" spans="1:11" hidden="1">
      <c r="A412" s="357" t="s">
        <v>17</v>
      </c>
      <c r="B412" s="358" t="s">
        <v>792</v>
      </c>
      <c r="C412" s="368">
        <v>44236</v>
      </c>
      <c r="D412" s="358" t="s">
        <v>733</v>
      </c>
      <c r="E412" s="365" t="s">
        <v>31</v>
      </c>
      <c r="F412" s="365" t="s">
        <v>793</v>
      </c>
      <c r="G412" s="369" t="s">
        <v>32</v>
      </c>
      <c r="H412" s="369" t="s">
        <v>875</v>
      </c>
      <c r="I412" s="362">
        <v>0.1</v>
      </c>
      <c r="J412" s="359">
        <v>0.2</v>
      </c>
      <c r="K412" s="411"/>
    </row>
    <row r="413" spans="1:11" hidden="1">
      <c r="A413" s="357" t="s">
        <v>17</v>
      </c>
      <c r="B413" s="358" t="s">
        <v>792</v>
      </c>
      <c r="C413" s="368">
        <v>44236</v>
      </c>
      <c r="D413" s="358" t="s">
        <v>733</v>
      </c>
      <c r="E413" s="365" t="s">
        <v>31</v>
      </c>
      <c r="F413" s="365" t="s">
        <v>793</v>
      </c>
      <c r="G413" s="369" t="s">
        <v>32</v>
      </c>
      <c r="H413" s="369" t="s">
        <v>876</v>
      </c>
      <c r="I413" s="362" t="s">
        <v>877</v>
      </c>
      <c r="J413" s="359" t="s">
        <v>803</v>
      </c>
      <c r="K413" s="411"/>
    </row>
    <row r="414" spans="1:11" hidden="1">
      <c r="A414" s="357" t="s">
        <v>17</v>
      </c>
      <c r="B414" s="358" t="s">
        <v>792</v>
      </c>
      <c r="C414" s="368">
        <v>44236</v>
      </c>
      <c r="D414" s="358" t="s">
        <v>733</v>
      </c>
      <c r="E414" s="365" t="s">
        <v>31</v>
      </c>
      <c r="F414" s="365" t="s">
        <v>793</v>
      </c>
      <c r="G414" s="369" t="s">
        <v>32</v>
      </c>
      <c r="H414" s="369" t="s">
        <v>878</v>
      </c>
      <c r="I414" s="362" t="s">
        <v>877</v>
      </c>
      <c r="J414" s="359" t="s">
        <v>803</v>
      </c>
      <c r="K414" s="411"/>
    </row>
    <row r="415" spans="1:11" hidden="1">
      <c r="A415" s="357" t="s">
        <v>17</v>
      </c>
      <c r="B415" s="358" t="s">
        <v>792</v>
      </c>
      <c r="C415" s="368">
        <v>44236</v>
      </c>
      <c r="D415" s="358" t="s">
        <v>733</v>
      </c>
      <c r="E415" s="365" t="s">
        <v>31</v>
      </c>
      <c r="F415" s="365" t="s">
        <v>793</v>
      </c>
      <c r="G415" s="369" t="s">
        <v>32</v>
      </c>
      <c r="H415" s="369" t="s">
        <v>879</v>
      </c>
      <c r="I415" s="362" t="s">
        <v>877</v>
      </c>
      <c r="J415" s="359" t="s">
        <v>803</v>
      </c>
      <c r="K415" s="411"/>
    </row>
    <row r="416" spans="1:11" hidden="1">
      <c r="A416" s="357" t="s">
        <v>17</v>
      </c>
      <c r="B416" s="358" t="s">
        <v>792</v>
      </c>
      <c r="C416" s="368">
        <v>44236</v>
      </c>
      <c r="D416" s="358" t="s">
        <v>733</v>
      </c>
      <c r="E416" s="365" t="s">
        <v>31</v>
      </c>
      <c r="F416" s="365" t="s">
        <v>793</v>
      </c>
      <c r="G416" s="369" t="s">
        <v>32</v>
      </c>
      <c r="H416" s="369" t="s">
        <v>880</v>
      </c>
      <c r="I416" s="362">
        <v>0.04</v>
      </c>
      <c r="J416" s="359">
        <v>0.03</v>
      </c>
      <c r="K416" s="411"/>
    </row>
    <row r="417" spans="1:11" hidden="1">
      <c r="A417" s="357" t="s">
        <v>17</v>
      </c>
      <c r="B417" s="358" t="s">
        <v>792</v>
      </c>
      <c r="C417" s="368">
        <v>44236</v>
      </c>
      <c r="D417" s="358" t="s">
        <v>733</v>
      </c>
      <c r="E417" s="365" t="s">
        <v>31</v>
      </c>
      <c r="F417" s="365" t="s">
        <v>793</v>
      </c>
      <c r="G417" s="369" t="s">
        <v>32</v>
      </c>
      <c r="H417" s="369" t="s">
        <v>881</v>
      </c>
      <c r="I417" s="362" t="s">
        <v>882</v>
      </c>
      <c r="J417" s="359" t="s">
        <v>809</v>
      </c>
      <c r="K417" s="411"/>
    </row>
    <row r="418" spans="1:11" hidden="1">
      <c r="A418" s="357" t="s">
        <v>17</v>
      </c>
      <c r="B418" s="358" t="s">
        <v>792</v>
      </c>
      <c r="C418" s="368">
        <v>44236</v>
      </c>
      <c r="D418" s="358" t="s">
        <v>733</v>
      </c>
      <c r="E418" s="365" t="s">
        <v>31</v>
      </c>
      <c r="F418" s="365" t="s">
        <v>793</v>
      </c>
      <c r="G418" s="369" t="s">
        <v>32</v>
      </c>
      <c r="H418" s="369" t="s">
        <v>45</v>
      </c>
      <c r="I418" s="362">
        <v>0.04</v>
      </c>
      <c r="J418" s="359">
        <v>0.03</v>
      </c>
      <c r="K418" s="411"/>
    </row>
    <row r="419" spans="1:11" hidden="1">
      <c r="A419" s="357" t="s">
        <v>17</v>
      </c>
      <c r="B419" s="358" t="s">
        <v>792</v>
      </c>
      <c r="C419" s="368">
        <v>44236</v>
      </c>
      <c r="D419" s="358" t="s">
        <v>733</v>
      </c>
      <c r="E419" s="365" t="s">
        <v>31</v>
      </c>
      <c r="F419" s="365" t="s">
        <v>793</v>
      </c>
      <c r="G419" s="369" t="s">
        <v>32</v>
      </c>
      <c r="H419" s="369" t="s">
        <v>883</v>
      </c>
      <c r="I419" s="362" t="s">
        <v>882</v>
      </c>
      <c r="J419" s="359" t="s">
        <v>809</v>
      </c>
      <c r="K419" s="412"/>
    </row>
    <row r="420" spans="1:11" hidden="1">
      <c r="A420" s="357" t="s">
        <v>17</v>
      </c>
      <c r="B420" s="358" t="s">
        <v>792</v>
      </c>
      <c r="C420" s="368">
        <v>44236</v>
      </c>
      <c r="D420" s="358" t="s">
        <v>733</v>
      </c>
      <c r="E420" s="365" t="s">
        <v>31</v>
      </c>
      <c r="F420" s="365" t="s">
        <v>793</v>
      </c>
      <c r="G420" s="369" t="s">
        <v>32</v>
      </c>
      <c r="H420" s="369" t="s">
        <v>884</v>
      </c>
      <c r="I420" s="362" t="s">
        <v>885</v>
      </c>
      <c r="J420" s="359" t="s">
        <v>813</v>
      </c>
      <c r="K420" s="410" t="s">
        <v>886</v>
      </c>
    </row>
    <row r="421" spans="1:11" hidden="1">
      <c r="A421" s="357" t="s">
        <v>17</v>
      </c>
      <c r="B421" s="358" t="s">
        <v>792</v>
      </c>
      <c r="C421" s="368">
        <v>44236</v>
      </c>
      <c r="D421" s="358" t="s">
        <v>733</v>
      </c>
      <c r="E421" s="365" t="s">
        <v>31</v>
      </c>
      <c r="F421" s="365" t="s">
        <v>793</v>
      </c>
      <c r="G421" s="369" t="s">
        <v>32</v>
      </c>
      <c r="H421" s="369" t="s">
        <v>887</v>
      </c>
      <c r="I421" s="362" t="s">
        <v>885</v>
      </c>
      <c r="J421" s="359" t="s">
        <v>813</v>
      </c>
      <c r="K421" s="411"/>
    </row>
    <row r="422" spans="1:11" hidden="1">
      <c r="A422" s="357" t="s">
        <v>17</v>
      </c>
      <c r="B422" s="358" t="s">
        <v>792</v>
      </c>
      <c r="C422" s="368">
        <v>44236</v>
      </c>
      <c r="D422" s="358" t="s">
        <v>733</v>
      </c>
      <c r="E422" s="365" t="s">
        <v>31</v>
      </c>
      <c r="F422" s="365" t="s">
        <v>793</v>
      </c>
      <c r="G422" s="369" t="s">
        <v>32</v>
      </c>
      <c r="H422" s="369" t="s">
        <v>888</v>
      </c>
      <c r="I422" s="362" t="s">
        <v>885</v>
      </c>
      <c r="J422" s="359" t="s">
        <v>813</v>
      </c>
      <c r="K422" s="411"/>
    </row>
    <row r="423" spans="1:11" hidden="1">
      <c r="A423" s="357" t="s">
        <v>17</v>
      </c>
      <c r="B423" s="358" t="s">
        <v>792</v>
      </c>
      <c r="C423" s="368">
        <v>44236</v>
      </c>
      <c r="D423" s="358" t="s">
        <v>733</v>
      </c>
      <c r="E423" s="365" t="s">
        <v>31</v>
      </c>
      <c r="F423" s="365" t="s">
        <v>793</v>
      </c>
      <c r="G423" s="369" t="s">
        <v>32</v>
      </c>
      <c r="H423" s="369" t="s">
        <v>889</v>
      </c>
      <c r="I423" s="362" t="s">
        <v>890</v>
      </c>
      <c r="J423" s="359" t="s">
        <v>819</v>
      </c>
      <c r="K423" s="411"/>
    </row>
    <row r="424" spans="1:11" hidden="1">
      <c r="A424" s="357" t="s">
        <v>17</v>
      </c>
      <c r="B424" s="358" t="s">
        <v>792</v>
      </c>
      <c r="C424" s="368">
        <v>44236</v>
      </c>
      <c r="D424" s="358" t="s">
        <v>733</v>
      </c>
      <c r="E424" s="365" t="s">
        <v>31</v>
      </c>
      <c r="F424" s="365" t="s">
        <v>793</v>
      </c>
      <c r="G424" s="369" t="s">
        <v>32</v>
      </c>
      <c r="H424" s="369" t="s">
        <v>891</v>
      </c>
      <c r="I424" s="362" t="s">
        <v>890</v>
      </c>
      <c r="J424" s="359" t="s">
        <v>819</v>
      </c>
      <c r="K424" s="412"/>
    </row>
    <row r="425" spans="1:11" hidden="1">
      <c r="A425" s="357" t="s">
        <v>17</v>
      </c>
      <c r="B425" s="358" t="s">
        <v>792</v>
      </c>
      <c r="C425" s="368">
        <v>44236</v>
      </c>
      <c r="D425" s="358" t="s">
        <v>733</v>
      </c>
      <c r="E425" s="365" t="s">
        <v>31</v>
      </c>
      <c r="F425" s="365" t="s">
        <v>793</v>
      </c>
      <c r="G425" s="369" t="s">
        <v>32</v>
      </c>
      <c r="H425" s="369" t="s">
        <v>892</v>
      </c>
      <c r="I425" s="362" t="s">
        <v>893</v>
      </c>
      <c r="J425" s="359" t="s">
        <v>825</v>
      </c>
      <c r="K425" s="410" t="s">
        <v>894</v>
      </c>
    </row>
    <row r="426" spans="1:11" hidden="1">
      <c r="A426" s="357" t="s">
        <v>17</v>
      </c>
      <c r="B426" s="358" t="s">
        <v>792</v>
      </c>
      <c r="C426" s="368">
        <v>44236</v>
      </c>
      <c r="D426" s="358" t="s">
        <v>733</v>
      </c>
      <c r="E426" s="365" t="s">
        <v>31</v>
      </c>
      <c r="F426" s="365" t="s">
        <v>793</v>
      </c>
      <c r="G426" s="369" t="s">
        <v>32</v>
      </c>
      <c r="H426" s="369" t="s">
        <v>895</v>
      </c>
      <c r="I426" s="362" t="s">
        <v>893</v>
      </c>
      <c r="J426" s="359" t="s">
        <v>825</v>
      </c>
      <c r="K426" s="411"/>
    </row>
    <row r="427" spans="1:11" hidden="1">
      <c r="A427" s="357" t="s">
        <v>17</v>
      </c>
      <c r="B427" s="358" t="s">
        <v>792</v>
      </c>
      <c r="C427" s="368">
        <v>44236</v>
      </c>
      <c r="D427" s="358" t="s">
        <v>733</v>
      </c>
      <c r="E427" s="365" t="s">
        <v>31</v>
      </c>
      <c r="F427" s="365" t="s">
        <v>793</v>
      </c>
      <c r="G427" s="369" t="s">
        <v>32</v>
      </c>
      <c r="H427" s="369" t="s">
        <v>896</v>
      </c>
      <c r="I427" s="362">
        <v>0.98</v>
      </c>
      <c r="J427" s="359">
        <v>1.02</v>
      </c>
      <c r="K427" s="411"/>
    </row>
    <row r="428" spans="1:11" hidden="1">
      <c r="A428" s="357" t="s">
        <v>17</v>
      </c>
      <c r="B428" s="358" t="s">
        <v>792</v>
      </c>
      <c r="C428" s="368">
        <v>44236</v>
      </c>
      <c r="D428" s="358" t="s">
        <v>733</v>
      </c>
      <c r="E428" s="365" t="s">
        <v>31</v>
      </c>
      <c r="F428" s="365" t="s">
        <v>793</v>
      </c>
      <c r="G428" s="369" t="s">
        <v>32</v>
      </c>
      <c r="H428" s="369" t="s">
        <v>897</v>
      </c>
      <c r="I428" s="362" t="s">
        <v>893</v>
      </c>
      <c r="J428" s="359" t="s">
        <v>825</v>
      </c>
      <c r="K428" s="411"/>
    </row>
    <row r="429" spans="1:11" hidden="1">
      <c r="A429" s="357" t="s">
        <v>17</v>
      </c>
      <c r="B429" s="358" t="s">
        <v>792</v>
      </c>
      <c r="C429" s="368">
        <v>44236</v>
      </c>
      <c r="D429" s="358" t="s">
        <v>733</v>
      </c>
      <c r="E429" s="365" t="s">
        <v>31</v>
      </c>
      <c r="F429" s="365" t="s">
        <v>793</v>
      </c>
      <c r="G429" s="369" t="s">
        <v>32</v>
      </c>
      <c r="H429" s="369" t="s">
        <v>898</v>
      </c>
      <c r="I429" s="362" t="s">
        <v>893</v>
      </c>
      <c r="J429" s="359" t="s">
        <v>825</v>
      </c>
      <c r="K429" s="411"/>
    </row>
    <row r="430" spans="1:11" hidden="1">
      <c r="A430" s="357" t="s">
        <v>17</v>
      </c>
      <c r="B430" s="358" t="s">
        <v>792</v>
      </c>
      <c r="C430" s="368">
        <v>44236</v>
      </c>
      <c r="D430" s="358" t="s">
        <v>733</v>
      </c>
      <c r="E430" s="365" t="s">
        <v>31</v>
      </c>
      <c r="F430" s="365" t="s">
        <v>793</v>
      </c>
      <c r="G430" s="369" t="s">
        <v>32</v>
      </c>
      <c r="H430" s="369" t="s">
        <v>899</v>
      </c>
      <c r="I430" s="362">
        <v>0.43</v>
      </c>
      <c r="J430" s="359">
        <v>0.44</v>
      </c>
      <c r="K430" s="411"/>
    </row>
    <row r="431" spans="1:11" hidden="1">
      <c r="A431" s="357" t="s">
        <v>17</v>
      </c>
      <c r="B431" s="358" t="s">
        <v>792</v>
      </c>
      <c r="C431" s="368">
        <v>44236</v>
      </c>
      <c r="D431" s="358" t="s">
        <v>733</v>
      </c>
      <c r="E431" s="365" t="s">
        <v>31</v>
      </c>
      <c r="F431" s="365" t="s">
        <v>793</v>
      </c>
      <c r="G431" s="369" t="s">
        <v>32</v>
      </c>
      <c r="H431" s="369" t="s">
        <v>900</v>
      </c>
      <c r="I431" s="362" t="s">
        <v>893</v>
      </c>
      <c r="J431" s="359" t="s">
        <v>825</v>
      </c>
      <c r="K431" s="411"/>
    </row>
    <row r="432" spans="1:11" hidden="1">
      <c r="A432" s="357" t="s">
        <v>17</v>
      </c>
      <c r="B432" s="358" t="s">
        <v>792</v>
      </c>
      <c r="C432" s="368">
        <v>44236</v>
      </c>
      <c r="D432" s="358" t="s">
        <v>733</v>
      </c>
      <c r="E432" s="365" t="s">
        <v>31</v>
      </c>
      <c r="F432" s="365" t="s">
        <v>793</v>
      </c>
      <c r="G432" s="369" t="s">
        <v>32</v>
      </c>
      <c r="H432" s="369" t="s">
        <v>901</v>
      </c>
      <c r="I432" s="362">
        <v>0.68</v>
      </c>
      <c r="J432" s="359">
        <v>0.69</v>
      </c>
      <c r="K432" s="411"/>
    </row>
    <row r="433" spans="1:11" hidden="1">
      <c r="A433" s="357" t="s">
        <v>17</v>
      </c>
      <c r="B433" s="358" t="s">
        <v>792</v>
      </c>
      <c r="C433" s="368">
        <v>44236</v>
      </c>
      <c r="D433" s="358" t="s">
        <v>733</v>
      </c>
      <c r="E433" s="365" t="s">
        <v>31</v>
      </c>
      <c r="F433" s="365" t="s">
        <v>793</v>
      </c>
      <c r="G433" s="369" t="s">
        <v>32</v>
      </c>
      <c r="H433" s="369" t="s">
        <v>902</v>
      </c>
      <c r="I433" s="362" t="s">
        <v>893</v>
      </c>
      <c r="J433" s="359" t="s">
        <v>825</v>
      </c>
      <c r="K433" s="411"/>
    </row>
    <row r="434" spans="1:11" hidden="1">
      <c r="A434" s="357" t="s">
        <v>17</v>
      </c>
      <c r="B434" s="358" t="s">
        <v>792</v>
      </c>
      <c r="C434" s="368">
        <v>44236</v>
      </c>
      <c r="D434" s="358" t="s">
        <v>733</v>
      </c>
      <c r="E434" s="365" t="s">
        <v>31</v>
      </c>
      <c r="F434" s="365" t="s">
        <v>793</v>
      </c>
      <c r="G434" s="369" t="s">
        <v>32</v>
      </c>
      <c r="H434" s="369" t="s">
        <v>726</v>
      </c>
      <c r="I434" s="362">
        <v>0.57999999999999996</v>
      </c>
      <c r="J434" s="359">
        <v>0.59</v>
      </c>
      <c r="K434" s="411"/>
    </row>
    <row r="435" spans="1:11" hidden="1">
      <c r="A435" s="357" t="s">
        <v>17</v>
      </c>
      <c r="B435" s="358" t="s">
        <v>792</v>
      </c>
      <c r="C435" s="368">
        <v>44236</v>
      </c>
      <c r="D435" s="358" t="s">
        <v>733</v>
      </c>
      <c r="E435" s="365" t="s">
        <v>31</v>
      </c>
      <c r="F435" s="365" t="s">
        <v>793</v>
      </c>
      <c r="G435" s="369" t="s">
        <v>32</v>
      </c>
      <c r="H435" s="369" t="s">
        <v>903</v>
      </c>
      <c r="I435" s="362" t="s">
        <v>893</v>
      </c>
      <c r="J435" s="359" t="s">
        <v>825</v>
      </c>
      <c r="K435" s="411"/>
    </row>
    <row r="436" spans="1:11" hidden="1">
      <c r="A436" s="357" t="s">
        <v>17</v>
      </c>
      <c r="B436" s="358" t="s">
        <v>792</v>
      </c>
      <c r="C436" s="368">
        <v>44236</v>
      </c>
      <c r="D436" s="358" t="s">
        <v>733</v>
      </c>
      <c r="E436" s="365" t="s">
        <v>31</v>
      </c>
      <c r="F436" s="365" t="s">
        <v>793</v>
      </c>
      <c r="G436" s="369" t="s">
        <v>32</v>
      </c>
      <c r="H436" s="369" t="s">
        <v>904</v>
      </c>
      <c r="I436" s="362">
        <v>0.53</v>
      </c>
      <c r="J436" s="359">
        <v>0.55000000000000004</v>
      </c>
      <c r="K436" s="411"/>
    </row>
    <row r="437" spans="1:11" hidden="1">
      <c r="A437" s="357" t="s">
        <v>17</v>
      </c>
      <c r="B437" s="358" t="s">
        <v>792</v>
      </c>
      <c r="C437" s="368">
        <v>44236</v>
      </c>
      <c r="D437" s="358" t="s">
        <v>733</v>
      </c>
      <c r="E437" s="365" t="s">
        <v>31</v>
      </c>
      <c r="F437" s="365" t="s">
        <v>793</v>
      </c>
      <c r="G437" s="369" t="s">
        <v>32</v>
      </c>
      <c r="H437" s="369" t="s">
        <v>905</v>
      </c>
      <c r="I437" s="362" t="s">
        <v>893</v>
      </c>
      <c r="J437" s="359" t="s">
        <v>825</v>
      </c>
      <c r="K437" s="411"/>
    </row>
    <row r="438" spans="1:11" hidden="1">
      <c r="A438" s="357" t="s">
        <v>17</v>
      </c>
      <c r="B438" s="358" t="s">
        <v>792</v>
      </c>
      <c r="C438" s="368">
        <v>44236</v>
      </c>
      <c r="D438" s="358" t="s">
        <v>733</v>
      </c>
      <c r="E438" s="365" t="s">
        <v>31</v>
      </c>
      <c r="F438" s="365" t="s">
        <v>793</v>
      </c>
      <c r="G438" s="369" t="s">
        <v>32</v>
      </c>
      <c r="H438" s="369" t="s">
        <v>906</v>
      </c>
      <c r="I438" s="362">
        <v>0.62</v>
      </c>
      <c r="J438" s="359">
        <v>0.63</v>
      </c>
      <c r="K438" s="411"/>
    </row>
    <row r="439" spans="1:11" hidden="1">
      <c r="A439" s="357" t="s">
        <v>17</v>
      </c>
      <c r="B439" s="358" t="s">
        <v>792</v>
      </c>
      <c r="C439" s="368">
        <v>44236</v>
      </c>
      <c r="D439" s="358" t="s">
        <v>733</v>
      </c>
      <c r="E439" s="365" t="s">
        <v>31</v>
      </c>
      <c r="F439" s="365" t="s">
        <v>793</v>
      </c>
      <c r="G439" s="369" t="s">
        <v>32</v>
      </c>
      <c r="H439" s="369" t="s">
        <v>907</v>
      </c>
      <c r="I439" s="362" t="s">
        <v>893</v>
      </c>
      <c r="J439" s="359" t="s">
        <v>825</v>
      </c>
      <c r="K439" s="411"/>
    </row>
    <row r="440" spans="1:11" hidden="1">
      <c r="A440" s="357" t="s">
        <v>17</v>
      </c>
      <c r="B440" s="358" t="s">
        <v>792</v>
      </c>
      <c r="C440" s="368">
        <v>44236</v>
      </c>
      <c r="D440" s="358" t="s">
        <v>733</v>
      </c>
      <c r="E440" s="365" t="s">
        <v>31</v>
      </c>
      <c r="F440" s="365" t="s">
        <v>793</v>
      </c>
      <c r="G440" s="369" t="s">
        <v>32</v>
      </c>
      <c r="H440" s="369" t="s">
        <v>908</v>
      </c>
      <c r="I440" s="362">
        <v>0.17</v>
      </c>
      <c r="J440" s="359">
        <v>0.15</v>
      </c>
      <c r="K440" s="411"/>
    </row>
    <row r="441" spans="1:11" hidden="1">
      <c r="A441" s="357" t="s">
        <v>17</v>
      </c>
      <c r="B441" s="358" t="s">
        <v>792</v>
      </c>
      <c r="C441" s="368">
        <v>44236</v>
      </c>
      <c r="D441" s="358" t="s">
        <v>733</v>
      </c>
      <c r="E441" s="365" t="s">
        <v>31</v>
      </c>
      <c r="F441" s="365" t="s">
        <v>793</v>
      </c>
      <c r="G441" s="369" t="s">
        <v>32</v>
      </c>
      <c r="H441" s="369" t="s">
        <v>909</v>
      </c>
      <c r="I441" s="362" t="s">
        <v>893</v>
      </c>
      <c r="J441" s="359" t="s">
        <v>825</v>
      </c>
      <c r="K441" s="412"/>
    </row>
    <row r="442" spans="1:11" hidden="1">
      <c r="A442" s="357" t="s">
        <v>17</v>
      </c>
      <c r="B442" s="358" t="s">
        <v>792</v>
      </c>
      <c r="C442" s="368">
        <v>44236</v>
      </c>
      <c r="D442" s="358" t="s">
        <v>733</v>
      </c>
      <c r="E442" s="365" t="s">
        <v>31</v>
      </c>
      <c r="F442" s="365" t="s">
        <v>793</v>
      </c>
      <c r="G442" s="369" t="s">
        <v>32</v>
      </c>
      <c r="H442" s="369" t="s">
        <v>910</v>
      </c>
      <c r="I442" s="362">
        <v>24</v>
      </c>
      <c r="J442" s="359">
        <v>25</v>
      </c>
      <c r="K442" s="410" t="s">
        <v>911</v>
      </c>
    </row>
    <row r="443" spans="1:11" hidden="1">
      <c r="A443" s="357" t="s">
        <v>17</v>
      </c>
      <c r="B443" s="358" t="s">
        <v>792</v>
      </c>
      <c r="C443" s="368">
        <v>44236</v>
      </c>
      <c r="D443" s="358" t="s">
        <v>733</v>
      </c>
      <c r="E443" s="365" t="s">
        <v>31</v>
      </c>
      <c r="F443" s="365" t="s">
        <v>793</v>
      </c>
      <c r="G443" s="369" t="s">
        <v>32</v>
      </c>
      <c r="H443" s="369" t="s">
        <v>912</v>
      </c>
      <c r="I443" s="362" t="s">
        <v>913</v>
      </c>
      <c r="J443" s="359" t="s">
        <v>847</v>
      </c>
      <c r="K443" s="411"/>
    </row>
    <row r="444" spans="1:11" hidden="1">
      <c r="A444" s="357" t="s">
        <v>17</v>
      </c>
      <c r="B444" s="358" t="s">
        <v>792</v>
      </c>
      <c r="C444" s="368">
        <v>44236</v>
      </c>
      <c r="D444" s="358" t="s">
        <v>733</v>
      </c>
      <c r="E444" s="365" t="s">
        <v>31</v>
      </c>
      <c r="F444" s="365" t="s">
        <v>793</v>
      </c>
      <c r="G444" s="369" t="s">
        <v>32</v>
      </c>
      <c r="H444" s="369" t="s">
        <v>914</v>
      </c>
      <c r="I444" s="362">
        <v>24</v>
      </c>
      <c r="J444" s="359">
        <v>25</v>
      </c>
      <c r="K444" s="411"/>
    </row>
    <row r="445" spans="1:11" hidden="1">
      <c r="A445" s="357" t="s">
        <v>17</v>
      </c>
      <c r="B445" s="358" t="s">
        <v>792</v>
      </c>
      <c r="C445" s="368">
        <v>44236</v>
      </c>
      <c r="D445" s="358" t="s">
        <v>733</v>
      </c>
      <c r="E445" s="365" t="s">
        <v>31</v>
      </c>
      <c r="F445" s="365" t="s">
        <v>793</v>
      </c>
      <c r="G445" s="369" t="s">
        <v>32</v>
      </c>
      <c r="H445" s="369" t="s">
        <v>915</v>
      </c>
      <c r="I445" s="362" t="s">
        <v>913</v>
      </c>
      <c r="J445" s="359" t="s">
        <v>847</v>
      </c>
      <c r="K445" s="411"/>
    </row>
    <row r="446" spans="1:11" hidden="1">
      <c r="A446" s="357" t="s">
        <v>17</v>
      </c>
      <c r="B446" s="358" t="s">
        <v>792</v>
      </c>
      <c r="C446" s="368">
        <v>44236</v>
      </c>
      <c r="D446" s="358" t="s">
        <v>733</v>
      </c>
      <c r="E446" s="365" t="s">
        <v>31</v>
      </c>
      <c r="F446" s="365" t="s">
        <v>793</v>
      </c>
      <c r="G446" s="369" t="s">
        <v>32</v>
      </c>
      <c r="H446" s="369" t="s">
        <v>916</v>
      </c>
      <c r="I446" s="362" t="s">
        <v>913</v>
      </c>
      <c r="J446" s="359" t="s">
        <v>847</v>
      </c>
      <c r="K446" s="411"/>
    </row>
    <row r="447" spans="1:11" hidden="1">
      <c r="A447" s="357" t="s">
        <v>17</v>
      </c>
      <c r="B447" s="358" t="s">
        <v>792</v>
      </c>
      <c r="C447" s="368">
        <v>44236</v>
      </c>
      <c r="D447" s="358" t="s">
        <v>733</v>
      </c>
      <c r="E447" s="365" t="s">
        <v>31</v>
      </c>
      <c r="F447" s="365" t="s">
        <v>793</v>
      </c>
      <c r="G447" s="369" t="s">
        <v>32</v>
      </c>
      <c r="H447" s="369" t="s">
        <v>917</v>
      </c>
      <c r="I447" s="362" t="s">
        <v>913</v>
      </c>
      <c r="J447" s="359" t="s">
        <v>847</v>
      </c>
      <c r="K447" s="411"/>
    </row>
    <row r="448" spans="1:11" hidden="1">
      <c r="A448" s="357" t="s">
        <v>17</v>
      </c>
      <c r="B448" s="358" t="s">
        <v>792</v>
      </c>
      <c r="C448" s="368">
        <v>44236</v>
      </c>
      <c r="D448" s="358" t="s">
        <v>733</v>
      </c>
      <c r="E448" s="365" t="s">
        <v>31</v>
      </c>
      <c r="F448" s="365" t="s">
        <v>793</v>
      </c>
      <c r="G448" s="369" t="s">
        <v>32</v>
      </c>
      <c r="H448" s="369" t="s">
        <v>918</v>
      </c>
      <c r="I448" s="362">
        <v>24</v>
      </c>
      <c r="J448" s="359">
        <v>27</v>
      </c>
      <c r="K448" s="411"/>
    </row>
    <row r="449" spans="1:11" hidden="1">
      <c r="A449" s="357" t="s">
        <v>17</v>
      </c>
      <c r="B449" s="358" t="s">
        <v>792</v>
      </c>
      <c r="C449" s="368">
        <v>44236</v>
      </c>
      <c r="D449" s="358" t="s">
        <v>733</v>
      </c>
      <c r="E449" s="365" t="s">
        <v>31</v>
      </c>
      <c r="F449" s="365" t="s">
        <v>793</v>
      </c>
      <c r="G449" s="369" t="s">
        <v>32</v>
      </c>
      <c r="H449" s="369" t="s">
        <v>919</v>
      </c>
      <c r="I449" s="362" t="s">
        <v>913</v>
      </c>
      <c r="J449" s="359" t="s">
        <v>847</v>
      </c>
      <c r="K449" s="411"/>
    </row>
    <row r="450" spans="1:11" hidden="1">
      <c r="A450" s="357" t="s">
        <v>17</v>
      </c>
      <c r="B450" s="358" t="s">
        <v>792</v>
      </c>
      <c r="C450" s="368">
        <v>44236</v>
      </c>
      <c r="D450" s="358" t="s">
        <v>733</v>
      </c>
      <c r="E450" s="365" t="s">
        <v>31</v>
      </c>
      <c r="F450" s="365" t="s">
        <v>793</v>
      </c>
      <c r="G450" s="369" t="s">
        <v>32</v>
      </c>
      <c r="H450" s="369" t="s">
        <v>920</v>
      </c>
      <c r="I450" s="362">
        <v>6</v>
      </c>
      <c r="J450" s="359">
        <v>12</v>
      </c>
      <c r="K450" s="411"/>
    </row>
    <row r="451" spans="1:11" hidden="1">
      <c r="A451" s="357" t="s">
        <v>17</v>
      </c>
      <c r="B451" s="358" t="s">
        <v>792</v>
      </c>
      <c r="C451" s="368">
        <v>44236</v>
      </c>
      <c r="D451" s="358" t="s">
        <v>733</v>
      </c>
      <c r="E451" s="365" t="s">
        <v>31</v>
      </c>
      <c r="F451" s="365" t="s">
        <v>793</v>
      </c>
      <c r="G451" s="369" t="s">
        <v>32</v>
      </c>
      <c r="H451" s="369" t="s">
        <v>921</v>
      </c>
      <c r="I451" s="362" t="s">
        <v>913</v>
      </c>
      <c r="J451" s="359" t="s">
        <v>847</v>
      </c>
      <c r="K451" s="411"/>
    </row>
    <row r="452" spans="1:11" hidden="1">
      <c r="A452" s="357" t="s">
        <v>17</v>
      </c>
      <c r="B452" s="358" t="s">
        <v>792</v>
      </c>
      <c r="C452" s="368">
        <v>44236</v>
      </c>
      <c r="D452" s="358" t="s">
        <v>733</v>
      </c>
      <c r="E452" s="365" t="s">
        <v>31</v>
      </c>
      <c r="F452" s="365" t="s">
        <v>793</v>
      </c>
      <c r="G452" s="369" t="s">
        <v>32</v>
      </c>
      <c r="H452" s="369" t="s">
        <v>922</v>
      </c>
      <c r="I452" s="362">
        <v>20</v>
      </c>
      <c r="J452" s="359">
        <v>23</v>
      </c>
      <c r="K452" s="411"/>
    </row>
    <row r="453" spans="1:11" hidden="1">
      <c r="A453" s="357" t="s">
        <v>17</v>
      </c>
      <c r="B453" s="358" t="s">
        <v>792</v>
      </c>
      <c r="C453" s="368">
        <v>44236</v>
      </c>
      <c r="D453" s="358" t="s">
        <v>733</v>
      </c>
      <c r="E453" s="365" t="s">
        <v>31</v>
      </c>
      <c r="F453" s="365" t="s">
        <v>793</v>
      </c>
      <c r="G453" s="369" t="s">
        <v>32</v>
      </c>
      <c r="H453" s="369" t="s">
        <v>923</v>
      </c>
      <c r="I453" s="362" t="s">
        <v>913</v>
      </c>
      <c r="J453" s="359" t="s">
        <v>847</v>
      </c>
      <c r="K453" s="411"/>
    </row>
    <row r="454" spans="1:11" hidden="1">
      <c r="A454" s="357" t="s">
        <v>17</v>
      </c>
      <c r="B454" s="358" t="s">
        <v>792</v>
      </c>
      <c r="C454" s="368">
        <v>44236</v>
      </c>
      <c r="D454" s="358" t="s">
        <v>733</v>
      </c>
      <c r="E454" s="365" t="s">
        <v>31</v>
      </c>
      <c r="F454" s="365" t="s">
        <v>793</v>
      </c>
      <c r="G454" s="369" t="s">
        <v>32</v>
      </c>
      <c r="H454" s="369" t="s">
        <v>924</v>
      </c>
      <c r="I454" s="362">
        <v>7</v>
      </c>
      <c r="J454" s="359">
        <v>6</v>
      </c>
      <c r="K454" s="411"/>
    </row>
    <row r="455" spans="1:11" hidden="1">
      <c r="A455" s="357" t="s">
        <v>17</v>
      </c>
      <c r="B455" s="358" t="s">
        <v>792</v>
      </c>
      <c r="C455" s="368">
        <v>44236</v>
      </c>
      <c r="D455" s="358" t="s">
        <v>733</v>
      </c>
      <c r="E455" s="365" t="s">
        <v>31</v>
      </c>
      <c r="F455" s="365" t="s">
        <v>793</v>
      </c>
      <c r="G455" s="369" t="s">
        <v>32</v>
      </c>
      <c r="H455" s="369" t="s">
        <v>925</v>
      </c>
      <c r="I455" s="362" t="s">
        <v>913</v>
      </c>
      <c r="J455" s="359" t="s">
        <v>847</v>
      </c>
      <c r="K455" s="412"/>
    </row>
    <row r="456" spans="1:11" hidden="1">
      <c r="A456" s="357" t="s">
        <v>17</v>
      </c>
      <c r="B456" s="358" t="s">
        <v>792</v>
      </c>
      <c r="C456" s="368">
        <v>44236</v>
      </c>
      <c r="D456" s="358" t="s">
        <v>733</v>
      </c>
      <c r="E456" s="365" t="s">
        <v>31</v>
      </c>
      <c r="F456" s="365" t="s">
        <v>793</v>
      </c>
      <c r="G456" s="369" t="s">
        <v>32</v>
      </c>
      <c r="H456" s="369" t="s">
        <v>333</v>
      </c>
      <c r="I456" s="362">
        <v>13.1</v>
      </c>
      <c r="J456" s="359">
        <v>12.8</v>
      </c>
      <c r="K456" s="410" t="s">
        <v>926</v>
      </c>
    </row>
    <row r="457" spans="1:11" hidden="1">
      <c r="A457" s="357" t="s">
        <v>17</v>
      </c>
      <c r="B457" s="358" t="s">
        <v>792</v>
      </c>
      <c r="C457" s="368">
        <v>44236</v>
      </c>
      <c r="D457" s="358" t="s">
        <v>733</v>
      </c>
      <c r="E457" s="365" t="s">
        <v>31</v>
      </c>
      <c r="F457" s="365" t="s">
        <v>793</v>
      </c>
      <c r="G457" s="369" t="s">
        <v>32</v>
      </c>
      <c r="H457" s="369" t="s">
        <v>336</v>
      </c>
      <c r="I457" s="362">
        <v>14</v>
      </c>
      <c r="J457" s="359">
        <v>13.6</v>
      </c>
      <c r="K457" s="411"/>
    </row>
    <row r="458" spans="1:11" hidden="1">
      <c r="A458" s="357" t="s">
        <v>17</v>
      </c>
      <c r="B458" s="358" t="s">
        <v>792</v>
      </c>
      <c r="C458" s="368">
        <v>44236</v>
      </c>
      <c r="D458" s="358" t="s">
        <v>733</v>
      </c>
      <c r="E458" s="365" t="s">
        <v>31</v>
      </c>
      <c r="F458" s="365" t="s">
        <v>793</v>
      </c>
      <c r="G458" s="369" t="s">
        <v>32</v>
      </c>
      <c r="H458" s="369" t="s">
        <v>927</v>
      </c>
      <c r="I458" s="362">
        <v>13.1</v>
      </c>
      <c r="J458" s="359">
        <v>12.8</v>
      </c>
      <c r="K458" s="411"/>
    </row>
    <row r="459" spans="1:11" hidden="1">
      <c r="A459" s="357" t="s">
        <v>17</v>
      </c>
      <c r="B459" s="358" t="s">
        <v>792</v>
      </c>
      <c r="C459" s="368">
        <v>44236</v>
      </c>
      <c r="D459" s="358" t="s">
        <v>733</v>
      </c>
      <c r="E459" s="365" t="s">
        <v>31</v>
      </c>
      <c r="F459" s="365" t="s">
        <v>793</v>
      </c>
      <c r="G459" s="369" t="s">
        <v>32</v>
      </c>
      <c r="H459" s="369" t="s">
        <v>928</v>
      </c>
      <c r="I459" s="362">
        <v>14</v>
      </c>
      <c r="J459" s="359">
        <v>13.6</v>
      </c>
      <c r="K459" s="411"/>
    </row>
    <row r="460" spans="1:11" hidden="1">
      <c r="A460" s="357" t="s">
        <v>17</v>
      </c>
      <c r="B460" s="358" t="s">
        <v>792</v>
      </c>
      <c r="C460" s="368">
        <v>44236</v>
      </c>
      <c r="D460" s="358" t="s">
        <v>733</v>
      </c>
      <c r="E460" s="365" t="s">
        <v>31</v>
      </c>
      <c r="F460" s="365" t="s">
        <v>793</v>
      </c>
      <c r="G460" s="369" t="s">
        <v>32</v>
      </c>
      <c r="H460" s="369" t="s">
        <v>929</v>
      </c>
      <c r="I460" s="362">
        <v>4</v>
      </c>
      <c r="J460" s="359">
        <v>3.9</v>
      </c>
      <c r="K460" s="411"/>
    </row>
    <row r="461" spans="1:11" hidden="1">
      <c r="A461" s="357" t="s">
        <v>17</v>
      </c>
      <c r="B461" s="358" t="s">
        <v>792</v>
      </c>
      <c r="C461" s="368">
        <v>44236</v>
      </c>
      <c r="D461" s="358" t="s">
        <v>733</v>
      </c>
      <c r="E461" s="365" t="s">
        <v>31</v>
      </c>
      <c r="F461" s="365" t="s">
        <v>793</v>
      </c>
      <c r="G461" s="369" t="s">
        <v>32</v>
      </c>
      <c r="H461" s="369" t="s">
        <v>930</v>
      </c>
      <c r="I461" s="362">
        <v>4</v>
      </c>
      <c r="J461" s="359">
        <v>3.9</v>
      </c>
      <c r="K461" s="411"/>
    </row>
    <row r="462" spans="1:11" hidden="1">
      <c r="A462" s="357" t="s">
        <v>17</v>
      </c>
      <c r="B462" s="358" t="s">
        <v>792</v>
      </c>
      <c r="C462" s="368">
        <v>44236</v>
      </c>
      <c r="D462" s="358" t="s">
        <v>733</v>
      </c>
      <c r="E462" s="365" t="s">
        <v>31</v>
      </c>
      <c r="F462" s="365" t="s">
        <v>793</v>
      </c>
      <c r="G462" s="369" t="s">
        <v>32</v>
      </c>
      <c r="H462" s="369" t="s">
        <v>350</v>
      </c>
      <c r="I462" s="362">
        <v>8.8000000000000007</v>
      </c>
      <c r="J462" s="359">
        <v>8.6999999999999993</v>
      </c>
      <c r="K462" s="411"/>
    </row>
    <row r="463" spans="1:11" hidden="1">
      <c r="A463" s="357" t="s">
        <v>17</v>
      </c>
      <c r="B463" s="358" t="s">
        <v>792</v>
      </c>
      <c r="C463" s="368">
        <v>44236</v>
      </c>
      <c r="D463" s="358" t="s">
        <v>733</v>
      </c>
      <c r="E463" s="365" t="s">
        <v>31</v>
      </c>
      <c r="F463" s="365" t="s">
        <v>793</v>
      </c>
      <c r="G463" s="369" t="s">
        <v>32</v>
      </c>
      <c r="H463" s="369" t="s">
        <v>355</v>
      </c>
      <c r="I463" s="362">
        <v>7.9</v>
      </c>
      <c r="J463" s="359">
        <v>7.8</v>
      </c>
      <c r="K463" s="411"/>
    </row>
    <row r="464" spans="1:11" hidden="1">
      <c r="A464" s="357" t="s">
        <v>17</v>
      </c>
      <c r="B464" s="358" t="s">
        <v>792</v>
      </c>
      <c r="C464" s="368">
        <v>44236</v>
      </c>
      <c r="D464" s="358" t="s">
        <v>733</v>
      </c>
      <c r="E464" s="365" t="s">
        <v>31</v>
      </c>
      <c r="F464" s="365" t="s">
        <v>793</v>
      </c>
      <c r="G464" s="369" t="s">
        <v>32</v>
      </c>
      <c r="H464" s="369" t="s">
        <v>358</v>
      </c>
      <c r="I464" s="362">
        <v>10.7</v>
      </c>
      <c r="J464" s="359">
        <v>10.4</v>
      </c>
      <c r="K464" s="411"/>
    </row>
    <row r="465" spans="1:11" hidden="1">
      <c r="A465" s="357" t="s">
        <v>17</v>
      </c>
      <c r="B465" s="358" t="s">
        <v>792</v>
      </c>
      <c r="C465" s="368">
        <v>44236</v>
      </c>
      <c r="D465" s="358" t="s">
        <v>733</v>
      </c>
      <c r="E465" s="365" t="s">
        <v>31</v>
      </c>
      <c r="F465" s="365" t="s">
        <v>793</v>
      </c>
      <c r="G465" s="369" t="s">
        <v>32</v>
      </c>
      <c r="H465" s="369" t="s">
        <v>360</v>
      </c>
      <c r="I465" s="362">
        <v>10.6</v>
      </c>
      <c r="J465" s="359">
        <v>10.3</v>
      </c>
      <c r="K465" s="411"/>
    </row>
    <row r="466" spans="1:11" hidden="1">
      <c r="A466" s="357" t="s">
        <v>17</v>
      </c>
      <c r="B466" s="358" t="s">
        <v>792</v>
      </c>
      <c r="C466" s="368">
        <v>44236</v>
      </c>
      <c r="D466" s="358" t="s">
        <v>733</v>
      </c>
      <c r="E466" s="365" t="s">
        <v>31</v>
      </c>
      <c r="F466" s="365" t="s">
        <v>793</v>
      </c>
      <c r="G466" s="369" t="s">
        <v>32</v>
      </c>
      <c r="H466" s="369" t="s">
        <v>364</v>
      </c>
      <c r="I466" s="362">
        <v>4.0999999999999996</v>
      </c>
      <c r="J466" s="359">
        <v>4</v>
      </c>
      <c r="K466" s="411"/>
    </row>
    <row r="467" spans="1:11" hidden="1">
      <c r="A467" s="357" t="s">
        <v>17</v>
      </c>
      <c r="B467" s="358" t="s">
        <v>792</v>
      </c>
      <c r="C467" s="368">
        <v>44236</v>
      </c>
      <c r="D467" s="358" t="s">
        <v>733</v>
      </c>
      <c r="E467" s="365" t="s">
        <v>31</v>
      </c>
      <c r="F467" s="365" t="s">
        <v>793</v>
      </c>
      <c r="G467" s="369" t="s">
        <v>32</v>
      </c>
      <c r="H467" s="369" t="s">
        <v>931</v>
      </c>
      <c r="I467" s="362">
        <v>4</v>
      </c>
      <c r="J467" s="359">
        <v>3.9</v>
      </c>
      <c r="K467" s="411"/>
    </row>
    <row r="468" spans="1:11" hidden="1">
      <c r="A468" s="357" t="s">
        <v>17</v>
      </c>
      <c r="B468" s="358" t="s">
        <v>792</v>
      </c>
      <c r="C468" s="368">
        <v>44236</v>
      </c>
      <c r="D468" s="358" t="s">
        <v>733</v>
      </c>
      <c r="E468" s="365" t="s">
        <v>31</v>
      </c>
      <c r="F468" s="365" t="s">
        <v>793</v>
      </c>
      <c r="G468" s="369" t="s">
        <v>32</v>
      </c>
      <c r="H468" s="369" t="s">
        <v>366</v>
      </c>
      <c r="I468" s="362" t="s">
        <v>864</v>
      </c>
      <c r="J468" s="359" t="s">
        <v>865</v>
      </c>
      <c r="K468" s="411"/>
    </row>
    <row r="469" spans="1:11" hidden="1">
      <c r="A469" s="357" t="s">
        <v>17</v>
      </c>
      <c r="B469" s="358" t="s">
        <v>792</v>
      </c>
      <c r="C469" s="368">
        <v>44236</v>
      </c>
      <c r="D469" s="358" t="s">
        <v>733</v>
      </c>
      <c r="E469" s="365" t="s">
        <v>31</v>
      </c>
      <c r="F469" s="365" t="s">
        <v>793</v>
      </c>
      <c r="G469" s="369" t="s">
        <v>32</v>
      </c>
      <c r="H469" s="369" t="s">
        <v>378</v>
      </c>
      <c r="I469" s="362" t="s">
        <v>864</v>
      </c>
      <c r="J469" s="359" t="s">
        <v>865</v>
      </c>
      <c r="K469" s="411"/>
    </row>
    <row r="470" spans="1:11" hidden="1">
      <c r="A470" s="357" t="s">
        <v>17</v>
      </c>
      <c r="B470" s="358" t="s">
        <v>792</v>
      </c>
      <c r="C470" s="368">
        <v>44236</v>
      </c>
      <c r="D470" s="358" t="s">
        <v>733</v>
      </c>
      <c r="E470" s="365" t="s">
        <v>31</v>
      </c>
      <c r="F470" s="365" t="s">
        <v>793</v>
      </c>
      <c r="G470" s="369" t="s">
        <v>32</v>
      </c>
      <c r="H470" s="369" t="s">
        <v>932</v>
      </c>
      <c r="I470" s="362" t="s">
        <v>864</v>
      </c>
      <c r="J470" s="359" t="s">
        <v>865</v>
      </c>
      <c r="K470" s="411"/>
    </row>
    <row r="471" spans="1:11" hidden="1">
      <c r="A471" s="357" t="s">
        <v>17</v>
      </c>
      <c r="B471" s="358" t="s">
        <v>792</v>
      </c>
      <c r="C471" s="368">
        <v>44236</v>
      </c>
      <c r="D471" s="358" t="s">
        <v>733</v>
      </c>
      <c r="E471" s="365" t="s">
        <v>31</v>
      </c>
      <c r="F471" s="365" t="s">
        <v>793</v>
      </c>
      <c r="G471" s="369" t="s">
        <v>32</v>
      </c>
      <c r="H471" s="369" t="s">
        <v>933</v>
      </c>
      <c r="I471" s="362" t="s">
        <v>864</v>
      </c>
      <c r="J471" s="359" t="s">
        <v>865</v>
      </c>
      <c r="K471" s="411"/>
    </row>
    <row r="472" spans="1:11" hidden="1">
      <c r="A472" s="357" t="s">
        <v>17</v>
      </c>
      <c r="B472" s="358" t="s">
        <v>792</v>
      </c>
      <c r="C472" s="368">
        <v>44236</v>
      </c>
      <c r="D472" s="358" t="s">
        <v>733</v>
      </c>
      <c r="E472" s="365" t="s">
        <v>31</v>
      </c>
      <c r="F472" s="365" t="s">
        <v>793</v>
      </c>
      <c r="G472" s="369" t="s">
        <v>32</v>
      </c>
      <c r="H472" s="369" t="s">
        <v>474</v>
      </c>
      <c r="I472" s="362" t="s">
        <v>934</v>
      </c>
      <c r="J472" s="359" t="s">
        <v>870</v>
      </c>
      <c r="K472" s="412"/>
    </row>
    <row r="473" spans="1:11" hidden="1">
      <c r="A473" s="357" t="s">
        <v>17</v>
      </c>
      <c r="B473" s="358" t="s">
        <v>792</v>
      </c>
      <c r="C473" s="368">
        <v>44236</v>
      </c>
      <c r="D473" s="358" t="s">
        <v>733</v>
      </c>
      <c r="E473" s="365" t="s">
        <v>31</v>
      </c>
      <c r="F473" s="365" t="s">
        <v>793</v>
      </c>
      <c r="G473" s="369" t="s">
        <v>287</v>
      </c>
      <c r="H473" s="369" t="s">
        <v>935</v>
      </c>
      <c r="I473" s="362" t="s">
        <v>936</v>
      </c>
      <c r="J473" s="359" t="s">
        <v>937</v>
      </c>
      <c r="K473" s="417" t="s">
        <v>938</v>
      </c>
    </row>
    <row r="474" spans="1:11" hidden="1">
      <c r="A474" s="357" t="s">
        <v>17</v>
      </c>
      <c r="B474" s="358" t="s">
        <v>792</v>
      </c>
      <c r="C474" s="368">
        <v>44236</v>
      </c>
      <c r="D474" s="358" t="s">
        <v>733</v>
      </c>
      <c r="E474" s="365" t="s">
        <v>31</v>
      </c>
      <c r="F474" s="365" t="s">
        <v>793</v>
      </c>
      <c r="G474" s="369" t="s">
        <v>44</v>
      </c>
      <c r="H474" s="369" t="s">
        <v>935</v>
      </c>
      <c r="I474" s="362" t="s">
        <v>939</v>
      </c>
      <c r="J474" s="359" t="s">
        <v>940</v>
      </c>
      <c r="K474" s="418"/>
    </row>
    <row r="475" spans="1:11" hidden="1">
      <c r="A475" s="357" t="s">
        <v>17</v>
      </c>
      <c r="B475" s="358" t="s">
        <v>792</v>
      </c>
      <c r="C475" s="368">
        <v>44236</v>
      </c>
      <c r="D475" s="358" t="s">
        <v>733</v>
      </c>
      <c r="E475" s="365" t="s">
        <v>31</v>
      </c>
      <c r="F475" s="365" t="s">
        <v>793</v>
      </c>
      <c r="G475" s="369" t="s">
        <v>134</v>
      </c>
      <c r="H475" s="369" t="s">
        <v>941</v>
      </c>
      <c r="I475" s="362"/>
      <c r="J475" s="359"/>
      <c r="K475" s="417" t="s">
        <v>942</v>
      </c>
    </row>
    <row r="476" spans="1:11" hidden="1">
      <c r="A476" s="357" t="s">
        <v>17</v>
      </c>
      <c r="B476" s="358" t="s">
        <v>792</v>
      </c>
      <c r="C476" s="368">
        <v>44236</v>
      </c>
      <c r="D476" s="358" t="s">
        <v>733</v>
      </c>
      <c r="E476" s="365" t="s">
        <v>31</v>
      </c>
      <c r="F476" s="365" t="s">
        <v>793</v>
      </c>
      <c r="G476" s="369" t="s">
        <v>134</v>
      </c>
      <c r="H476" s="369" t="s">
        <v>943</v>
      </c>
      <c r="I476" s="362" t="s">
        <v>944</v>
      </c>
      <c r="J476" s="359" t="s">
        <v>270</v>
      </c>
      <c r="K476" s="419"/>
    </row>
    <row r="477" spans="1:11" hidden="1">
      <c r="A477" s="357" t="s">
        <v>17</v>
      </c>
      <c r="B477" s="358" t="s">
        <v>792</v>
      </c>
      <c r="C477" s="368">
        <v>44236</v>
      </c>
      <c r="D477" s="358" t="s">
        <v>733</v>
      </c>
      <c r="E477" s="365" t="s">
        <v>31</v>
      </c>
      <c r="F477" s="365" t="s">
        <v>793</v>
      </c>
      <c r="G477" s="369" t="s">
        <v>134</v>
      </c>
      <c r="H477" s="369" t="s">
        <v>945</v>
      </c>
      <c r="I477" s="362" t="s">
        <v>946</v>
      </c>
      <c r="J477" s="359" t="s">
        <v>947</v>
      </c>
      <c r="K477" s="418"/>
    </row>
    <row r="478" spans="1:11" hidden="1">
      <c r="A478" s="357" t="s">
        <v>17</v>
      </c>
      <c r="B478" s="358" t="s">
        <v>948</v>
      </c>
      <c r="C478" s="368">
        <v>44392</v>
      </c>
      <c r="D478" s="371" t="s">
        <v>31</v>
      </c>
      <c r="E478" s="371" t="s">
        <v>733</v>
      </c>
      <c r="F478" s="371" t="s">
        <v>31</v>
      </c>
      <c r="G478" s="372" t="s">
        <v>44</v>
      </c>
      <c r="H478" s="372" t="s">
        <v>662</v>
      </c>
      <c r="I478" s="359" t="s">
        <v>949</v>
      </c>
      <c r="J478" s="359" t="s">
        <v>270</v>
      </c>
      <c r="K478" s="373" t="s">
        <v>950</v>
      </c>
    </row>
    <row r="479" spans="1:11" hidden="1">
      <c r="A479" s="357" t="s">
        <v>17</v>
      </c>
      <c r="B479" s="358" t="s">
        <v>948</v>
      </c>
      <c r="C479" s="368">
        <v>44392</v>
      </c>
      <c r="D479" s="371" t="s">
        <v>31</v>
      </c>
      <c r="E479" s="371" t="s">
        <v>733</v>
      </c>
      <c r="F479" s="371" t="s">
        <v>31</v>
      </c>
      <c r="G479" s="372" t="s">
        <v>44</v>
      </c>
      <c r="H479" s="372" t="s">
        <v>542</v>
      </c>
      <c r="I479" s="359" t="s">
        <v>951</v>
      </c>
      <c r="J479" s="359" t="s">
        <v>270</v>
      </c>
      <c r="K479" s="373" t="s">
        <v>952</v>
      </c>
    </row>
    <row r="480" spans="1:11" ht="69" hidden="1">
      <c r="A480" s="357" t="s">
        <v>17</v>
      </c>
      <c r="B480" s="358" t="s">
        <v>948</v>
      </c>
      <c r="C480" s="368">
        <v>44392</v>
      </c>
      <c r="D480" s="371" t="s">
        <v>31</v>
      </c>
      <c r="E480" s="371" t="s">
        <v>733</v>
      </c>
      <c r="F480" s="371" t="s">
        <v>31</v>
      </c>
      <c r="G480" s="372" t="s">
        <v>44</v>
      </c>
      <c r="H480" s="372" t="s">
        <v>953</v>
      </c>
      <c r="I480" s="359" t="s">
        <v>734</v>
      </c>
      <c r="J480" s="359" t="s">
        <v>954</v>
      </c>
      <c r="K480" s="420" t="s">
        <v>955</v>
      </c>
    </row>
    <row r="481" spans="1:11" hidden="1">
      <c r="A481" s="357" t="s">
        <v>17</v>
      </c>
      <c r="B481" s="358" t="s">
        <v>948</v>
      </c>
      <c r="C481" s="368">
        <v>44392</v>
      </c>
      <c r="D481" s="371" t="s">
        <v>31</v>
      </c>
      <c r="E481" s="371" t="s">
        <v>733</v>
      </c>
      <c r="F481" s="371" t="s">
        <v>31</v>
      </c>
      <c r="G481" s="372" t="s">
        <v>44</v>
      </c>
      <c r="H481" s="372" t="s">
        <v>458</v>
      </c>
      <c r="I481" s="359" t="s">
        <v>734</v>
      </c>
      <c r="J481" s="359" t="s">
        <v>956</v>
      </c>
      <c r="K481" s="420"/>
    </row>
    <row r="482" spans="1:11" hidden="1">
      <c r="A482" s="357" t="s">
        <v>17</v>
      </c>
      <c r="B482" s="358" t="s">
        <v>948</v>
      </c>
      <c r="C482" s="368">
        <v>44392</v>
      </c>
      <c r="D482" s="371" t="s">
        <v>31</v>
      </c>
      <c r="E482" s="371" t="s">
        <v>733</v>
      </c>
      <c r="F482" s="371" t="s">
        <v>31</v>
      </c>
      <c r="G482" s="372" t="s">
        <v>44</v>
      </c>
      <c r="H482" s="372" t="s">
        <v>347</v>
      </c>
      <c r="I482" s="359" t="s">
        <v>734</v>
      </c>
      <c r="J482" s="359" t="s">
        <v>957</v>
      </c>
      <c r="K482" s="420"/>
    </row>
    <row r="483" spans="1:11" ht="27.6" hidden="1">
      <c r="A483" s="357" t="s">
        <v>17</v>
      </c>
      <c r="B483" s="358" t="s">
        <v>948</v>
      </c>
      <c r="C483" s="368">
        <v>44392</v>
      </c>
      <c r="D483" s="371" t="s">
        <v>31</v>
      </c>
      <c r="E483" s="371" t="s">
        <v>733</v>
      </c>
      <c r="F483" s="371" t="s">
        <v>31</v>
      </c>
      <c r="G483" s="372" t="s">
        <v>44</v>
      </c>
      <c r="H483" s="374" t="s">
        <v>307</v>
      </c>
      <c r="I483" s="359" t="s">
        <v>958</v>
      </c>
      <c r="J483" s="359" t="s">
        <v>309</v>
      </c>
      <c r="K483" s="373" t="s">
        <v>959</v>
      </c>
    </row>
    <row r="484" spans="1:11" ht="27.6" hidden="1">
      <c r="A484" s="357" t="s">
        <v>17</v>
      </c>
      <c r="B484" s="358" t="s">
        <v>948</v>
      </c>
      <c r="C484" s="368">
        <v>44392</v>
      </c>
      <c r="D484" s="371" t="s">
        <v>31</v>
      </c>
      <c r="E484" s="371" t="s">
        <v>733</v>
      </c>
      <c r="F484" s="371" t="s">
        <v>31</v>
      </c>
      <c r="G484" s="372" t="s">
        <v>44</v>
      </c>
      <c r="H484" s="372" t="s">
        <v>321</v>
      </c>
      <c r="I484" s="359" t="s">
        <v>960</v>
      </c>
      <c r="J484" s="359" t="s">
        <v>270</v>
      </c>
      <c r="K484" s="421" t="s">
        <v>961</v>
      </c>
    </row>
    <row r="485" spans="1:11" hidden="1">
      <c r="A485" s="357" t="s">
        <v>17</v>
      </c>
      <c r="B485" s="358" t="s">
        <v>948</v>
      </c>
      <c r="C485" s="368">
        <v>44392</v>
      </c>
      <c r="D485" s="371" t="s">
        <v>31</v>
      </c>
      <c r="E485" s="371" t="s">
        <v>733</v>
      </c>
      <c r="F485" s="371" t="s">
        <v>31</v>
      </c>
      <c r="G485" s="374" t="s">
        <v>44</v>
      </c>
      <c r="H485" s="374" t="s">
        <v>315</v>
      </c>
      <c r="I485" s="359" t="s">
        <v>962</v>
      </c>
      <c r="J485" s="359" t="s">
        <v>270</v>
      </c>
      <c r="K485" s="422"/>
    </row>
    <row r="486" spans="1:11" ht="55.15" hidden="1">
      <c r="A486" s="357" t="s">
        <v>17</v>
      </c>
      <c r="B486" s="358" t="s">
        <v>948</v>
      </c>
      <c r="C486" s="368">
        <v>44392</v>
      </c>
      <c r="D486" s="371" t="s">
        <v>31</v>
      </c>
      <c r="E486" s="371" t="s">
        <v>733</v>
      </c>
      <c r="F486" s="371" t="s">
        <v>31</v>
      </c>
      <c r="G486" s="372" t="s">
        <v>44</v>
      </c>
      <c r="H486" s="372" t="s">
        <v>963</v>
      </c>
      <c r="I486" s="359" t="s">
        <v>964</v>
      </c>
      <c r="J486" s="359" t="s">
        <v>270</v>
      </c>
      <c r="K486" s="375" t="s">
        <v>965</v>
      </c>
    </row>
    <row r="487" spans="1:11" ht="69" hidden="1">
      <c r="A487" s="357" t="s">
        <v>17</v>
      </c>
      <c r="B487" s="358" t="s">
        <v>948</v>
      </c>
      <c r="C487" s="368">
        <v>44392</v>
      </c>
      <c r="D487" s="371" t="s">
        <v>31</v>
      </c>
      <c r="E487" s="371" t="s">
        <v>733</v>
      </c>
      <c r="F487" s="371" t="s">
        <v>31</v>
      </c>
      <c r="G487" s="372" t="s">
        <v>44</v>
      </c>
      <c r="H487" s="372" t="s">
        <v>966</v>
      </c>
      <c r="I487" s="359" t="s">
        <v>967</v>
      </c>
      <c r="J487" s="359" t="s">
        <v>270</v>
      </c>
      <c r="K487" s="375" t="s">
        <v>968</v>
      </c>
    </row>
    <row r="488" spans="1:11" ht="179.45" hidden="1">
      <c r="A488" s="357" t="s">
        <v>17</v>
      </c>
      <c r="B488" s="358" t="s">
        <v>948</v>
      </c>
      <c r="C488" s="368">
        <v>44392</v>
      </c>
      <c r="D488" s="371" t="s">
        <v>31</v>
      </c>
      <c r="E488" s="371" t="s">
        <v>733</v>
      </c>
      <c r="F488" s="371" t="s">
        <v>31</v>
      </c>
      <c r="G488" s="372" t="s">
        <v>44</v>
      </c>
      <c r="H488" s="372" t="s">
        <v>969</v>
      </c>
      <c r="I488" s="359" t="s">
        <v>970</v>
      </c>
      <c r="J488" s="359" t="s">
        <v>270</v>
      </c>
      <c r="K488" s="375" t="s">
        <v>971</v>
      </c>
    </row>
    <row r="489" spans="1:11" hidden="1">
      <c r="A489" s="357" t="s">
        <v>17</v>
      </c>
      <c r="B489" s="358" t="s">
        <v>948</v>
      </c>
      <c r="C489" s="368">
        <v>44392</v>
      </c>
      <c r="D489" s="371" t="s">
        <v>31</v>
      </c>
      <c r="E489" s="371" t="s">
        <v>733</v>
      </c>
      <c r="F489" s="371" t="s">
        <v>31</v>
      </c>
      <c r="G489" s="374" t="s">
        <v>44</v>
      </c>
      <c r="H489" s="374" t="s">
        <v>972</v>
      </c>
      <c r="I489" s="360" t="s">
        <v>973</v>
      </c>
      <c r="J489" s="360"/>
      <c r="K489" s="416" t="s">
        <v>974</v>
      </c>
    </row>
    <row r="490" spans="1:11" hidden="1">
      <c r="A490" s="357" t="s">
        <v>17</v>
      </c>
      <c r="B490" s="358" t="s">
        <v>948</v>
      </c>
      <c r="C490" s="368">
        <v>44392</v>
      </c>
      <c r="D490" s="371" t="s">
        <v>31</v>
      </c>
      <c r="E490" s="371" t="s">
        <v>733</v>
      </c>
      <c r="F490" s="371" t="s">
        <v>31</v>
      </c>
      <c r="G490" s="374" t="s">
        <v>44</v>
      </c>
      <c r="H490" s="374" t="s">
        <v>975</v>
      </c>
      <c r="I490" s="360" t="s">
        <v>973</v>
      </c>
      <c r="J490" s="360"/>
      <c r="K490" s="416"/>
    </row>
    <row r="491" spans="1:11" hidden="1">
      <c r="A491" s="357" t="s">
        <v>17</v>
      </c>
      <c r="B491" s="358" t="s">
        <v>948</v>
      </c>
      <c r="C491" s="368">
        <v>44392</v>
      </c>
      <c r="D491" s="371" t="s">
        <v>31</v>
      </c>
      <c r="E491" s="371" t="s">
        <v>733</v>
      </c>
      <c r="F491" s="371" t="s">
        <v>31</v>
      </c>
      <c r="G491" s="374" t="s">
        <v>44</v>
      </c>
      <c r="H491" s="374" t="s">
        <v>976</v>
      </c>
      <c r="I491" s="360" t="s">
        <v>973</v>
      </c>
      <c r="J491" s="360"/>
      <c r="K491" s="416"/>
    </row>
    <row r="492" spans="1:11" hidden="1">
      <c r="A492" s="357" t="s">
        <v>17</v>
      </c>
      <c r="B492" s="358" t="s">
        <v>948</v>
      </c>
      <c r="C492" s="368">
        <v>44392</v>
      </c>
      <c r="D492" s="371" t="s">
        <v>31</v>
      </c>
      <c r="E492" s="371" t="s">
        <v>733</v>
      </c>
      <c r="F492" s="371" t="s">
        <v>31</v>
      </c>
      <c r="G492" s="374" t="s">
        <v>44</v>
      </c>
      <c r="H492" s="374" t="s">
        <v>977</v>
      </c>
      <c r="I492" s="360" t="s">
        <v>973</v>
      </c>
      <c r="J492" s="360"/>
      <c r="K492" s="416"/>
    </row>
    <row r="493" spans="1:11" hidden="1">
      <c r="A493" s="357" t="s">
        <v>17</v>
      </c>
      <c r="B493" s="358" t="s">
        <v>948</v>
      </c>
      <c r="C493" s="368">
        <v>44392</v>
      </c>
      <c r="D493" s="371" t="s">
        <v>31</v>
      </c>
      <c r="E493" s="371" t="s">
        <v>733</v>
      </c>
      <c r="F493" s="371" t="s">
        <v>31</v>
      </c>
      <c r="G493" s="374" t="s">
        <v>44</v>
      </c>
      <c r="H493" s="374" t="s">
        <v>978</v>
      </c>
      <c r="I493" s="360" t="s">
        <v>973</v>
      </c>
      <c r="J493" s="360"/>
      <c r="K493" s="416"/>
    </row>
    <row r="494" spans="1:11" ht="14.25" hidden="1" customHeight="1">
      <c r="A494" s="357" t="s">
        <v>17</v>
      </c>
      <c r="B494" s="358" t="s">
        <v>948</v>
      </c>
      <c r="C494" s="368">
        <v>44392</v>
      </c>
      <c r="D494" s="371" t="s">
        <v>31</v>
      </c>
      <c r="E494" s="371" t="s">
        <v>733</v>
      </c>
      <c r="F494" s="371" t="s">
        <v>31</v>
      </c>
      <c r="G494" s="374" t="s">
        <v>44</v>
      </c>
      <c r="H494" s="374" t="s">
        <v>979</v>
      </c>
      <c r="I494" s="359" t="s">
        <v>980</v>
      </c>
      <c r="J494" s="359" t="s">
        <v>270</v>
      </c>
      <c r="K494" s="423" t="s">
        <v>981</v>
      </c>
    </row>
    <row r="495" spans="1:11" ht="151.9" hidden="1">
      <c r="A495" s="357" t="s">
        <v>17</v>
      </c>
      <c r="B495" s="358" t="s">
        <v>948</v>
      </c>
      <c r="C495" s="368">
        <v>44392</v>
      </c>
      <c r="D495" s="371" t="s">
        <v>31</v>
      </c>
      <c r="E495" s="371" t="s">
        <v>733</v>
      </c>
      <c r="F495" s="371" t="s">
        <v>31</v>
      </c>
      <c r="G495" s="372" t="s">
        <v>44</v>
      </c>
      <c r="H495" s="372" t="s">
        <v>982</v>
      </c>
      <c r="I495" s="359" t="s">
        <v>983</v>
      </c>
      <c r="J495" s="359" t="s">
        <v>270</v>
      </c>
      <c r="K495" s="424"/>
    </row>
    <row r="496" spans="1:11" hidden="1">
      <c r="A496" s="357" t="s">
        <v>17</v>
      </c>
      <c r="B496" s="358" t="s">
        <v>948</v>
      </c>
      <c r="C496" s="368">
        <v>44392</v>
      </c>
      <c r="D496" s="371" t="s">
        <v>31</v>
      </c>
      <c r="E496" s="371" t="s">
        <v>733</v>
      </c>
      <c r="F496" s="371" t="s">
        <v>31</v>
      </c>
      <c r="G496" s="374" t="s">
        <v>44</v>
      </c>
      <c r="H496" s="374" t="s">
        <v>984</v>
      </c>
      <c r="I496" s="359" t="s">
        <v>985</v>
      </c>
      <c r="J496" s="359" t="s">
        <v>270</v>
      </c>
      <c r="K496" s="424"/>
    </row>
    <row r="497" spans="1:11" hidden="1">
      <c r="A497" s="357" t="s">
        <v>17</v>
      </c>
      <c r="B497" s="358" t="s">
        <v>948</v>
      </c>
      <c r="C497" s="368">
        <v>44392</v>
      </c>
      <c r="D497" s="371" t="s">
        <v>31</v>
      </c>
      <c r="E497" s="371" t="s">
        <v>733</v>
      </c>
      <c r="F497" s="371" t="s">
        <v>31</v>
      </c>
      <c r="G497" s="374" t="s">
        <v>44</v>
      </c>
      <c r="H497" s="374" t="s">
        <v>986</v>
      </c>
      <c r="I497" s="359" t="s">
        <v>562</v>
      </c>
      <c r="J497" s="359" t="s">
        <v>270</v>
      </c>
      <c r="K497" s="424"/>
    </row>
    <row r="498" spans="1:11" hidden="1">
      <c r="A498" s="357" t="s">
        <v>17</v>
      </c>
      <c r="B498" s="358" t="s">
        <v>948</v>
      </c>
      <c r="C498" s="368">
        <v>44392</v>
      </c>
      <c r="D498" s="371" t="s">
        <v>31</v>
      </c>
      <c r="E498" s="371" t="s">
        <v>733</v>
      </c>
      <c r="F498" s="371" t="s">
        <v>31</v>
      </c>
      <c r="G498" s="374" t="s">
        <v>44</v>
      </c>
      <c r="H498" s="374" t="s">
        <v>987</v>
      </c>
      <c r="I498" s="359" t="s">
        <v>564</v>
      </c>
      <c r="J498" s="359" t="s">
        <v>270</v>
      </c>
      <c r="K498" s="424"/>
    </row>
    <row r="499" spans="1:11" hidden="1">
      <c r="A499" s="357" t="s">
        <v>17</v>
      </c>
      <c r="B499" s="358" t="s">
        <v>948</v>
      </c>
      <c r="C499" s="368">
        <v>44392</v>
      </c>
      <c r="D499" s="371" t="s">
        <v>31</v>
      </c>
      <c r="E499" s="371" t="s">
        <v>733</v>
      </c>
      <c r="F499" s="371" t="s">
        <v>31</v>
      </c>
      <c r="G499" s="374" t="s">
        <v>44</v>
      </c>
      <c r="H499" s="374" t="s">
        <v>988</v>
      </c>
      <c r="I499" s="359" t="s">
        <v>568</v>
      </c>
      <c r="J499" s="359" t="s">
        <v>270</v>
      </c>
      <c r="K499" s="424"/>
    </row>
    <row r="500" spans="1:11" hidden="1">
      <c r="A500" s="357" t="s">
        <v>17</v>
      </c>
      <c r="B500" s="358" t="s">
        <v>948</v>
      </c>
      <c r="C500" s="368">
        <v>44392</v>
      </c>
      <c r="D500" s="371" t="s">
        <v>31</v>
      </c>
      <c r="E500" s="371" t="s">
        <v>733</v>
      </c>
      <c r="F500" s="371" t="s">
        <v>31</v>
      </c>
      <c r="G500" s="374" t="s">
        <v>44</v>
      </c>
      <c r="H500" s="374" t="s">
        <v>989</v>
      </c>
      <c r="I500" s="359" t="s">
        <v>570</v>
      </c>
      <c r="J500" s="359" t="s">
        <v>270</v>
      </c>
      <c r="K500" s="424"/>
    </row>
    <row r="501" spans="1:11" hidden="1">
      <c r="A501" s="357" t="s">
        <v>17</v>
      </c>
      <c r="B501" s="358" t="s">
        <v>948</v>
      </c>
      <c r="C501" s="368">
        <v>44392</v>
      </c>
      <c r="D501" s="371" t="s">
        <v>31</v>
      </c>
      <c r="E501" s="371" t="s">
        <v>733</v>
      </c>
      <c r="F501" s="371" t="s">
        <v>31</v>
      </c>
      <c r="G501" s="374" t="s">
        <v>44</v>
      </c>
      <c r="H501" s="374" t="s">
        <v>990</v>
      </c>
      <c r="I501" s="359" t="s">
        <v>991</v>
      </c>
      <c r="J501" s="359" t="s">
        <v>270</v>
      </c>
      <c r="K501" s="424"/>
    </row>
    <row r="502" spans="1:11" hidden="1">
      <c r="A502" s="357" t="s">
        <v>17</v>
      </c>
      <c r="B502" s="358" t="s">
        <v>948</v>
      </c>
      <c r="C502" s="368">
        <v>44392</v>
      </c>
      <c r="D502" s="371" t="s">
        <v>31</v>
      </c>
      <c r="E502" s="371" t="s">
        <v>733</v>
      </c>
      <c r="F502" s="371" t="s">
        <v>31</v>
      </c>
      <c r="G502" s="374" t="s">
        <v>44</v>
      </c>
      <c r="H502" s="374" t="s">
        <v>992</v>
      </c>
      <c r="I502" s="359" t="s">
        <v>993</v>
      </c>
      <c r="J502" s="359" t="s">
        <v>270</v>
      </c>
      <c r="K502" s="424"/>
    </row>
    <row r="503" spans="1:11" hidden="1">
      <c r="A503" s="357" t="s">
        <v>17</v>
      </c>
      <c r="B503" s="358" t="s">
        <v>948</v>
      </c>
      <c r="C503" s="368">
        <v>44392</v>
      </c>
      <c r="D503" s="371" t="s">
        <v>31</v>
      </c>
      <c r="E503" s="371" t="s">
        <v>733</v>
      </c>
      <c r="F503" s="371" t="s">
        <v>31</v>
      </c>
      <c r="G503" s="374" t="s">
        <v>44</v>
      </c>
      <c r="H503" s="374" t="s">
        <v>994</v>
      </c>
      <c r="I503" s="359" t="s">
        <v>995</v>
      </c>
      <c r="J503" s="359" t="s">
        <v>270</v>
      </c>
      <c r="K503" s="424"/>
    </row>
    <row r="504" spans="1:11" hidden="1">
      <c r="A504" s="357" t="s">
        <v>17</v>
      </c>
      <c r="B504" s="358" t="s">
        <v>948</v>
      </c>
      <c r="C504" s="368">
        <v>44392</v>
      </c>
      <c r="D504" s="371" t="s">
        <v>31</v>
      </c>
      <c r="E504" s="371" t="s">
        <v>733</v>
      </c>
      <c r="F504" s="371" t="s">
        <v>31</v>
      </c>
      <c r="G504" s="374" t="s">
        <v>44</v>
      </c>
      <c r="H504" s="374" t="s">
        <v>996</v>
      </c>
      <c r="I504" s="359" t="s">
        <v>578</v>
      </c>
      <c r="J504" s="359" t="s">
        <v>270</v>
      </c>
      <c r="K504" s="424"/>
    </row>
    <row r="505" spans="1:11" hidden="1">
      <c r="A505" s="357" t="s">
        <v>17</v>
      </c>
      <c r="B505" s="358" t="s">
        <v>948</v>
      </c>
      <c r="C505" s="368">
        <v>44392</v>
      </c>
      <c r="D505" s="371" t="s">
        <v>31</v>
      </c>
      <c r="E505" s="371" t="s">
        <v>733</v>
      </c>
      <c r="F505" s="371" t="s">
        <v>31</v>
      </c>
      <c r="G505" s="374" t="s">
        <v>44</v>
      </c>
      <c r="H505" s="374" t="s">
        <v>997</v>
      </c>
      <c r="I505" s="359" t="s">
        <v>564</v>
      </c>
      <c r="J505" s="359" t="s">
        <v>270</v>
      </c>
      <c r="K505" s="424"/>
    </row>
    <row r="506" spans="1:11" hidden="1">
      <c r="A506" s="357" t="s">
        <v>17</v>
      </c>
      <c r="B506" s="358" t="s">
        <v>948</v>
      </c>
      <c r="C506" s="368">
        <v>44392</v>
      </c>
      <c r="D506" s="371" t="s">
        <v>31</v>
      </c>
      <c r="E506" s="371" t="s">
        <v>733</v>
      </c>
      <c r="F506" s="371" t="s">
        <v>31</v>
      </c>
      <c r="G506" s="374" t="s">
        <v>44</v>
      </c>
      <c r="H506" s="374" t="s">
        <v>998</v>
      </c>
      <c r="I506" s="359" t="s">
        <v>581</v>
      </c>
      <c r="J506" s="359" t="s">
        <v>270</v>
      </c>
      <c r="K506" s="424"/>
    </row>
    <row r="507" spans="1:11" hidden="1">
      <c r="A507" s="357" t="s">
        <v>17</v>
      </c>
      <c r="B507" s="358" t="s">
        <v>948</v>
      </c>
      <c r="C507" s="368">
        <v>44392</v>
      </c>
      <c r="D507" s="371" t="s">
        <v>31</v>
      </c>
      <c r="E507" s="371" t="s">
        <v>733</v>
      </c>
      <c r="F507" s="371" t="s">
        <v>31</v>
      </c>
      <c r="G507" s="374" t="s">
        <v>44</v>
      </c>
      <c r="H507" s="374" t="s">
        <v>999</v>
      </c>
      <c r="I507" s="362" t="s">
        <v>1000</v>
      </c>
      <c r="J507" s="359" t="s">
        <v>270</v>
      </c>
      <c r="K507" s="424"/>
    </row>
    <row r="508" spans="1:11" hidden="1">
      <c r="A508" s="357" t="s">
        <v>17</v>
      </c>
      <c r="B508" s="358" t="s">
        <v>948</v>
      </c>
      <c r="C508" s="368">
        <v>44392</v>
      </c>
      <c r="D508" s="371" t="s">
        <v>31</v>
      </c>
      <c r="E508" s="371" t="s">
        <v>733</v>
      </c>
      <c r="F508" s="371" t="s">
        <v>31</v>
      </c>
      <c r="G508" s="374" t="s">
        <v>44</v>
      </c>
      <c r="H508" s="374" t="s">
        <v>1001</v>
      </c>
      <c r="I508" s="362" t="s">
        <v>1002</v>
      </c>
      <c r="J508" s="359" t="s">
        <v>270</v>
      </c>
      <c r="K508" s="424"/>
    </row>
    <row r="509" spans="1:11" ht="41.45" hidden="1">
      <c r="A509" s="357" t="s">
        <v>17</v>
      </c>
      <c r="B509" s="358" t="s">
        <v>948</v>
      </c>
      <c r="C509" s="368">
        <v>44392</v>
      </c>
      <c r="D509" s="371" t="s">
        <v>31</v>
      </c>
      <c r="E509" s="371" t="s">
        <v>733</v>
      </c>
      <c r="F509" s="371" t="s">
        <v>31</v>
      </c>
      <c r="G509" s="374" t="s">
        <v>44</v>
      </c>
      <c r="H509" s="374" t="s">
        <v>1003</v>
      </c>
      <c r="I509" s="362" t="s">
        <v>1004</v>
      </c>
      <c r="J509" s="359" t="s">
        <v>270</v>
      </c>
      <c r="K509" s="425"/>
    </row>
    <row r="510" spans="1:11" ht="14.25" hidden="1" customHeight="1">
      <c r="A510" s="357" t="s">
        <v>17</v>
      </c>
      <c r="B510" s="358" t="s">
        <v>948</v>
      </c>
      <c r="C510" s="368">
        <v>44392</v>
      </c>
      <c r="D510" s="371" t="s">
        <v>31</v>
      </c>
      <c r="E510" s="371" t="s">
        <v>733</v>
      </c>
      <c r="F510" s="371" t="s">
        <v>31</v>
      </c>
      <c r="G510" s="374" t="s">
        <v>44</v>
      </c>
      <c r="H510" s="374" t="s">
        <v>1005</v>
      </c>
      <c r="I510" s="359" t="s">
        <v>1006</v>
      </c>
      <c r="J510" s="359" t="s">
        <v>270</v>
      </c>
      <c r="K510" s="423" t="s">
        <v>1007</v>
      </c>
    </row>
    <row r="511" spans="1:11" ht="55.15" hidden="1">
      <c r="A511" s="357" t="s">
        <v>17</v>
      </c>
      <c r="B511" s="358" t="s">
        <v>948</v>
      </c>
      <c r="C511" s="368">
        <v>44392</v>
      </c>
      <c r="D511" s="371" t="s">
        <v>31</v>
      </c>
      <c r="E511" s="371" t="s">
        <v>733</v>
      </c>
      <c r="F511" s="371" t="s">
        <v>31</v>
      </c>
      <c r="G511" s="372" t="s">
        <v>44</v>
      </c>
      <c r="H511" s="372" t="s">
        <v>1008</v>
      </c>
      <c r="I511" s="359" t="s">
        <v>1009</v>
      </c>
      <c r="J511" s="359" t="s">
        <v>270</v>
      </c>
      <c r="K511" s="424"/>
    </row>
    <row r="512" spans="1:11" hidden="1">
      <c r="A512" s="357" t="s">
        <v>17</v>
      </c>
      <c r="B512" s="358" t="s">
        <v>948</v>
      </c>
      <c r="C512" s="368">
        <v>44392</v>
      </c>
      <c r="D512" s="371" t="s">
        <v>31</v>
      </c>
      <c r="E512" s="371" t="s">
        <v>733</v>
      </c>
      <c r="F512" s="371" t="s">
        <v>31</v>
      </c>
      <c r="G512" s="374" t="s">
        <v>44</v>
      </c>
      <c r="H512" s="374" t="s">
        <v>645</v>
      </c>
      <c r="I512" s="359" t="s">
        <v>985</v>
      </c>
      <c r="J512" s="359" t="s">
        <v>270</v>
      </c>
      <c r="K512" s="424"/>
    </row>
    <row r="513" spans="1:11" hidden="1">
      <c r="A513" s="357" t="s">
        <v>17</v>
      </c>
      <c r="B513" s="358" t="s">
        <v>948</v>
      </c>
      <c r="C513" s="368">
        <v>44392</v>
      </c>
      <c r="D513" s="371" t="s">
        <v>31</v>
      </c>
      <c r="E513" s="371" t="s">
        <v>733</v>
      </c>
      <c r="F513" s="371" t="s">
        <v>31</v>
      </c>
      <c r="G513" s="374" t="s">
        <v>44</v>
      </c>
      <c r="H513" s="374" t="s">
        <v>1010</v>
      </c>
      <c r="I513" s="359" t="s">
        <v>562</v>
      </c>
      <c r="J513" s="359" t="s">
        <v>270</v>
      </c>
      <c r="K513" s="424"/>
    </row>
    <row r="514" spans="1:11" hidden="1">
      <c r="A514" s="357" t="s">
        <v>17</v>
      </c>
      <c r="B514" s="358" t="s">
        <v>948</v>
      </c>
      <c r="C514" s="368">
        <v>44392</v>
      </c>
      <c r="D514" s="371" t="s">
        <v>31</v>
      </c>
      <c r="E514" s="371" t="s">
        <v>733</v>
      </c>
      <c r="F514" s="371" t="s">
        <v>31</v>
      </c>
      <c r="G514" s="374" t="s">
        <v>44</v>
      </c>
      <c r="H514" s="374" t="s">
        <v>549</v>
      </c>
      <c r="I514" s="359" t="s">
        <v>564</v>
      </c>
      <c r="J514" s="359" t="s">
        <v>270</v>
      </c>
      <c r="K514" s="424"/>
    </row>
    <row r="515" spans="1:11" hidden="1">
      <c r="A515" s="357" t="s">
        <v>17</v>
      </c>
      <c r="B515" s="358" t="s">
        <v>948</v>
      </c>
      <c r="C515" s="368">
        <v>44392</v>
      </c>
      <c r="D515" s="371" t="s">
        <v>31</v>
      </c>
      <c r="E515" s="371" t="s">
        <v>733</v>
      </c>
      <c r="F515" s="371" t="s">
        <v>31</v>
      </c>
      <c r="G515" s="374" t="s">
        <v>44</v>
      </c>
      <c r="H515" s="374" t="s">
        <v>559</v>
      </c>
      <c r="I515" s="359" t="s">
        <v>568</v>
      </c>
      <c r="J515" s="359" t="s">
        <v>270</v>
      </c>
      <c r="K515" s="424"/>
    </row>
    <row r="516" spans="1:11" hidden="1">
      <c r="A516" s="357" t="s">
        <v>17</v>
      </c>
      <c r="B516" s="358" t="s">
        <v>948</v>
      </c>
      <c r="C516" s="368">
        <v>44392</v>
      </c>
      <c r="D516" s="371" t="s">
        <v>31</v>
      </c>
      <c r="E516" s="371" t="s">
        <v>733</v>
      </c>
      <c r="F516" s="371" t="s">
        <v>31</v>
      </c>
      <c r="G516" s="374" t="s">
        <v>44</v>
      </c>
      <c r="H516" s="374" t="s">
        <v>652</v>
      </c>
      <c r="I516" s="359" t="s">
        <v>570</v>
      </c>
      <c r="J516" s="359" t="s">
        <v>270</v>
      </c>
      <c r="K516" s="424"/>
    </row>
    <row r="517" spans="1:11" hidden="1">
      <c r="A517" s="357" t="s">
        <v>17</v>
      </c>
      <c r="B517" s="358" t="s">
        <v>948</v>
      </c>
      <c r="C517" s="368">
        <v>44392</v>
      </c>
      <c r="D517" s="371" t="s">
        <v>31</v>
      </c>
      <c r="E517" s="371" t="s">
        <v>733</v>
      </c>
      <c r="F517" s="371" t="s">
        <v>31</v>
      </c>
      <c r="G517" s="374" t="s">
        <v>44</v>
      </c>
      <c r="H517" s="374" t="s">
        <v>1011</v>
      </c>
      <c r="I517" s="359" t="s">
        <v>991</v>
      </c>
      <c r="J517" s="359" t="s">
        <v>270</v>
      </c>
      <c r="K517" s="424"/>
    </row>
    <row r="518" spans="1:11" hidden="1">
      <c r="A518" s="357" t="s">
        <v>17</v>
      </c>
      <c r="B518" s="358" t="s">
        <v>948</v>
      </c>
      <c r="C518" s="368">
        <v>44392</v>
      </c>
      <c r="D518" s="371" t="s">
        <v>31</v>
      </c>
      <c r="E518" s="371" t="s">
        <v>733</v>
      </c>
      <c r="F518" s="371" t="s">
        <v>31</v>
      </c>
      <c r="G518" s="374" t="s">
        <v>44</v>
      </c>
      <c r="H518" s="374" t="s">
        <v>1012</v>
      </c>
      <c r="I518" s="359" t="s">
        <v>993</v>
      </c>
      <c r="J518" s="359" t="s">
        <v>270</v>
      </c>
      <c r="K518" s="424"/>
    </row>
    <row r="519" spans="1:11" hidden="1">
      <c r="A519" s="357" t="s">
        <v>17</v>
      </c>
      <c r="B519" s="358" t="s">
        <v>948</v>
      </c>
      <c r="C519" s="368">
        <v>44392</v>
      </c>
      <c r="D519" s="371" t="s">
        <v>31</v>
      </c>
      <c r="E519" s="371" t="s">
        <v>733</v>
      </c>
      <c r="F519" s="371" t="s">
        <v>31</v>
      </c>
      <c r="G519" s="374" t="s">
        <v>44</v>
      </c>
      <c r="H519" s="374" t="s">
        <v>1013</v>
      </c>
      <c r="I519" s="359" t="s">
        <v>995</v>
      </c>
      <c r="J519" s="359" t="s">
        <v>270</v>
      </c>
      <c r="K519" s="424"/>
    </row>
    <row r="520" spans="1:11" hidden="1">
      <c r="A520" s="357" t="s">
        <v>17</v>
      </c>
      <c r="B520" s="358" t="s">
        <v>948</v>
      </c>
      <c r="C520" s="368">
        <v>44392</v>
      </c>
      <c r="D520" s="371" t="s">
        <v>31</v>
      </c>
      <c r="E520" s="371" t="s">
        <v>733</v>
      </c>
      <c r="F520" s="371" t="s">
        <v>31</v>
      </c>
      <c r="G520" s="374" t="s">
        <v>44</v>
      </c>
      <c r="H520" s="374" t="s">
        <v>1014</v>
      </c>
      <c r="I520" s="359" t="s">
        <v>578</v>
      </c>
      <c r="J520" s="359" t="s">
        <v>270</v>
      </c>
      <c r="K520" s="424"/>
    </row>
    <row r="521" spans="1:11" hidden="1">
      <c r="A521" s="357" t="s">
        <v>17</v>
      </c>
      <c r="B521" s="358" t="s">
        <v>948</v>
      </c>
      <c r="C521" s="368">
        <v>44392</v>
      </c>
      <c r="D521" s="371" t="s">
        <v>31</v>
      </c>
      <c r="E521" s="371" t="s">
        <v>733</v>
      </c>
      <c r="F521" s="371" t="s">
        <v>31</v>
      </c>
      <c r="G521" s="374" t="s">
        <v>44</v>
      </c>
      <c r="H521" s="374" t="s">
        <v>1015</v>
      </c>
      <c r="I521" s="359" t="s">
        <v>564</v>
      </c>
      <c r="J521" s="359" t="s">
        <v>270</v>
      </c>
      <c r="K521" s="424"/>
    </row>
    <row r="522" spans="1:11" hidden="1">
      <c r="A522" s="357" t="s">
        <v>17</v>
      </c>
      <c r="B522" s="358" t="s">
        <v>948</v>
      </c>
      <c r="C522" s="368">
        <v>44392</v>
      </c>
      <c r="D522" s="371" t="s">
        <v>31</v>
      </c>
      <c r="E522" s="371" t="s">
        <v>733</v>
      </c>
      <c r="F522" s="371" t="s">
        <v>31</v>
      </c>
      <c r="G522" s="374" t="s">
        <v>44</v>
      </c>
      <c r="H522" s="374" t="s">
        <v>1016</v>
      </c>
      <c r="I522" s="359" t="s">
        <v>581</v>
      </c>
      <c r="J522" s="359" t="s">
        <v>270</v>
      </c>
      <c r="K522" s="424"/>
    </row>
    <row r="523" spans="1:11" hidden="1">
      <c r="A523" s="357" t="s">
        <v>17</v>
      </c>
      <c r="B523" s="358" t="s">
        <v>948</v>
      </c>
      <c r="C523" s="368">
        <v>44392</v>
      </c>
      <c r="D523" s="371" t="s">
        <v>31</v>
      </c>
      <c r="E523" s="371" t="s">
        <v>733</v>
      </c>
      <c r="F523" s="371" t="s">
        <v>31</v>
      </c>
      <c r="G523" s="374" t="s">
        <v>44</v>
      </c>
      <c r="H523" s="374" t="s">
        <v>1017</v>
      </c>
      <c r="I523" s="362" t="s">
        <v>1018</v>
      </c>
      <c r="J523" s="359" t="s">
        <v>270</v>
      </c>
      <c r="K523" s="424"/>
    </row>
    <row r="524" spans="1:11" hidden="1">
      <c r="A524" s="357" t="s">
        <v>17</v>
      </c>
      <c r="B524" s="358" t="s">
        <v>948</v>
      </c>
      <c r="C524" s="368">
        <v>44392</v>
      </c>
      <c r="D524" s="371" t="s">
        <v>31</v>
      </c>
      <c r="E524" s="371" t="s">
        <v>733</v>
      </c>
      <c r="F524" s="371" t="s">
        <v>31</v>
      </c>
      <c r="G524" s="374" t="s">
        <v>44</v>
      </c>
      <c r="H524" s="374" t="s">
        <v>1019</v>
      </c>
      <c r="I524" s="377" t="s">
        <v>1020</v>
      </c>
      <c r="J524" s="359" t="s">
        <v>270</v>
      </c>
      <c r="K524" s="424"/>
    </row>
    <row r="525" spans="1:11" ht="41.45" hidden="1">
      <c r="A525" s="357" t="s">
        <v>17</v>
      </c>
      <c r="B525" s="358" t="s">
        <v>948</v>
      </c>
      <c r="C525" s="368">
        <v>44392</v>
      </c>
      <c r="D525" s="371" t="s">
        <v>31</v>
      </c>
      <c r="E525" s="371" t="s">
        <v>733</v>
      </c>
      <c r="F525" s="371" t="s">
        <v>31</v>
      </c>
      <c r="G525" s="374" t="s">
        <v>44</v>
      </c>
      <c r="H525" s="374" t="s">
        <v>1021</v>
      </c>
      <c r="I525" s="362" t="s">
        <v>1022</v>
      </c>
      <c r="J525" s="359" t="s">
        <v>270</v>
      </c>
      <c r="K525" s="425"/>
    </row>
    <row r="526" spans="1:11" hidden="1">
      <c r="A526" s="357" t="s">
        <v>17</v>
      </c>
      <c r="B526" s="358" t="s">
        <v>948</v>
      </c>
      <c r="C526" s="368">
        <v>44392</v>
      </c>
      <c r="D526" s="371" t="s">
        <v>31</v>
      </c>
      <c r="E526" s="371" t="s">
        <v>733</v>
      </c>
      <c r="F526" s="371" t="s">
        <v>31</v>
      </c>
      <c r="G526" s="374" t="s">
        <v>44</v>
      </c>
      <c r="H526" s="374" t="s">
        <v>1023</v>
      </c>
      <c r="I526" s="359" t="s">
        <v>1024</v>
      </c>
      <c r="J526" s="359" t="s">
        <v>270</v>
      </c>
      <c r="K526" s="423" t="s">
        <v>1025</v>
      </c>
    </row>
    <row r="527" spans="1:11" ht="55.15" hidden="1">
      <c r="A527" s="357" t="s">
        <v>17</v>
      </c>
      <c r="B527" s="358" t="s">
        <v>948</v>
      </c>
      <c r="C527" s="368">
        <v>44392</v>
      </c>
      <c r="D527" s="371" t="s">
        <v>31</v>
      </c>
      <c r="E527" s="371" t="s">
        <v>733</v>
      </c>
      <c r="F527" s="371" t="s">
        <v>31</v>
      </c>
      <c r="G527" s="372" t="s">
        <v>44</v>
      </c>
      <c r="H527" s="372" t="s">
        <v>1026</v>
      </c>
      <c r="I527" s="359" t="s">
        <v>1027</v>
      </c>
      <c r="J527" s="359" t="s">
        <v>270</v>
      </c>
      <c r="K527" s="424"/>
    </row>
    <row r="528" spans="1:11" hidden="1">
      <c r="A528" s="357" t="s">
        <v>17</v>
      </c>
      <c r="B528" s="358" t="s">
        <v>948</v>
      </c>
      <c r="C528" s="368">
        <v>44392</v>
      </c>
      <c r="D528" s="371" t="s">
        <v>31</v>
      </c>
      <c r="E528" s="371" t="s">
        <v>733</v>
      </c>
      <c r="F528" s="371" t="s">
        <v>31</v>
      </c>
      <c r="G528" s="372" t="s">
        <v>44</v>
      </c>
      <c r="H528" s="372" t="s">
        <v>1028</v>
      </c>
      <c r="I528" s="359" t="s">
        <v>985</v>
      </c>
      <c r="J528" s="359" t="s">
        <v>270</v>
      </c>
      <c r="K528" s="424"/>
    </row>
    <row r="529" spans="1:11" hidden="1">
      <c r="A529" s="357" t="s">
        <v>17</v>
      </c>
      <c r="B529" s="358" t="s">
        <v>948</v>
      </c>
      <c r="C529" s="368">
        <v>44392</v>
      </c>
      <c r="D529" s="371" t="s">
        <v>31</v>
      </c>
      <c r="E529" s="371" t="s">
        <v>733</v>
      </c>
      <c r="F529" s="371" t="s">
        <v>31</v>
      </c>
      <c r="G529" s="374" t="s">
        <v>44</v>
      </c>
      <c r="H529" s="374" t="s">
        <v>1029</v>
      </c>
      <c r="I529" s="359" t="s">
        <v>562</v>
      </c>
      <c r="J529" s="359" t="s">
        <v>270</v>
      </c>
      <c r="K529" s="424"/>
    </row>
    <row r="530" spans="1:11" hidden="1">
      <c r="A530" s="357" t="s">
        <v>17</v>
      </c>
      <c r="B530" s="358" t="s">
        <v>948</v>
      </c>
      <c r="C530" s="368">
        <v>44392</v>
      </c>
      <c r="D530" s="371" t="s">
        <v>31</v>
      </c>
      <c r="E530" s="371" t="s">
        <v>733</v>
      </c>
      <c r="F530" s="371" t="s">
        <v>31</v>
      </c>
      <c r="G530" s="374" t="s">
        <v>44</v>
      </c>
      <c r="H530" s="374" t="s">
        <v>1030</v>
      </c>
      <c r="I530" s="359" t="s">
        <v>564</v>
      </c>
      <c r="J530" s="359" t="s">
        <v>270</v>
      </c>
      <c r="K530" s="424"/>
    </row>
    <row r="531" spans="1:11" hidden="1">
      <c r="A531" s="357" t="s">
        <v>17</v>
      </c>
      <c r="B531" s="358" t="s">
        <v>948</v>
      </c>
      <c r="C531" s="368">
        <v>44392</v>
      </c>
      <c r="D531" s="371" t="s">
        <v>31</v>
      </c>
      <c r="E531" s="371" t="s">
        <v>733</v>
      </c>
      <c r="F531" s="371" t="s">
        <v>31</v>
      </c>
      <c r="G531" s="374" t="s">
        <v>44</v>
      </c>
      <c r="H531" s="374" t="s">
        <v>1031</v>
      </c>
      <c r="I531" s="359" t="s">
        <v>568</v>
      </c>
      <c r="J531" s="359" t="s">
        <v>270</v>
      </c>
      <c r="K531" s="424"/>
    </row>
    <row r="532" spans="1:11" hidden="1">
      <c r="A532" s="357" t="s">
        <v>17</v>
      </c>
      <c r="B532" s="358" t="s">
        <v>948</v>
      </c>
      <c r="C532" s="368">
        <v>44392</v>
      </c>
      <c r="D532" s="371" t="s">
        <v>31</v>
      </c>
      <c r="E532" s="371" t="s">
        <v>733</v>
      </c>
      <c r="F532" s="371" t="s">
        <v>31</v>
      </c>
      <c r="G532" s="374" t="s">
        <v>44</v>
      </c>
      <c r="H532" s="374" t="s">
        <v>1032</v>
      </c>
      <c r="I532" s="359" t="s">
        <v>570</v>
      </c>
      <c r="J532" s="359" t="s">
        <v>270</v>
      </c>
      <c r="K532" s="424"/>
    </row>
    <row r="533" spans="1:11" hidden="1">
      <c r="A533" s="357" t="s">
        <v>17</v>
      </c>
      <c r="B533" s="358" t="s">
        <v>948</v>
      </c>
      <c r="C533" s="368">
        <v>44392</v>
      </c>
      <c r="D533" s="371" t="s">
        <v>31</v>
      </c>
      <c r="E533" s="371" t="s">
        <v>733</v>
      </c>
      <c r="F533" s="371" t="s">
        <v>31</v>
      </c>
      <c r="G533" s="374" t="s">
        <v>44</v>
      </c>
      <c r="H533" s="374" t="s">
        <v>1033</v>
      </c>
      <c r="I533" s="359" t="s">
        <v>991</v>
      </c>
      <c r="J533" s="359" t="s">
        <v>270</v>
      </c>
      <c r="K533" s="424"/>
    </row>
    <row r="534" spans="1:11" hidden="1">
      <c r="A534" s="357" t="s">
        <v>17</v>
      </c>
      <c r="B534" s="358" t="s">
        <v>948</v>
      </c>
      <c r="C534" s="368">
        <v>44392</v>
      </c>
      <c r="D534" s="371" t="s">
        <v>31</v>
      </c>
      <c r="E534" s="371" t="s">
        <v>733</v>
      </c>
      <c r="F534" s="371" t="s">
        <v>31</v>
      </c>
      <c r="G534" s="374" t="s">
        <v>44</v>
      </c>
      <c r="H534" s="374" t="s">
        <v>1034</v>
      </c>
      <c r="I534" s="359" t="s">
        <v>993</v>
      </c>
      <c r="J534" s="359" t="s">
        <v>270</v>
      </c>
      <c r="K534" s="424"/>
    </row>
    <row r="535" spans="1:11" hidden="1">
      <c r="A535" s="357" t="s">
        <v>17</v>
      </c>
      <c r="B535" s="358" t="s">
        <v>948</v>
      </c>
      <c r="C535" s="368">
        <v>44392</v>
      </c>
      <c r="D535" s="371" t="s">
        <v>31</v>
      </c>
      <c r="E535" s="371" t="s">
        <v>733</v>
      </c>
      <c r="F535" s="371" t="s">
        <v>31</v>
      </c>
      <c r="G535" s="374" t="s">
        <v>44</v>
      </c>
      <c r="H535" s="374" t="s">
        <v>1035</v>
      </c>
      <c r="I535" s="359" t="s">
        <v>995</v>
      </c>
      <c r="J535" s="359" t="s">
        <v>270</v>
      </c>
      <c r="K535" s="424"/>
    </row>
    <row r="536" spans="1:11" hidden="1">
      <c r="A536" s="357" t="s">
        <v>17</v>
      </c>
      <c r="B536" s="358" t="s">
        <v>948</v>
      </c>
      <c r="C536" s="368">
        <v>44392</v>
      </c>
      <c r="D536" s="371" t="s">
        <v>31</v>
      </c>
      <c r="E536" s="371" t="s">
        <v>733</v>
      </c>
      <c r="F536" s="371" t="s">
        <v>31</v>
      </c>
      <c r="G536" s="374" t="s">
        <v>44</v>
      </c>
      <c r="H536" s="374" t="s">
        <v>1036</v>
      </c>
      <c r="I536" s="359" t="s">
        <v>578</v>
      </c>
      <c r="J536" s="359" t="s">
        <v>270</v>
      </c>
      <c r="K536" s="424"/>
    </row>
    <row r="537" spans="1:11" hidden="1">
      <c r="A537" s="357" t="s">
        <v>17</v>
      </c>
      <c r="B537" s="358" t="s">
        <v>948</v>
      </c>
      <c r="C537" s="368">
        <v>44392</v>
      </c>
      <c r="D537" s="371" t="s">
        <v>31</v>
      </c>
      <c r="E537" s="371" t="s">
        <v>733</v>
      </c>
      <c r="F537" s="371" t="s">
        <v>31</v>
      </c>
      <c r="G537" s="374" t="s">
        <v>44</v>
      </c>
      <c r="H537" s="374" t="s">
        <v>1037</v>
      </c>
      <c r="I537" s="359" t="s">
        <v>564</v>
      </c>
      <c r="J537" s="359" t="s">
        <v>270</v>
      </c>
      <c r="K537" s="424"/>
    </row>
    <row r="538" spans="1:11" hidden="1">
      <c r="A538" s="357" t="s">
        <v>17</v>
      </c>
      <c r="B538" s="358" t="s">
        <v>948</v>
      </c>
      <c r="C538" s="368">
        <v>44392</v>
      </c>
      <c r="D538" s="371" t="s">
        <v>31</v>
      </c>
      <c r="E538" s="371" t="s">
        <v>733</v>
      </c>
      <c r="F538" s="371" t="s">
        <v>31</v>
      </c>
      <c r="G538" s="374" t="s">
        <v>44</v>
      </c>
      <c r="H538" s="374" t="s">
        <v>1038</v>
      </c>
      <c r="I538" s="359" t="s">
        <v>581</v>
      </c>
      <c r="J538" s="359" t="s">
        <v>270</v>
      </c>
      <c r="K538" s="424"/>
    </row>
    <row r="539" spans="1:11" hidden="1">
      <c r="A539" s="357" t="s">
        <v>17</v>
      </c>
      <c r="B539" s="358" t="s">
        <v>948</v>
      </c>
      <c r="C539" s="368">
        <v>44392</v>
      </c>
      <c r="D539" s="371" t="s">
        <v>31</v>
      </c>
      <c r="E539" s="371" t="s">
        <v>733</v>
      </c>
      <c r="F539" s="371" t="s">
        <v>31</v>
      </c>
      <c r="G539" s="374" t="s">
        <v>44</v>
      </c>
      <c r="H539" s="374" t="s">
        <v>1039</v>
      </c>
      <c r="I539" s="362" t="s">
        <v>1040</v>
      </c>
      <c r="J539" s="359" t="s">
        <v>270</v>
      </c>
      <c r="K539" s="424"/>
    </row>
    <row r="540" spans="1:11" hidden="1">
      <c r="A540" s="357" t="s">
        <v>17</v>
      </c>
      <c r="B540" s="358" t="s">
        <v>948</v>
      </c>
      <c r="C540" s="368">
        <v>44392</v>
      </c>
      <c r="D540" s="371" t="s">
        <v>31</v>
      </c>
      <c r="E540" s="371" t="s">
        <v>733</v>
      </c>
      <c r="F540" s="371" t="s">
        <v>31</v>
      </c>
      <c r="G540" s="374" t="s">
        <v>44</v>
      </c>
      <c r="H540" s="374" t="s">
        <v>1041</v>
      </c>
      <c r="I540" s="362" t="s">
        <v>1042</v>
      </c>
      <c r="J540" s="359" t="s">
        <v>270</v>
      </c>
      <c r="K540" s="424"/>
    </row>
    <row r="541" spans="1:11" ht="41.45" hidden="1">
      <c r="A541" s="357" t="s">
        <v>17</v>
      </c>
      <c r="B541" s="358" t="s">
        <v>948</v>
      </c>
      <c r="C541" s="368">
        <v>44392</v>
      </c>
      <c r="D541" s="371" t="s">
        <v>31</v>
      </c>
      <c r="E541" s="371" t="s">
        <v>733</v>
      </c>
      <c r="F541" s="371" t="s">
        <v>31</v>
      </c>
      <c r="G541" s="374" t="s">
        <v>44</v>
      </c>
      <c r="H541" s="374" t="s">
        <v>1043</v>
      </c>
      <c r="I541" s="362" t="s">
        <v>1044</v>
      </c>
      <c r="J541" s="359" t="s">
        <v>270</v>
      </c>
      <c r="K541" s="425"/>
    </row>
    <row r="542" spans="1:11" hidden="1">
      <c r="A542" s="357" t="s">
        <v>17</v>
      </c>
      <c r="B542" s="358" t="s">
        <v>948</v>
      </c>
      <c r="C542" s="368">
        <v>44392</v>
      </c>
      <c r="D542" s="371" t="s">
        <v>31</v>
      </c>
      <c r="E542" s="371" t="s">
        <v>733</v>
      </c>
      <c r="F542" s="371" t="s">
        <v>31</v>
      </c>
      <c r="G542" s="374" t="s">
        <v>44</v>
      </c>
      <c r="H542" s="374" t="s">
        <v>1045</v>
      </c>
      <c r="I542" s="359" t="s">
        <v>1046</v>
      </c>
      <c r="J542" s="359" t="s">
        <v>270</v>
      </c>
      <c r="K542" s="423" t="s">
        <v>1047</v>
      </c>
    </row>
    <row r="543" spans="1:11" ht="55.15" hidden="1">
      <c r="A543" s="357" t="s">
        <v>17</v>
      </c>
      <c r="B543" s="358" t="s">
        <v>948</v>
      </c>
      <c r="C543" s="368">
        <v>44392</v>
      </c>
      <c r="D543" s="371" t="s">
        <v>31</v>
      </c>
      <c r="E543" s="371" t="s">
        <v>733</v>
      </c>
      <c r="F543" s="371" t="s">
        <v>31</v>
      </c>
      <c r="G543" s="372" t="s">
        <v>44</v>
      </c>
      <c r="H543" s="372" t="s">
        <v>1048</v>
      </c>
      <c r="I543" s="359" t="s">
        <v>1009</v>
      </c>
      <c r="J543" s="359" t="s">
        <v>270</v>
      </c>
      <c r="K543" s="424"/>
    </row>
    <row r="544" spans="1:11" hidden="1">
      <c r="A544" s="357" t="s">
        <v>17</v>
      </c>
      <c r="B544" s="358" t="s">
        <v>948</v>
      </c>
      <c r="C544" s="368">
        <v>44392</v>
      </c>
      <c r="D544" s="371" t="s">
        <v>31</v>
      </c>
      <c r="E544" s="371" t="s">
        <v>733</v>
      </c>
      <c r="F544" s="371" t="s">
        <v>31</v>
      </c>
      <c r="G544" s="374" t="s">
        <v>44</v>
      </c>
      <c r="H544" s="374" t="s">
        <v>1049</v>
      </c>
      <c r="I544" s="359" t="s">
        <v>985</v>
      </c>
      <c r="J544" s="359" t="s">
        <v>550</v>
      </c>
      <c r="K544" s="424"/>
    </row>
    <row r="545" spans="1:11" hidden="1">
      <c r="A545" s="357" t="s">
        <v>17</v>
      </c>
      <c r="B545" s="358" t="s">
        <v>948</v>
      </c>
      <c r="C545" s="368">
        <v>44392</v>
      </c>
      <c r="D545" s="371" t="s">
        <v>31</v>
      </c>
      <c r="E545" s="371" t="s">
        <v>733</v>
      </c>
      <c r="F545" s="371" t="s">
        <v>31</v>
      </c>
      <c r="G545" s="374" t="s">
        <v>44</v>
      </c>
      <c r="H545" s="374" t="s">
        <v>1050</v>
      </c>
      <c r="I545" s="359" t="s">
        <v>562</v>
      </c>
      <c r="J545" s="359" t="s">
        <v>270</v>
      </c>
      <c r="K545" s="424"/>
    </row>
    <row r="546" spans="1:11" hidden="1">
      <c r="A546" s="357" t="s">
        <v>17</v>
      </c>
      <c r="B546" s="358" t="s">
        <v>948</v>
      </c>
      <c r="C546" s="368">
        <v>44392</v>
      </c>
      <c r="D546" s="371" t="s">
        <v>31</v>
      </c>
      <c r="E546" s="371" t="s">
        <v>733</v>
      </c>
      <c r="F546" s="371" t="s">
        <v>31</v>
      </c>
      <c r="G546" s="374" t="s">
        <v>44</v>
      </c>
      <c r="H546" s="374" t="s">
        <v>1051</v>
      </c>
      <c r="I546" s="359" t="s">
        <v>564</v>
      </c>
      <c r="J546" s="359" t="s">
        <v>270</v>
      </c>
      <c r="K546" s="424"/>
    </row>
    <row r="547" spans="1:11" hidden="1">
      <c r="A547" s="357" t="s">
        <v>17</v>
      </c>
      <c r="B547" s="358" t="s">
        <v>948</v>
      </c>
      <c r="C547" s="368">
        <v>44392</v>
      </c>
      <c r="D547" s="371" t="s">
        <v>31</v>
      </c>
      <c r="E547" s="371" t="s">
        <v>733</v>
      </c>
      <c r="F547" s="371" t="s">
        <v>31</v>
      </c>
      <c r="G547" s="374" t="s">
        <v>44</v>
      </c>
      <c r="H547" s="374" t="s">
        <v>1052</v>
      </c>
      <c r="I547" s="359" t="s">
        <v>568</v>
      </c>
      <c r="J547" s="359" t="s">
        <v>270</v>
      </c>
      <c r="K547" s="424"/>
    </row>
    <row r="548" spans="1:11" hidden="1">
      <c r="A548" s="357" t="s">
        <v>17</v>
      </c>
      <c r="B548" s="358" t="s">
        <v>948</v>
      </c>
      <c r="C548" s="368">
        <v>44392</v>
      </c>
      <c r="D548" s="371" t="s">
        <v>31</v>
      </c>
      <c r="E548" s="371" t="s">
        <v>733</v>
      </c>
      <c r="F548" s="371" t="s">
        <v>31</v>
      </c>
      <c r="G548" s="374" t="s">
        <v>44</v>
      </c>
      <c r="H548" s="374" t="s">
        <v>1053</v>
      </c>
      <c r="I548" s="359" t="s">
        <v>570</v>
      </c>
      <c r="J548" s="359" t="s">
        <v>270</v>
      </c>
      <c r="K548" s="424"/>
    </row>
    <row r="549" spans="1:11" hidden="1">
      <c r="A549" s="357" t="s">
        <v>17</v>
      </c>
      <c r="B549" s="358" t="s">
        <v>948</v>
      </c>
      <c r="C549" s="368">
        <v>44392</v>
      </c>
      <c r="D549" s="371" t="s">
        <v>31</v>
      </c>
      <c r="E549" s="371" t="s">
        <v>733</v>
      </c>
      <c r="F549" s="371" t="s">
        <v>31</v>
      </c>
      <c r="G549" s="374" t="s">
        <v>44</v>
      </c>
      <c r="H549" s="374" t="s">
        <v>1054</v>
      </c>
      <c r="I549" s="359" t="s">
        <v>991</v>
      </c>
      <c r="J549" s="359" t="s">
        <v>270</v>
      </c>
      <c r="K549" s="424"/>
    </row>
    <row r="550" spans="1:11" ht="14.25" hidden="1" customHeight="1">
      <c r="A550" s="357" t="s">
        <v>17</v>
      </c>
      <c r="B550" s="358" t="s">
        <v>948</v>
      </c>
      <c r="C550" s="368">
        <v>44392</v>
      </c>
      <c r="D550" s="371" t="s">
        <v>31</v>
      </c>
      <c r="E550" s="371" t="s">
        <v>733</v>
      </c>
      <c r="F550" s="371" t="s">
        <v>31</v>
      </c>
      <c r="G550" s="374" t="s">
        <v>44</v>
      </c>
      <c r="H550" s="374" t="s">
        <v>1055</v>
      </c>
      <c r="I550" s="359" t="s">
        <v>993</v>
      </c>
      <c r="J550" s="359" t="s">
        <v>270</v>
      </c>
      <c r="K550" s="424"/>
    </row>
    <row r="551" spans="1:11" hidden="1">
      <c r="A551" s="357" t="s">
        <v>17</v>
      </c>
      <c r="B551" s="358" t="s">
        <v>948</v>
      </c>
      <c r="C551" s="368">
        <v>44392</v>
      </c>
      <c r="D551" s="371" t="s">
        <v>31</v>
      </c>
      <c r="E551" s="371" t="s">
        <v>733</v>
      </c>
      <c r="F551" s="371" t="s">
        <v>31</v>
      </c>
      <c r="G551" s="374" t="s">
        <v>44</v>
      </c>
      <c r="H551" s="374" t="s">
        <v>1056</v>
      </c>
      <c r="I551" s="359" t="s">
        <v>995</v>
      </c>
      <c r="J551" s="359" t="s">
        <v>270</v>
      </c>
      <c r="K551" s="424"/>
    </row>
    <row r="552" spans="1:11" hidden="1">
      <c r="A552" s="357" t="s">
        <v>17</v>
      </c>
      <c r="B552" s="358" t="s">
        <v>948</v>
      </c>
      <c r="C552" s="368">
        <v>44392</v>
      </c>
      <c r="D552" s="371" t="s">
        <v>31</v>
      </c>
      <c r="E552" s="371" t="s">
        <v>733</v>
      </c>
      <c r="F552" s="371" t="s">
        <v>31</v>
      </c>
      <c r="G552" s="374" t="s">
        <v>44</v>
      </c>
      <c r="H552" s="374" t="s">
        <v>1057</v>
      </c>
      <c r="I552" s="359" t="s">
        <v>578</v>
      </c>
      <c r="J552" s="359" t="s">
        <v>270</v>
      </c>
      <c r="K552" s="424"/>
    </row>
    <row r="553" spans="1:11" hidden="1">
      <c r="A553" s="357" t="s">
        <v>17</v>
      </c>
      <c r="B553" s="358" t="s">
        <v>948</v>
      </c>
      <c r="C553" s="368">
        <v>44392</v>
      </c>
      <c r="D553" s="371" t="s">
        <v>31</v>
      </c>
      <c r="E553" s="371" t="s">
        <v>733</v>
      </c>
      <c r="F553" s="371" t="s">
        <v>31</v>
      </c>
      <c r="G553" s="374" t="s">
        <v>44</v>
      </c>
      <c r="H553" s="374" t="s">
        <v>1058</v>
      </c>
      <c r="I553" s="359" t="s">
        <v>564</v>
      </c>
      <c r="J553" s="359" t="s">
        <v>270</v>
      </c>
      <c r="K553" s="424"/>
    </row>
    <row r="554" spans="1:11" hidden="1">
      <c r="A554" s="357" t="s">
        <v>17</v>
      </c>
      <c r="B554" s="358" t="s">
        <v>948</v>
      </c>
      <c r="C554" s="368">
        <v>44392</v>
      </c>
      <c r="D554" s="371" t="s">
        <v>31</v>
      </c>
      <c r="E554" s="371" t="s">
        <v>733</v>
      </c>
      <c r="F554" s="371" t="s">
        <v>31</v>
      </c>
      <c r="G554" s="374" t="s">
        <v>44</v>
      </c>
      <c r="H554" s="374" t="s">
        <v>1059</v>
      </c>
      <c r="I554" s="359" t="s">
        <v>581</v>
      </c>
      <c r="J554" s="359" t="s">
        <v>270</v>
      </c>
      <c r="K554" s="424"/>
    </row>
    <row r="555" spans="1:11" hidden="1">
      <c r="A555" s="357" t="s">
        <v>17</v>
      </c>
      <c r="B555" s="358" t="s">
        <v>948</v>
      </c>
      <c r="C555" s="368">
        <v>44392</v>
      </c>
      <c r="D555" s="371" t="s">
        <v>31</v>
      </c>
      <c r="E555" s="371" t="s">
        <v>733</v>
      </c>
      <c r="F555" s="371" t="s">
        <v>31</v>
      </c>
      <c r="G555" s="374" t="s">
        <v>44</v>
      </c>
      <c r="H555" s="374" t="s">
        <v>1060</v>
      </c>
      <c r="I555" s="362" t="s">
        <v>1061</v>
      </c>
      <c r="J555" s="359" t="s">
        <v>270</v>
      </c>
      <c r="K555" s="424"/>
    </row>
    <row r="556" spans="1:11" hidden="1">
      <c r="A556" s="357" t="s">
        <v>17</v>
      </c>
      <c r="B556" s="358" t="s">
        <v>948</v>
      </c>
      <c r="C556" s="368">
        <v>44392</v>
      </c>
      <c r="D556" s="371" t="s">
        <v>31</v>
      </c>
      <c r="E556" s="371" t="s">
        <v>733</v>
      </c>
      <c r="F556" s="371" t="s">
        <v>31</v>
      </c>
      <c r="G556" s="374" t="s">
        <v>44</v>
      </c>
      <c r="H556" s="374" t="s">
        <v>1062</v>
      </c>
      <c r="I556" s="362" t="s">
        <v>1063</v>
      </c>
      <c r="J556" s="359" t="s">
        <v>270</v>
      </c>
      <c r="K556" s="424"/>
    </row>
    <row r="557" spans="1:11" ht="41.45" hidden="1">
      <c r="A557" s="357" t="s">
        <v>17</v>
      </c>
      <c r="B557" s="358" t="s">
        <v>948</v>
      </c>
      <c r="C557" s="368">
        <v>44392</v>
      </c>
      <c r="D557" s="371" t="s">
        <v>31</v>
      </c>
      <c r="E557" s="371" t="s">
        <v>733</v>
      </c>
      <c r="F557" s="371" t="s">
        <v>31</v>
      </c>
      <c r="G557" s="374" t="s">
        <v>44</v>
      </c>
      <c r="H557" s="374" t="s">
        <v>1064</v>
      </c>
      <c r="I557" s="362" t="s">
        <v>1065</v>
      </c>
      <c r="J557" s="359" t="s">
        <v>270</v>
      </c>
      <c r="K557" s="425"/>
    </row>
    <row r="558" spans="1:11" ht="69" hidden="1">
      <c r="A558" s="357" t="s">
        <v>17</v>
      </c>
      <c r="B558" s="358" t="s">
        <v>948</v>
      </c>
      <c r="C558" s="368">
        <v>44392</v>
      </c>
      <c r="D558" s="371" t="s">
        <v>31</v>
      </c>
      <c r="E558" s="371" t="s">
        <v>733</v>
      </c>
      <c r="F558" s="371" t="s">
        <v>31</v>
      </c>
      <c r="G558" s="372" t="s">
        <v>44</v>
      </c>
      <c r="H558" s="372" t="s">
        <v>1066</v>
      </c>
      <c r="I558" s="359" t="s">
        <v>1067</v>
      </c>
      <c r="J558" s="359" t="s">
        <v>1068</v>
      </c>
      <c r="K558" s="416" t="s">
        <v>1069</v>
      </c>
    </row>
    <row r="559" spans="1:11" ht="69" hidden="1">
      <c r="A559" s="357" t="s">
        <v>17</v>
      </c>
      <c r="B559" s="358" t="s">
        <v>948</v>
      </c>
      <c r="C559" s="368">
        <v>44392</v>
      </c>
      <c r="D559" s="371" t="s">
        <v>31</v>
      </c>
      <c r="E559" s="371" t="s">
        <v>733</v>
      </c>
      <c r="F559" s="371" t="s">
        <v>31</v>
      </c>
      <c r="G559" s="372" t="s">
        <v>44</v>
      </c>
      <c r="H559" s="372" t="s">
        <v>1070</v>
      </c>
      <c r="I559" s="359" t="s">
        <v>1067</v>
      </c>
      <c r="J559" s="359" t="s">
        <v>1071</v>
      </c>
      <c r="K559" s="416"/>
    </row>
    <row r="560" spans="1:11" ht="69" hidden="1">
      <c r="A560" s="357" t="s">
        <v>17</v>
      </c>
      <c r="B560" s="358" t="s">
        <v>948</v>
      </c>
      <c r="C560" s="368">
        <v>44392</v>
      </c>
      <c r="D560" s="371" t="s">
        <v>31</v>
      </c>
      <c r="E560" s="371" t="s">
        <v>733</v>
      </c>
      <c r="F560" s="371" t="s">
        <v>31</v>
      </c>
      <c r="G560" s="372" t="s">
        <v>44</v>
      </c>
      <c r="H560" s="372" t="s">
        <v>1072</v>
      </c>
      <c r="I560" s="359" t="s">
        <v>1067</v>
      </c>
      <c r="J560" s="359" t="s">
        <v>1073</v>
      </c>
      <c r="K560" s="416"/>
    </row>
    <row r="561" spans="1:11" ht="69" hidden="1">
      <c r="A561" s="357" t="s">
        <v>17</v>
      </c>
      <c r="B561" s="358" t="s">
        <v>948</v>
      </c>
      <c r="C561" s="368">
        <v>44392</v>
      </c>
      <c r="D561" s="371" t="s">
        <v>31</v>
      </c>
      <c r="E561" s="371" t="s">
        <v>733</v>
      </c>
      <c r="F561" s="371" t="s">
        <v>31</v>
      </c>
      <c r="G561" s="372" t="s">
        <v>44</v>
      </c>
      <c r="H561" s="372" t="s">
        <v>1074</v>
      </c>
      <c r="I561" s="359" t="s">
        <v>1067</v>
      </c>
      <c r="J561" s="359" t="s">
        <v>1075</v>
      </c>
      <c r="K561" s="416"/>
    </row>
    <row r="562" spans="1:11" ht="27.6" hidden="1">
      <c r="A562" s="357" t="s">
        <v>17</v>
      </c>
      <c r="B562" s="358" t="s">
        <v>948</v>
      </c>
      <c r="C562" s="368">
        <v>44392</v>
      </c>
      <c r="D562" s="371" t="s">
        <v>31</v>
      </c>
      <c r="E562" s="371" t="s">
        <v>733</v>
      </c>
      <c r="F562" s="371" t="s">
        <v>31</v>
      </c>
      <c r="G562" s="372" t="s">
        <v>44</v>
      </c>
      <c r="H562" s="372" t="s">
        <v>1076</v>
      </c>
      <c r="I562" s="359" t="s">
        <v>1077</v>
      </c>
      <c r="J562" s="359" t="s">
        <v>270</v>
      </c>
      <c r="K562" s="416"/>
    </row>
    <row r="563" spans="1:11" ht="27.6" hidden="1">
      <c r="A563" s="357" t="s">
        <v>17</v>
      </c>
      <c r="B563" s="358" t="s">
        <v>948</v>
      </c>
      <c r="C563" s="368">
        <v>44392</v>
      </c>
      <c r="D563" s="371" t="s">
        <v>31</v>
      </c>
      <c r="E563" s="371" t="s">
        <v>733</v>
      </c>
      <c r="F563" s="371" t="s">
        <v>31</v>
      </c>
      <c r="G563" s="372" t="s">
        <v>44</v>
      </c>
      <c r="H563" s="372" t="s">
        <v>1078</v>
      </c>
      <c r="I563" s="359" t="s">
        <v>1079</v>
      </c>
      <c r="J563" s="359" t="s">
        <v>270</v>
      </c>
      <c r="K563" s="416" t="s">
        <v>1080</v>
      </c>
    </row>
    <row r="564" spans="1:11" ht="82.9" hidden="1">
      <c r="A564" s="357" t="s">
        <v>17</v>
      </c>
      <c r="B564" s="358" t="s">
        <v>948</v>
      </c>
      <c r="C564" s="368">
        <v>44392</v>
      </c>
      <c r="D564" s="371" t="s">
        <v>31</v>
      </c>
      <c r="E564" s="371" t="s">
        <v>733</v>
      </c>
      <c r="F564" s="371" t="s">
        <v>31</v>
      </c>
      <c r="G564" s="372" t="s">
        <v>44</v>
      </c>
      <c r="H564" s="372" t="s">
        <v>1081</v>
      </c>
      <c r="I564" s="359" t="s">
        <v>1082</v>
      </c>
      <c r="J564" s="359" t="s">
        <v>270</v>
      </c>
      <c r="K564" s="416"/>
    </row>
    <row r="565" spans="1:11" hidden="1">
      <c r="A565" s="357" t="s">
        <v>17</v>
      </c>
      <c r="B565" s="358" t="s">
        <v>948</v>
      </c>
      <c r="C565" s="368">
        <v>44392</v>
      </c>
      <c r="D565" s="371" t="s">
        <v>31</v>
      </c>
      <c r="E565" s="371" t="s">
        <v>733</v>
      </c>
      <c r="F565" s="371" t="s">
        <v>31</v>
      </c>
      <c r="G565" s="372" t="s">
        <v>44</v>
      </c>
      <c r="H565" s="372" t="s">
        <v>1083</v>
      </c>
      <c r="I565" s="359" t="s">
        <v>985</v>
      </c>
      <c r="J565" s="359" t="s">
        <v>270</v>
      </c>
      <c r="K565" s="416"/>
    </row>
    <row r="566" spans="1:11" hidden="1">
      <c r="A566" s="357" t="s">
        <v>17</v>
      </c>
      <c r="B566" s="358" t="s">
        <v>948</v>
      </c>
      <c r="C566" s="368">
        <v>44392</v>
      </c>
      <c r="D566" s="371" t="s">
        <v>31</v>
      </c>
      <c r="E566" s="371" t="s">
        <v>733</v>
      </c>
      <c r="F566" s="371" t="s">
        <v>31</v>
      </c>
      <c r="G566" s="372" t="s">
        <v>44</v>
      </c>
      <c r="H566" s="372" t="s">
        <v>1084</v>
      </c>
      <c r="I566" s="359" t="s">
        <v>1085</v>
      </c>
      <c r="J566" s="359" t="s">
        <v>270</v>
      </c>
      <c r="K566" s="416"/>
    </row>
    <row r="567" spans="1:11" hidden="1">
      <c r="A567" s="357" t="s">
        <v>17</v>
      </c>
      <c r="B567" s="358" t="s">
        <v>948</v>
      </c>
      <c r="C567" s="368">
        <v>44392</v>
      </c>
      <c r="D567" s="371" t="s">
        <v>31</v>
      </c>
      <c r="E567" s="371" t="s">
        <v>733</v>
      </c>
      <c r="F567" s="371" t="s">
        <v>31</v>
      </c>
      <c r="G567" s="372" t="s">
        <v>44</v>
      </c>
      <c r="H567" s="372" t="s">
        <v>1086</v>
      </c>
      <c r="I567" s="359" t="s">
        <v>556</v>
      </c>
      <c r="J567" s="359" t="s">
        <v>270</v>
      </c>
      <c r="K567" s="416"/>
    </row>
    <row r="568" spans="1:11" hidden="1">
      <c r="A568" s="357" t="s">
        <v>17</v>
      </c>
      <c r="B568" s="358" t="s">
        <v>948</v>
      </c>
      <c r="C568" s="368">
        <v>44392</v>
      </c>
      <c r="D568" s="371" t="s">
        <v>31</v>
      </c>
      <c r="E568" s="371" t="s">
        <v>733</v>
      </c>
      <c r="F568" s="371" t="s">
        <v>31</v>
      </c>
      <c r="G568" s="372" t="s">
        <v>44</v>
      </c>
      <c r="H568" s="372" t="s">
        <v>1087</v>
      </c>
      <c r="I568" s="359" t="s">
        <v>56</v>
      </c>
      <c r="J568" s="359" t="s">
        <v>270</v>
      </c>
      <c r="K568" s="416"/>
    </row>
    <row r="569" spans="1:11" ht="41.45" hidden="1">
      <c r="A569" s="357" t="s">
        <v>17</v>
      </c>
      <c r="B569" s="358" t="s">
        <v>948</v>
      </c>
      <c r="C569" s="368">
        <v>44392</v>
      </c>
      <c r="D569" s="371" t="s">
        <v>31</v>
      </c>
      <c r="E569" s="371" t="s">
        <v>733</v>
      </c>
      <c r="F569" s="371" t="s">
        <v>31</v>
      </c>
      <c r="G569" s="372" t="s">
        <v>44</v>
      </c>
      <c r="H569" s="372" t="s">
        <v>1088</v>
      </c>
      <c r="I569" s="359" t="s">
        <v>562</v>
      </c>
      <c r="J569" s="359" t="s">
        <v>644</v>
      </c>
      <c r="K569" s="416"/>
    </row>
    <row r="570" spans="1:11" hidden="1">
      <c r="A570" s="357" t="s">
        <v>17</v>
      </c>
      <c r="B570" s="358" t="s">
        <v>948</v>
      </c>
      <c r="C570" s="368">
        <v>44392</v>
      </c>
      <c r="D570" s="371" t="s">
        <v>31</v>
      </c>
      <c r="E570" s="371" t="s">
        <v>733</v>
      </c>
      <c r="F570" s="371" t="s">
        <v>31</v>
      </c>
      <c r="G570" s="372" t="s">
        <v>44</v>
      </c>
      <c r="H570" s="372" t="s">
        <v>1089</v>
      </c>
      <c r="I570" s="359" t="s">
        <v>1090</v>
      </c>
      <c r="J570" s="359" t="s">
        <v>270</v>
      </c>
      <c r="K570" s="416"/>
    </row>
    <row r="571" spans="1:11" hidden="1">
      <c r="A571" s="357" t="s">
        <v>17</v>
      </c>
      <c r="B571" s="358" t="s">
        <v>948</v>
      </c>
      <c r="C571" s="368">
        <v>44392</v>
      </c>
      <c r="D571" s="371" t="s">
        <v>31</v>
      </c>
      <c r="E571" s="371" t="s">
        <v>733</v>
      </c>
      <c r="F571" s="371" t="s">
        <v>31</v>
      </c>
      <c r="G571" s="372" t="s">
        <v>44</v>
      </c>
      <c r="H571" s="372" t="s">
        <v>1091</v>
      </c>
      <c r="I571" s="359" t="s">
        <v>564</v>
      </c>
      <c r="J571" s="359" t="s">
        <v>270</v>
      </c>
      <c r="K571" s="416"/>
    </row>
    <row r="572" spans="1:11" hidden="1">
      <c r="A572" s="357" t="s">
        <v>17</v>
      </c>
      <c r="B572" s="358" t="s">
        <v>948</v>
      </c>
      <c r="C572" s="368">
        <v>44392</v>
      </c>
      <c r="D572" s="371" t="s">
        <v>31</v>
      </c>
      <c r="E572" s="371" t="s">
        <v>733</v>
      </c>
      <c r="F572" s="371" t="s">
        <v>31</v>
      </c>
      <c r="G572" s="372" t="s">
        <v>44</v>
      </c>
      <c r="H572" s="372" t="s">
        <v>1092</v>
      </c>
      <c r="I572" s="359">
        <v>3.6</v>
      </c>
      <c r="J572" s="359" t="s">
        <v>270</v>
      </c>
      <c r="K572" s="416"/>
    </row>
    <row r="573" spans="1:11" hidden="1">
      <c r="A573" s="357" t="s">
        <v>17</v>
      </c>
      <c r="B573" s="358" t="s">
        <v>948</v>
      </c>
      <c r="C573" s="368">
        <v>44392</v>
      </c>
      <c r="D573" s="371" t="s">
        <v>31</v>
      </c>
      <c r="E573" s="371" t="s">
        <v>733</v>
      </c>
      <c r="F573" s="371" t="s">
        <v>31</v>
      </c>
      <c r="G573" s="372" t="s">
        <v>44</v>
      </c>
      <c r="H573" s="372" t="s">
        <v>1093</v>
      </c>
      <c r="I573" s="359" t="s">
        <v>1094</v>
      </c>
      <c r="J573" s="359" t="s">
        <v>270</v>
      </c>
      <c r="K573" s="416"/>
    </row>
    <row r="574" spans="1:11" hidden="1">
      <c r="A574" s="357" t="s">
        <v>17</v>
      </c>
      <c r="B574" s="358" t="s">
        <v>948</v>
      </c>
      <c r="C574" s="368">
        <v>44392</v>
      </c>
      <c r="D574" s="371" t="s">
        <v>31</v>
      </c>
      <c r="E574" s="371" t="s">
        <v>733</v>
      </c>
      <c r="F574" s="371" t="s">
        <v>31</v>
      </c>
      <c r="G574" s="372" t="s">
        <v>44</v>
      </c>
      <c r="H574" s="372" t="s">
        <v>1095</v>
      </c>
      <c r="I574" s="359" t="s">
        <v>1096</v>
      </c>
      <c r="J574" s="359" t="s">
        <v>270</v>
      </c>
      <c r="K574" s="416"/>
    </row>
    <row r="575" spans="1:11" hidden="1">
      <c r="A575" s="357" t="s">
        <v>17</v>
      </c>
      <c r="B575" s="358" t="s">
        <v>948</v>
      </c>
      <c r="C575" s="368">
        <v>44392</v>
      </c>
      <c r="D575" s="371" t="s">
        <v>31</v>
      </c>
      <c r="E575" s="371" t="s">
        <v>733</v>
      </c>
      <c r="F575" s="371" t="s">
        <v>31</v>
      </c>
      <c r="G575" s="372" t="s">
        <v>44</v>
      </c>
      <c r="H575" s="372" t="s">
        <v>1097</v>
      </c>
      <c r="I575" s="362" t="s">
        <v>1098</v>
      </c>
      <c r="J575" s="359" t="s">
        <v>270</v>
      </c>
      <c r="K575" s="416"/>
    </row>
    <row r="576" spans="1:11" hidden="1">
      <c r="A576" s="357" t="s">
        <v>17</v>
      </c>
      <c r="B576" s="358" t="s">
        <v>948</v>
      </c>
      <c r="C576" s="368">
        <v>44392</v>
      </c>
      <c r="D576" s="371" t="s">
        <v>31</v>
      </c>
      <c r="E576" s="371" t="s">
        <v>733</v>
      </c>
      <c r="F576" s="371" t="s">
        <v>31</v>
      </c>
      <c r="G576" s="372" t="s">
        <v>134</v>
      </c>
      <c r="H576" s="372" t="s">
        <v>1099</v>
      </c>
      <c r="I576" s="362" t="s">
        <v>1100</v>
      </c>
      <c r="J576" s="359" t="s">
        <v>1101</v>
      </c>
      <c r="K576" s="420" t="s">
        <v>1102</v>
      </c>
    </row>
    <row r="577" spans="1:11" hidden="1">
      <c r="A577" s="357" t="s">
        <v>17</v>
      </c>
      <c r="B577" s="358" t="s">
        <v>948</v>
      </c>
      <c r="C577" s="368">
        <v>44392</v>
      </c>
      <c r="D577" s="371" t="s">
        <v>31</v>
      </c>
      <c r="E577" s="371" t="s">
        <v>733</v>
      </c>
      <c r="F577" s="371" t="s">
        <v>31</v>
      </c>
      <c r="G577" s="372" t="s">
        <v>134</v>
      </c>
      <c r="H577" s="372" t="s">
        <v>667</v>
      </c>
      <c r="I577" s="362" t="s">
        <v>1103</v>
      </c>
      <c r="J577" s="359" t="s">
        <v>270</v>
      </c>
      <c r="K577" s="420"/>
    </row>
    <row r="578" spans="1:11" hidden="1">
      <c r="A578" s="357" t="s">
        <v>17</v>
      </c>
      <c r="B578" s="358" t="s">
        <v>948</v>
      </c>
      <c r="C578" s="368">
        <v>44392</v>
      </c>
      <c r="D578" s="371" t="s">
        <v>31</v>
      </c>
      <c r="E578" s="371" t="s">
        <v>733</v>
      </c>
      <c r="F578" s="371" t="s">
        <v>31</v>
      </c>
      <c r="G578" s="372" t="s">
        <v>134</v>
      </c>
      <c r="H578" s="372" t="s">
        <v>109</v>
      </c>
      <c r="I578" s="359" t="s">
        <v>1104</v>
      </c>
      <c r="J578" s="359" t="s">
        <v>1105</v>
      </c>
      <c r="K578" s="420"/>
    </row>
    <row r="579" spans="1:11" ht="27.6" hidden="1">
      <c r="A579" s="357" t="s">
        <v>17</v>
      </c>
      <c r="B579" s="358" t="s">
        <v>948</v>
      </c>
      <c r="C579" s="368">
        <v>44392</v>
      </c>
      <c r="D579" s="371" t="s">
        <v>31</v>
      </c>
      <c r="E579" s="371" t="s">
        <v>733</v>
      </c>
      <c r="F579" s="371" t="s">
        <v>31</v>
      </c>
      <c r="G579" s="372" t="s">
        <v>134</v>
      </c>
      <c r="H579" s="372" t="s">
        <v>297</v>
      </c>
      <c r="I579" s="362" t="s">
        <v>1106</v>
      </c>
      <c r="J579" s="359" t="s">
        <v>1107</v>
      </c>
      <c r="K579" s="420"/>
    </row>
    <row r="580" spans="1:11" hidden="1">
      <c r="A580" s="357" t="s">
        <v>17</v>
      </c>
      <c r="B580" s="358" t="s">
        <v>948</v>
      </c>
      <c r="C580" s="368">
        <v>44392</v>
      </c>
      <c r="D580" s="371" t="s">
        <v>31</v>
      </c>
      <c r="E580" s="371" t="s">
        <v>733</v>
      </c>
      <c r="F580" s="371" t="s">
        <v>31</v>
      </c>
      <c r="G580" s="372" t="s">
        <v>134</v>
      </c>
      <c r="H580" s="372" t="s">
        <v>688</v>
      </c>
      <c r="I580" s="359" t="s">
        <v>734</v>
      </c>
      <c r="J580" s="359" t="s">
        <v>1108</v>
      </c>
      <c r="K580" s="420"/>
    </row>
    <row r="581" spans="1:11" hidden="1">
      <c r="A581" s="357" t="s">
        <v>17</v>
      </c>
      <c r="B581" s="358" t="s">
        <v>948</v>
      </c>
      <c r="C581" s="368">
        <v>44392</v>
      </c>
      <c r="D581" s="371" t="s">
        <v>31</v>
      </c>
      <c r="E581" s="371" t="s">
        <v>733</v>
      </c>
      <c r="F581" s="371" t="s">
        <v>31</v>
      </c>
      <c r="G581" s="372" t="s">
        <v>134</v>
      </c>
      <c r="H581" s="372" t="s">
        <v>685</v>
      </c>
      <c r="I581" s="359" t="s">
        <v>734</v>
      </c>
      <c r="J581" s="359" t="s">
        <v>1109</v>
      </c>
      <c r="K581" s="420"/>
    </row>
    <row r="582" spans="1:11" hidden="1">
      <c r="A582" s="357" t="s">
        <v>17</v>
      </c>
      <c r="B582" s="358" t="s">
        <v>948</v>
      </c>
      <c r="C582" s="368">
        <v>44392</v>
      </c>
      <c r="D582" s="371" t="s">
        <v>31</v>
      </c>
      <c r="E582" s="371" t="s">
        <v>733</v>
      </c>
      <c r="F582" s="371" t="s">
        <v>31</v>
      </c>
      <c r="G582" s="372" t="s">
        <v>134</v>
      </c>
      <c r="H582" s="372" t="s">
        <v>1110</v>
      </c>
      <c r="I582" s="359" t="s">
        <v>973</v>
      </c>
      <c r="J582" s="359" t="s">
        <v>270</v>
      </c>
      <c r="K582" s="429" t="s">
        <v>1111</v>
      </c>
    </row>
    <row r="583" spans="1:11" hidden="1">
      <c r="A583" s="357" t="s">
        <v>17</v>
      </c>
      <c r="B583" s="358" t="s">
        <v>948</v>
      </c>
      <c r="C583" s="368">
        <v>44392</v>
      </c>
      <c r="D583" s="371" t="s">
        <v>31</v>
      </c>
      <c r="E583" s="371" t="s">
        <v>733</v>
      </c>
      <c r="F583" s="371" t="s">
        <v>31</v>
      </c>
      <c r="G583" s="372" t="s">
        <v>134</v>
      </c>
      <c r="H583" s="372" t="s">
        <v>1112</v>
      </c>
      <c r="I583" s="359" t="s">
        <v>1113</v>
      </c>
      <c r="J583" s="359"/>
      <c r="K583" s="429"/>
    </row>
    <row r="584" spans="1:11" hidden="1">
      <c r="A584" s="357" t="s">
        <v>17</v>
      </c>
      <c r="B584" s="358" t="s">
        <v>948</v>
      </c>
      <c r="C584" s="368">
        <v>44392</v>
      </c>
      <c r="D584" s="371" t="s">
        <v>31</v>
      </c>
      <c r="E584" s="371" t="s">
        <v>733</v>
      </c>
      <c r="F584" s="371" t="s">
        <v>31</v>
      </c>
      <c r="G584" s="372" t="s">
        <v>134</v>
      </c>
      <c r="H584" s="372" t="s">
        <v>301</v>
      </c>
      <c r="I584" s="359" t="s">
        <v>1114</v>
      </c>
      <c r="J584" s="359"/>
      <c r="K584" s="429"/>
    </row>
    <row r="585" spans="1:11" hidden="1">
      <c r="A585" s="357" t="s">
        <v>17</v>
      </c>
      <c r="B585" s="358" t="s">
        <v>948</v>
      </c>
      <c r="C585" s="368">
        <v>44392</v>
      </c>
      <c r="D585" s="371" t="s">
        <v>31</v>
      </c>
      <c r="E585" s="371" t="s">
        <v>733</v>
      </c>
      <c r="F585" s="371" t="s">
        <v>31</v>
      </c>
      <c r="G585" s="372" t="s">
        <v>134</v>
      </c>
      <c r="H585" s="372" t="s">
        <v>303</v>
      </c>
      <c r="I585" s="362" t="s">
        <v>1115</v>
      </c>
      <c r="J585" s="359" t="s">
        <v>1116</v>
      </c>
      <c r="K585" s="429"/>
    </row>
    <row r="586" spans="1:11" hidden="1">
      <c r="A586" s="357" t="s">
        <v>17</v>
      </c>
      <c r="B586" s="358" t="s">
        <v>948</v>
      </c>
      <c r="C586" s="368">
        <v>44392</v>
      </c>
      <c r="D586" s="371" t="s">
        <v>31</v>
      </c>
      <c r="E586" s="371" t="s">
        <v>733</v>
      </c>
      <c r="F586" s="371" t="s">
        <v>31</v>
      </c>
      <c r="G586" s="372" t="s">
        <v>134</v>
      </c>
      <c r="H586" s="372" t="s">
        <v>1117</v>
      </c>
      <c r="I586" s="359" t="s">
        <v>1118</v>
      </c>
      <c r="J586" s="359" t="s">
        <v>270</v>
      </c>
      <c r="K586" s="429"/>
    </row>
    <row r="587" spans="1:11" hidden="1">
      <c r="A587" s="357" t="s">
        <v>17</v>
      </c>
      <c r="B587" s="358" t="s">
        <v>948</v>
      </c>
      <c r="C587" s="368">
        <v>44392</v>
      </c>
      <c r="D587" s="371" t="s">
        <v>31</v>
      </c>
      <c r="E587" s="371" t="s">
        <v>733</v>
      </c>
      <c r="F587" s="371" t="s">
        <v>31</v>
      </c>
      <c r="G587" s="372" t="s">
        <v>134</v>
      </c>
      <c r="H587" s="372" t="s">
        <v>1119</v>
      </c>
      <c r="I587" s="362" t="s">
        <v>1120</v>
      </c>
      <c r="J587" s="359" t="s">
        <v>1121</v>
      </c>
      <c r="K587" s="429"/>
    </row>
    <row r="588" spans="1:11" hidden="1">
      <c r="A588" s="357" t="s">
        <v>17</v>
      </c>
      <c r="B588" s="358" t="s">
        <v>948</v>
      </c>
      <c r="C588" s="368">
        <v>44392</v>
      </c>
      <c r="D588" s="371" t="s">
        <v>31</v>
      </c>
      <c r="E588" s="371" t="s">
        <v>733</v>
      </c>
      <c r="F588" s="371" t="s">
        <v>31</v>
      </c>
      <c r="G588" s="372" t="s">
        <v>134</v>
      </c>
      <c r="H588" s="372" t="s">
        <v>1122</v>
      </c>
      <c r="I588" s="359" t="s">
        <v>1123</v>
      </c>
      <c r="J588" s="359" t="s">
        <v>1124</v>
      </c>
      <c r="K588" s="429"/>
    </row>
    <row r="589" spans="1:11" hidden="1">
      <c r="A589" s="357" t="s">
        <v>17</v>
      </c>
      <c r="B589" s="358" t="s">
        <v>948</v>
      </c>
      <c r="C589" s="368">
        <v>44392</v>
      </c>
      <c r="D589" s="371" t="s">
        <v>31</v>
      </c>
      <c r="E589" s="371" t="s">
        <v>733</v>
      </c>
      <c r="F589" s="371" t="s">
        <v>31</v>
      </c>
      <c r="G589" s="372" t="s">
        <v>134</v>
      </c>
      <c r="H589" s="372" t="s">
        <v>305</v>
      </c>
      <c r="I589" s="359" t="s">
        <v>1125</v>
      </c>
      <c r="J589" s="359" t="s">
        <v>1126</v>
      </c>
      <c r="K589" s="429"/>
    </row>
    <row r="590" spans="1:11" hidden="1">
      <c r="A590" s="357" t="s">
        <v>17</v>
      </c>
      <c r="B590" s="358" t="s">
        <v>948</v>
      </c>
      <c r="C590" s="368">
        <v>44392</v>
      </c>
      <c r="D590" s="371" t="s">
        <v>31</v>
      </c>
      <c r="E590" s="371" t="s">
        <v>733</v>
      </c>
      <c r="F590" s="371" t="s">
        <v>31</v>
      </c>
      <c r="G590" s="372" t="s">
        <v>134</v>
      </c>
      <c r="H590" s="372" t="s">
        <v>463</v>
      </c>
      <c r="I590" s="359" t="s">
        <v>270</v>
      </c>
      <c r="J590" s="359" t="s">
        <v>1127</v>
      </c>
      <c r="K590" s="429"/>
    </row>
    <row r="591" spans="1:11" hidden="1">
      <c r="A591" s="357" t="s">
        <v>17</v>
      </c>
      <c r="B591" s="358" t="s">
        <v>948</v>
      </c>
      <c r="C591" s="368">
        <v>44392</v>
      </c>
      <c r="D591" s="371" t="s">
        <v>31</v>
      </c>
      <c r="E591" s="371" t="s">
        <v>733</v>
      </c>
      <c r="F591" s="371" t="s">
        <v>31</v>
      </c>
      <c r="G591" s="372" t="s">
        <v>134</v>
      </c>
      <c r="H591" s="372" t="s">
        <v>901</v>
      </c>
      <c r="I591" s="359" t="s">
        <v>270</v>
      </c>
      <c r="J591" s="359" t="s">
        <v>1128</v>
      </c>
      <c r="K591" s="429"/>
    </row>
    <row r="592" spans="1:11" hidden="1">
      <c r="A592" s="357" t="s">
        <v>17</v>
      </c>
      <c r="B592" s="358" t="s">
        <v>948</v>
      </c>
      <c r="C592" s="368">
        <v>44392</v>
      </c>
      <c r="D592" s="371" t="s">
        <v>31</v>
      </c>
      <c r="E592" s="371" t="s">
        <v>733</v>
      </c>
      <c r="F592" s="371" t="s">
        <v>31</v>
      </c>
      <c r="G592" s="372" t="s">
        <v>134</v>
      </c>
      <c r="H592" s="372" t="s">
        <v>869</v>
      </c>
      <c r="I592" s="359" t="s">
        <v>1129</v>
      </c>
      <c r="J592" s="359" t="s">
        <v>270</v>
      </c>
      <c r="K592" s="416" t="s">
        <v>1130</v>
      </c>
    </row>
    <row r="593" spans="1:11" hidden="1">
      <c r="A593" s="357" t="s">
        <v>17</v>
      </c>
      <c r="B593" s="358" t="s">
        <v>948</v>
      </c>
      <c r="C593" s="368">
        <v>44392</v>
      </c>
      <c r="D593" s="371" t="s">
        <v>31</v>
      </c>
      <c r="E593" s="371" t="s">
        <v>733</v>
      </c>
      <c r="F593" s="371" t="s">
        <v>31</v>
      </c>
      <c r="G593" s="372" t="s">
        <v>134</v>
      </c>
      <c r="H593" s="372" t="s">
        <v>1131</v>
      </c>
      <c r="I593" s="359" t="s">
        <v>1132</v>
      </c>
      <c r="J593" s="359" t="s">
        <v>270</v>
      </c>
      <c r="K593" s="416"/>
    </row>
    <row r="594" spans="1:11" hidden="1">
      <c r="A594" s="357" t="s">
        <v>17</v>
      </c>
      <c r="B594" s="358" t="s">
        <v>948</v>
      </c>
      <c r="C594" s="368">
        <v>44392</v>
      </c>
      <c r="D594" s="371" t="s">
        <v>31</v>
      </c>
      <c r="E594" s="371" t="s">
        <v>733</v>
      </c>
      <c r="F594" s="371" t="s">
        <v>31</v>
      </c>
      <c r="G594" s="372" t="s">
        <v>134</v>
      </c>
      <c r="H594" s="372" t="s">
        <v>1133</v>
      </c>
      <c r="I594" s="359" t="s">
        <v>1134</v>
      </c>
      <c r="J594" s="359" t="s">
        <v>270</v>
      </c>
      <c r="K594" s="416"/>
    </row>
    <row r="595" spans="1:11" hidden="1">
      <c r="A595" s="357" t="s">
        <v>17</v>
      </c>
      <c r="B595" s="358" t="s">
        <v>948</v>
      </c>
      <c r="C595" s="368">
        <v>44392</v>
      </c>
      <c r="D595" s="371" t="s">
        <v>31</v>
      </c>
      <c r="E595" s="371" t="s">
        <v>733</v>
      </c>
      <c r="F595" s="371" t="s">
        <v>31</v>
      </c>
      <c r="G595" s="372" t="s">
        <v>134</v>
      </c>
      <c r="H595" s="372" t="s">
        <v>1135</v>
      </c>
      <c r="I595" s="359" t="s">
        <v>1136</v>
      </c>
      <c r="J595" s="359" t="s">
        <v>270</v>
      </c>
      <c r="K595" s="416"/>
    </row>
    <row r="596" spans="1:11" hidden="1">
      <c r="A596" s="357" t="s">
        <v>17</v>
      </c>
      <c r="B596" s="358" t="s">
        <v>948</v>
      </c>
      <c r="C596" s="368">
        <v>44392</v>
      </c>
      <c r="D596" s="371" t="s">
        <v>31</v>
      </c>
      <c r="E596" s="371" t="s">
        <v>733</v>
      </c>
      <c r="F596" s="371" t="s">
        <v>31</v>
      </c>
      <c r="G596" s="372" t="s">
        <v>134</v>
      </c>
      <c r="H596" s="372" t="s">
        <v>1137</v>
      </c>
      <c r="I596" s="359" t="s">
        <v>1138</v>
      </c>
      <c r="J596" s="359" t="s">
        <v>270</v>
      </c>
      <c r="K596" s="416"/>
    </row>
    <row r="597" spans="1:11" hidden="1">
      <c r="A597" s="357" t="s">
        <v>17</v>
      </c>
      <c r="B597" s="358" t="s">
        <v>948</v>
      </c>
      <c r="C597" s="368">
        <v>44392</v>
      </c>
      <c r="D597" s="371" t="s">
        <v>31</v>
      </c>
      <c r="E597" s="371" t="s">
        <v>733</v>
      </c>
      <c r="F597" s="371" t="s">
        <v>31</v>
      </c>
      <c r="G597" s="372" t="s">
        <v>134</v>
      </c>
      <c r="H597" s="372" t="s">
        <v>1139</v>
      </c>
      <c r="I597" s="359" t="s">
        <v>1140</v>
      </c>
      <c r="J597" s="359" t="s">
        <v>270</v>
      </c>
      <c r="K597" s="416"/>
    </row>
    <row r="598" spans="1:11" hidden="1">
      <c r="A598" s="357" t="s">
        <v>17</v>
      </c>
      <c r="B598" s="358" t="s">
        <v>948</v>
      </c>
      <c r="C598" s="368">
        <v>44392</v>
      </c>
      <c r="D598" s="371" t="s">
        <v>31</v>
      </c>
      <c r="E598" s="371" t="s">
        <v>733</v>
      </c>
      <c r="F598" s="371" t="s">
        <v>31</v>
      </c>
      <c r="G598" s="372" t="s">
        <v>134</v>
      </c>
      <c r="H598" s="372" t="s">
        <v>1141</v>
      </c>
      <c r="I598" s="359" t="s">
        <v>1142</v>
      </c>
      <c r="J598" s="359" t="s">
        <v>270</v>
      </c>
      <c r="K598" s="416"/>
    </row>
    <row r="599" spans="1:11" hidden="1">
      <c r="A599" s="357" t="s">
        <v>17</v>
      </c>
      <c r="B599" s="358" t="s">
        <v>948</v>
      </c>
      <c r="C599" s="368">
        <v>44392</v>
      </c>
      <c r="D599" s="371" t="s">
        <v>31</v>
      </c>
      <c r="E599" s="371" t="s">
        <v>733</v>
      </c>
      <c r="F599" s="371" t="s">
        <v>31</v>
      </c>
      <c r="G599" s="372" t="s">
        <v>134</v>
      </c>
      <c r="H599" s="372" t="s">
        <v>1143</v>
      </c>
      <c r="I599" s="359" t="s">
        <v>1144</v>
      </c>
      <c r="J599" s="359" t="s">
        <v>270</v>
      </c>
      <c r="K599" s="416"/>
    </row>
    <row r="600" spans="1:11" hidden="1">
      <c r="A600" s="357" t="s">
        <v>17</v>
      </c>
      <c r="B600" s="358" t="s">
        <v>948</v>
      </c>
      <c r="C600" s="368">
        <v>44392</v>
      </c>
      <c r="D600" s="371" t="s">
        <v>31</v>
      </c>
      <c r="E600" s="371" t="s">
        <v>733</v>
      </c>
      <c r="F600" s="371" t="s">
        <v>31</v>
      </c>
      <c r="G600" s="372" t="s">
        <v>134</v>
      </c>
      <c r="H600" s="372" t="s">
        <v>1145</v>
      </c>
      <c r="I600" s="359" t="s">
        <v>1146</v>
      </c>
      <c r="J600" s="359" t="s">
        <v>270</v>
      </c>
      <c r="K600" s="416"/>
    </row>
    <row r="601" spans="1:11" hidden="1">
      <c r="A601" s="357" t="s">
        <v>17</v>
      </c>
      <c r="B601" s="358" t="s">
        <v>948</v>
      </c>
      <c r="C601" s="368">
        <v>44392</v>
      </c>
      <c r="D601" s="371" t="s">
        <v>31</v>
      </c>
      <c r="E601" s="371" t="s">
        <v>733</v>
      </c>
      <c r="F601" s="371" t="s">
        <v>31</v>
      </c>
      <c r="G601" s="372" t="s">
        <v>134</v>
      </c>
      <c r="H601" s="372" t="s">
        <v>1147</v>
      </c>
      <c r="I601" s="359" t="s">
        <v>1148</v>
      </c>
      <c r="J601" s="359" t="s">
        <v>270</v>
      </c>
      <c r="K601" s="416"/>
    </row>
    <row r="602" spans="1:11" hidden="1">
      <c r="A602" s="357" t="s">
        <v>17</v>
      </c>
      <c r="B602" s="358" t="s">
        <v>948</v>
      </c>
      <c r="C602" s="368">
        <v>44392</v>
      </c>
      <c r="D602" s="371" t="s">
        <v>31</v>
      </c>
      <c r="E602" s="371" t="s">
        <v>733</v>
      </c>
      <c r="F602" s="371" t="s">
        <v>31</v>
      </c>
      <c r="G602" s="372" t="s">
        <v>134</v>
      </c>
      <c r="H602" s="372" t="s">
        <v>1149</v>
      </c>
      <c r="I602" s="359" t="s">
        <v>1150</v>
      </c>
      <c r="J602" s="359" t="s">
        <v>270</v>
      </c>
      <c r="K602" s="416"/>
    </row>
    <row r="603" spans="1:11" hidden="1">
      <c r="A603" s="357" t="s">
        <v>17</v>
      </c>
      <c r="B603" s="358" t="s">
        <v>948</v>
      </c>
      <c r="C603" s="368">
        <v>44392</v>
      </c>
      <c r="D603" s="371" t="s">
        <v>31</v>
      </c>
      <c r="E603" s="371" t="s">
        <v>733</v>
      </c>
      <c r="F603" s="371" t="s">
        <v>31</v>
      </c>
      <c r="G603" s="372" t="s">
        <v>134</v>
      </c>
      <c r="H603" s="372" t="s">
        <v>1151</v>
      </c>
      <c r="I603" s="359" t="s">
        <v>1152</v>
      </c>
      <c r="J603" s="359" t="s">
        <v>270</v>
      </c>
      <c r="K603" s="416"/>
    </row>
    <row r="604" spans="1:11" hidden="1">
      <c r="A604" s="357" t="s">
        <v>17</v>
      </c>
      <c r="B604" s="358" t="s">
        <v>948</v>
      </c>
      <c r="C604" s="368">
        <v>44392</v>
      </c>
      <c r="D604" s="371" t="s">
        <v>31</v>
      </c>
      <c r="E604" s="371" t="s">
        <v>733</v>
      </c>
      <c r="F604" s="371" t="s">
        <v>31</v>
      </c>
      <c r="G604" s="372" t="s">
        <v>134</v>
      </c>
      <c r="H604" s="372" t="s">
        <v>1153</v>
      </c>
      <c r="I604" s="359" t="s">
        <v>1154</v>
      </c>
      <c r="J604" s="359" t="s">
        <v>270</v>
      </c>
      <c r="K604" s="416"/>
    </row>
    <row r="605" spans="1:11" hidden="1">
      <c r="A605" s="357" t="s">
        <v>17</v>
      </c>
      <c r="B605" s="358" t="s">
        <v>948</v>
      </c>
      <c r="C605" s="368">
        <v>44392</v>
      </c>
      <c r="D605" s="371" t="s">
        <v>31</v>
      </c>
      <c r="E605" s="371" t="s">
        <v>733</v>
      </c>
      <c r="F605" s="371" t="s">
        <v>31</v>
      </c>
      <c r="G605" s="372" t="s">
        <v>134</v>
      </c>
      <c r="H605" s="372" t="s">
        <v>1155</v>
      </c>
      <c r="I605" s="359" t="s">
        <v>1156</v>
      </c>
      <c r="J605" s="359" t="s">
        <v>270</v>
      </c>
      <c r="K605" s="416"/>
    </row>
    <row r="606" spans="1:11" hidden="1">
      <c r="A606" s="357" t="s">
        <v>17</v>
      </c>
      <c r="B606" s="358" t="s">
        <v>948</v>
      </c>
      <c r="C606" s="368">
        <v>44392</v>
      </c>
      <c r="D606" s="371" t="s">
        <v>31</v>
      </c>
      <c r="E606" s="371" t="s">
        <v>733</v>
      </c>
      <c r="F606" s="371" t="s">
        <v>31</v>
      </c>
      <c r="G606" s="372" t="s">
        <v>134</v>
      </c>
      <c r="H606" s="372" t="s">
        <v>708</v>
      </c>
      <c r="I606" s="359" t="s">
        <v>1157</v>
      </c>
      <c r="J606" s="359" t="s">
        <v>1158</v>
      </c>
      <c r="K606" s="429" t="s">
        <v>1159</v>
      </c>
    </row>
    <row r="607" spans="1:11" hidden="1">
      <c r="A607" s="357" t="s">
        <v>17</v>
      </c>
      <c r="B607" s="358" t="s">
        <v>948</v>
      </c>
      <c r="C607" s="368">
        <v>44392</v>
      </c>
      <c r="D607" s="371" t="s">
        <v>31</v>
      </c>
      <c r="E607" s="371" t="s">
        <v>733</v>
      </c>
      <c r="F607" s="371" t="s">
        <v>31</v>
      </c>
      <c r="G607" s="372" t="s">
        <v>134</v>
      </c>
      <c r="H607" s="372" t="s">
        <v>698</v>
      </c>
      <c r="I607" s="359" t="s">
        <v>1160</v>
      </c>
      <c r="J607" s="359" t="s">
        <v>1161</v>
      </c>
      <c r="K607" s="429"/>
    </row>
    <row r="608" spans="1:11" ht="27.6" hidden="1">
      <c r="A608" s="357" t="s">
        <v>17</v>
      </c>
      <c r="B608" s="358" t="s">
        <v>948</v>
      </c>
      <c r="C608" s="368">
        <v>44392</v>
      </c>
      <c r="D608" s="371" t="s">
        <v>31</v>
      </c>
      <c r="E608" s="371" t="s">
        <v>733</v>
      </c>
      <c r="F608" s="371" t="s">
        <v>31</v>
      </c>
      <c r="G608" s="372" t="s">
        <v>134</v>
      </c>
      <c r="H608" s="372" t="s">
        <v>1162</v>
      </c>
      <c r="I608" s="359" t="s">
        <v>1163</v>
      </c>
      <c r="J608" s="359" t="s">
        <v>270</v>
      </c>
      <c r="K608" s="429"/>
    </row>
    <row r="609" spans="1:11" hidden="1">
      <c r="A609" s="357" t="s">
        <v>17</v>
      </c>
      <c r="B609" s="358" t="s">
        <v>948</v>
      </c>
      <c r="C609" s="368">
        <v>44392</v>
      </c>
      <c r="D609" s="371" t="s">
        <v>31</v>
      </c>
      <c r="E609" s="371" t="s">
        <v>733</v>
      </c>
      <c r="F609" s="371" t="s">
        <v>31</v>
      </c>
      <c r="G609" s="372" t="s">
        <v>134</v>
      </c>
      <c r="H609" s="372" t="s">
        <v>1164</v>
      </c>
      <c r="I609" s="362" t="s">
        <v>1165</v>
      </c>
      <c r="J609" s="359" t="s">
        <v>270</v>
      </c>
      <c r="K609" s="429"/>
    </row>
    <row r="610" spans="1:11" hidden="1">
      <c r="A610" s="357" t="s">
        <v>17</v>
      </c>
      <c r="B610" s="358" t="s">
        <v>948</v>
      </c>
      <c r="C610" s="368">
        <v>44392</v>
      </c>
      <c r="D610" s="371" t="s">
        <v>31</v>
      </c>
      <c r="E610" s="371" t="s">
        <v>733</v>
      </c>
      <c r="F610" s="371" t="s">
        <v>31</v>
      </c>
      <c r="G610" s="372" t="s">
        <v>134</v>
      </c>
      <c r="H610" s="372" t="s">
        <v>1166</v>
      </c>
      <c r="I610" s="359" t="s">
        <v>1161</v>
      </c>
      <c r="J610" s="359" t="s">
        <v>270</v>
      </c>
      <c r="K610" s="429"/>
    </row>
    <row r="611" spans="1:11" hidden="1">
      <c r="A611" s="357" t="s">
        <v>17</v>
      </c>
      <c r="B611" s="358" t="s">
        <v>948</v>
      </c>
      <c r="C611" s="368">
        <v>44392</v>
      </c>
      <c r="D611" s="371" t="s">
        <v>31</v>
      </c>
      <c r="E611" s="371" t="s">
        <v>733</v>
      </c>
      <c r="F611" s="371" t="s">
        <v>31</v>
      </c>
      <c r="G611" s="372" t="s">
        <v>134</v>
      </c>
      <c r="H611" s="372" t="s">
        <v>1167</v>
      </c>
      <c r="I611" s="359" t="s">
        <v>1168</v>
      </c>
      <c r="J611" s="359" t="s">
        <v>270</v>
      </c>
      <c r="K611" s="429"/>
    </row>
    <row r="612" spans="1:11" hidden="1">
      <c r="A612" s="357" t="s">
        <v>17</v>
      </c>
      <c r="B612" s="358" t="s">
        <v>948</v>
      </c>
      <c r="C612" s="368">
        <v>44392</v>
      </c>
      <c r="D612" s="371" t="s">
        <v>31</v>
      </c>
      <c r="E612" s="371" t="s">
        <v>733</v>
      </c>
      <c r="F612" s="371" t="s">
        <v>31</v>
      </c>
      <c r="G612" s="372" t="s">
        <v>134</v>
      </c>
      <c r="H612" s="372" t="s">
        <v>710</v>
      </c>
      <c r="I612" s="359" t="s">
        <v>1169</v>
      </c>
      <c r="J612" s="359" t="s">
        <v>270</v>
      </c>
      <c r="K612" s="429"/>
    </row>
    <row r="613" spans="1:11" ht="27.6" hidden="1">
      <c r="A613" s="357" t="s">
        <v>17</v>
      </c>
      <c r="B613" s="358" t="s">
        <v>948</v>
      </c>
      <c r="C613" s="368">
        <v>44392</v>
      </c>
      <c r="D613" s="371" t="s">
        <v>31</v>
      </c>
      <c r="E613" s="371" t="s">
        <v>733</v>
      </c>
      <c r="F613" s="371" t="s">
        <v>31</v>
      </c>
      <c r="G613" s="372" t="s">
        <v>134</v>
      </c>
      <c r="H613" s="372" t="s">
        <v>1170</v>
      </c>
      <c r="I613" s="362" t="s">
        <v>1171</v>
      </c>
      <c r="J613" s="359" t="s">
        <v>1172</v>
      </c>
      <c r="K613" s="429"/>
    </row>
    <row r="614" spans="1:11" hidden="1">
      <c r="A614" s="357" t="s">
        <v>17</v>
      </c>
      <c r="B614" s="358" t="s">
        <v>948</v>
      </c>
      <c r="C614" s="368">
        <v>44392</v>
      </c>
      <c r="D614" s="371" t="s">
        <v>31</v>
      </c>
      <c r="E614" s="371" t="s">
        <v>733</v>
      </c>
      <c r="F614" s="371" t="s">
        <v>31</v>
      </c>
      <c r="G614" s="372" t="s">
        <v>134</v>
      </c>
      <c r="H614" s="372" t="s">
        <v>1173</v>
      </c>
      <c r="I614" s="359" t="s">
        <v>1174</v>
      </c>
      <c r="J614" s="359" t="s">
        <v>270</v>
      </c>
      <c r="K614" s="429"/>
    </row>
    <row r="615" spans="1:11" hidden="1">
      <c r="A615" s="357" t="s">
        <v>17</v>
      </c>
      <c r="B615" s="358" t="s">
        <v>948</v>
      </c>
      <c r="C615" s="368">
        <v>44392</v>
      </c>
      <c r="D615" s="371" t="s">
        <v>31</v>
      </c>
      <c r="E615" s="371" t="s">
        <v>733</v>
      </c>
      <c r="F615" s="371" t="s">
        <v>31</v>
      </c>
      <c r="G615" s="372" t="s">
        <v>134</v>
      </c>
      <c r="H615" s="372" t="s">
        <v>1175</v>
      </c>
      <c r="I615" s="362" t="s">
        <v>1176</v>
      </c>
      <c r="J615" s="359" t="s">
        <v>1177</v>
      </c>
      <c r="K615" s="429"/>
    </row>
    <row r="616" spans="1:11" hidden="1">
      <c r="A616" s="357" t="s">
        <v>17</v>
      </c>
      <c r="B616" s="358" t="s">
        <v>948</v>
      </c>
      <c r="C616" s="368">
        <v>44392</v>
      </c>
      <c r="D616" s="371" t="s">
        <v>31</v>
      </c>
      <c r="E616" s="371" t="s">
        <v>733</v>
      </c>
      <c r="F616" s="371" t="s">
        <v>31</v>
      </c>
      <c r="G616" s="369" t="s">
        <v>1178</v>
      </c>
      <c r="H616" s="369" t="s">
        <v>1179</v>
      </c>
      <c r="I616" s="359" t="s">
        <v>1180</v>
      </c>
      <c r="J616" s="359"/>
      <c r="K616" s="429" t="s">
        <v>1181</v>
      </c>
    </row>
    <row r="617" spans="1:11" hidden="1">
      <c r="A617" s="357" t="s">
        <v>17</v>
      </c>
      <c r="B617" s="358" t="s">
        <v>948</v>
      </c>
      <c r="C617" s="368">
        <v>44392</v>
      </c>
      <c r="D617" s="371" t="s">
        <v>31</v>
      </c>
      <c r="E617" s="371" t="s">
        <v>733</v>
      </c>
      <c r="F617" s="371" t="s">
        <v>31</v>
      </c>
      <c r="G617" s="369" t="s">
        <v>1178</v>
      </c>
      <c r="H617" s="369" t="s">
        <v>1182</v>
      </c>
      <c r="I617" s="359" t="s">
        <v>1183</v>
      </c>
      <c r="J617" s="359" t="s">
        <v>270</v>
      </c>
      <c r="K617" s="429"/>
    </row>
    <row r="618" spans="1:11" hidden="1">
      <c r="A618" s="357" t="s">
        <v>17</v>
      </c>
      <c r="B618" s="358" t="s">
        <v>948</v>
      </c>
      <c r="C618" s="368">
        <v>44392</v>
      </c>
      <c r="D618" s="371" t="s">
        <v>31</v>
      </c>
      <c r="E618" s="371" t="s">
        <v>733</v>
      </c>
      <c r="F618" s="371" t="s">
        <v>31</v>
      </c>
      <c r="G618" s="369" t="s">
        <v>1178</v>
      </c>
      <c r="H618" s="369" t="s">
        <v>1184</v>
      </c>
      <c r="I618" s="359" t="s">
        <v>1185</v>
      </c>
      <c r="J618" s="359" t="s">
        <v>270</v>
      </c>
      <c r="K618" s="429"/>
    </row>
    <row r="619" spans="1:11" hidden="1">
      <c r="A619" s="357" t="s">
        <v>17</v>
      </c>
      <c r="B619" s="358" t="s">
        <v>948</v>
      </c>
      <c r="C619" s="368">
        <v>44392</v>
      </c>
      <c r="D619" s="371" t="s">
        <v>31</v>
      </c>
      <c r="E619" s="371" t="s">
        <v>733</v>
      </c>
      <c r="F619" s="371" t="s">
        <v>31</v>
      </c>
      <c r="G619" s="369" t="s">
        <v>1178</v>
      </c>
      <c r="H619" s="369" t="s">
        <v>1186</v>
      </c>
      <c r="I619" s="359" t="s">
        <v>985</v>
      </c>
      <c r="J619" s="359" t="s">
        <v>270</v>
      </c>
      <c r="K619" s="429"/>
    </row>
    <row r="620" spans="1:11" hidden="1">
      <c r="A620" s="357" t="s">
        <v>17</v>
      </c>
      <c r="B620" s="358" t="s">
        <v>948</v>
      </c>
      <c r="C620" s="368">
        <v>44392</v>
      </c>
      <c r="D620" s="371" t="s">
        <v>31</v>
      </c>
      <c r="E620" s="371" t="s">
        <v>733</v>
      </c>
      <c r="F620" s="371" t="s">
        <v>31</v>
      </c>
      <c r="G620" s="369" t="s">
        <v>1178</v>
      </c>
      <c r="H620" s="369" t="s">
        <v>1187</v>
      </c>
      <c r="I620" s="359" t="s">
        <v>1188</v>
      </c>
      <c r="J620" s="359" t="s">
        <v>270</v>
      </c>
      <c r="K620" s="429"/>
    </row>
    <row r="621" spans="1:11" hidden="1">
      <c r="A621" s="357" t="s">
        <v>17</v>
      </c>
      <c r="B621" s="358" t="s">
        <v>948</v>
      </c>
      <c r="C621" s="368">
        <v>44392</v>
      </c>
      <c r="D621" s="371" t="s">
        <v>31</v>
      </c>
      <c r="E621" s="371" t="s">
        <v>733</v>
      </c>
      <c r="F621" s="371" t="s">
        <v>31</v>
      </c>
      <c r="G621" s="369" t="s">
        <v>1178</v>
      </c>
      <c r="H621" s="369" t="s">
        <v>1189</v>
      </c>
      <c r="I621" s="359" t="s">
        <v>1190</v>
      </c>
      <c r="J621" s="359" t="s">
        <v>270</v>
      </c>
      <c r="K621" s="429"/>
    </row>
    <row r="622" spans="1:11" hidden="1">
      <c r="A622" s="357" t="s">
        <v>17</v>
      </c>
      <c r="B622" s="358" t="s">
        <v>948</v>
      </c>
      <c r="C622" s="368">
        <v>44392</v>
      </c>
      <c r="D622" s="371" t="s">
        <v>31</v>
      </c>
      <c r="E622" s="371" t="s">
        <v>733</v>
      </c>
      <c r="F622" s="371" t="s">
        <v>31</v>
      </c>
      <c r="G622" s="369" t="s">
        <v>1178</v>
      </c>
      <c r="H622" s="369" t="s">
        <v>1191</v>
      </c>
      <c r="I622" s="359" t="s">
        <v>1192</v>
      </c>
      <c r="J622" s="359" t="s">
        <v>270</v>
      </c>
      <c r="K622" s="429"/>
    </row>
    <row r="623" spans="1:11" hidden="1">
      <c r="A623" s="357" t="s">
        <v>17</v>
      </c>
      <c r="B623" s="358" t="s">
        <v>948</v>
      </c>
      <c r="C623" s="368">
        <v>44392</v>
      </c>
      <c r="D623" s="371" t="s">
        <v>31</v>
      </c>
      <c r="E623" s="371" t="s">
        <v>733</v>
      </c>
      <c r="F623" s="371" t="s">
        <v>31</v>
      </c>
      <c r="G623" s="369" t="s">
        <v>1178</v>
      </c>
      <c r="H623" s="369" t="s">
        <v>1193</v>
      </c>
      <c r="I623" s="359" t="s">
        <v>67</v>
      </c>
      <c r="J623" s="359" t="s">
        <v>270</v>
      </c>
      <c r="K623" s="429"/>
    </row>
    <row r="624" spans="1:11" hidden="1">
      <c r="A624" s="357" t="s">
        <v>17</v>
      </c>
      <c r="B624" s="358" t="s">
        <v>948</v>
      </c>
      <c r="C624" s="368">
        <v>44392</v>
      </c>
      <c r="D624" s="371" t="s">
        <v>31</v>
      </c>
      <c r="E624" s="371" t="s">
        <v>733</v>
      </c>
      <c r="F624" s="371" t="s">
        <v>31</v>
      </c>
      <c r="G624" s="369" t="s">
        <v>1178</v>
      </c>
      <c r="H624" s="369" t="s">
        <v>1194</v>
      </c>
      <c r="I624" s="359" t="s">
        <v>56</v>
      </c>
      <c r="J624" s="359" t="s">
        <v>270</v>
      </c>
      <c r="K624" s="429"/>
    </row>
    <row r="625" spans="1:11" hidden="1">
      <c r="A625" s="357" t="s">
        <v>17</v>
      </c>
      <c r="B625" s="358" t="s">
        <v>948</v>
      </c>
      <c r="C625" s="368">
        <v>44392</v>
      </c>
      <c r="D625" s="371" t="s">
        <v>31</v>
      </c>
      <c r="E625" s="371" t="s">
        <v>733</v>
      </c>
      <c r="F625" s="371" t="s">
        <v>31</v>
      </c>
      <c r="G625" s="369" t="s">
        <v>1178</v>
      </c>
      <c r="H625" s="369" t="s">
        <v>1195</v>
      </c>
      <c r="I625" s="359" t="s">
        <v>1196</v>
      </c>
      <c r="J625" s="359" t="s">
        <v>270</v>
      </c>
      <c r="K625" s="429"/>
    </row>
    <row r="626" spans="1:11" hidden="1">
      <c r="A626" s="357" t="s">
        <v>17</v>
      </c>
      <c r="B626" s="358" t="s">
        <v>948</v>
      </c>
      <c r="C626" s="368">
        <v>44392</v>
      </c>
      <c r="D626" s="371" t="s">
        <v>31</v>
      </c>
      <c r="E626" s="371" t="s">
        <v>733</v>
      </c>
      <c r="F626" s="371" t="s">
        <v>31</v>
      </c>
      <c r="G626" s="369" t="s">
        <v>1178</v>
      </c>
      <c r="H626" s="369" t="s">
        <v>1197</v>
      </c>
      <c r="I626" s="359" t="s">
        <v>67</v>
      </c>
      <c r="J626" s="359" t="s">
        <v>270</v>
      </c>
      <c r="K626" s="429"/>
    </row>
    <row r="627" spans="1:11" hidden="1">
      <c r="A627" s="357" t="s">
        <v>17</v>
      </c>
      <c r="B627" s="358" t="s">
        <v>948</v>
      </c>
      <c r="C627" s="368">
        <v>44392</v>
      </c>
      <c r="D627" s="371" t="s">
        <v>31</v>
      </c>
      <c r="E627" s="371" t="s">
        <v>733</v>
      </c>
      <c r="F627" s="371" t="s">
        <v>31</v>
      </c>
      <c r="G627" s="369" t="s">
        <v>1178</v>
      </c>
      <c r="H627" s="369" t="s">
        <v>1198</v>
      </c>
      <c r="I627" s="359" t="s">
        <v>56</v>
      </c>
      <c r="J627" s="359" t="s">
        <v>270</v>
      </c>
      <c r="K627" s="429"/>
    </row>
    <row r="628" spans="1:11" hidden="1">
      <c r="A628" s="357" t="s">
        <v>17</v>
      </c>
      <c r="B628" s="358" t="s">
        <v>948</v>
      </c>
      <c r="C628" s="368">
        <v>44392</v>
      </c>
      <c r="D628" s="371" t="s">
        <v>31</v>
      </c>
      <c r="E628" s="371" t="s">
        <v>733</v>
      </c>
      <c r="F628" s="371" t="s">
        <v>31</v>
      </c>
      <c r="G628" s="369" t="s">
        <v>1178</v>
      </c>
      <c r="H628" s="369" t="s">
        <v>1199</v>
      </c>
      <c r="I628" s="359" t="s">
        <v>1196</v>
      </c>
      <c r="J628" s="359" t="s">
        <v>270</v>
      </c>
      <c r="K628" s="429"/>
    </row>
    <row r="629" spans="1:11" hidden="1">
      <c r="A629" s="357" t="s">
        <v>17</v>
      </c>
      <c r="B629" s="358" t="s">
        <v>948</v>
      </c>
      <c r="C629" s="368">
        <v>44392</v>
      </c>
      <c r="D629" s="371" t="s">
        <v>31</v>
      </c>
      <c r="E629" s="371" t="s">
        <v>733</v>
      </c>
      <c r="F629" s="371" t="s">
        <v>31</v>
      </c>
      <c r="G629" s="369" t="s">
        <v>1178</v>
      </c>
      <c r="H629" s="369" t="s">
        <v>1200</v>
      </c>
      <c r="I629" s="359" t="s">
        <v>1201</v>
      </c>
      <c r="J629" s="359" t="s">
        <v>270</v>
      </c>
      <c r="K629" s="429"/>
    </row>
    <row r="630" spans="1:11" hidden="1">
      <c r="A630" s="357" t="s">
        <v>17</v>
      </c>
      <c r="B630" s="358" t="s">
        <v>948</v>
      </c>
      <c r="C630" s="368">
        <v>44392</v>
      </c>
      <c r="D630" s="371" t="s">
        <v>31</v>
      </c>
      <c r="E630" s="371" t="s">
        <v>733</v>
      </c>
      <c r="F630" s="371" t="s">
        <v>31</v>
      </c>
      <c r="G630" s="369" t="s">
        <v>1178</v>
      </c>
      <c r="H630" s="369" t="s">
        <v>1202</v>
      </c>
      <c r="I630" s="359">
        <v>1</v>
      </c>
      <c r="J630" s="359" t="s">
        <v>270</v>
      </c>
      <c r="K630" s="429"/>
    </row>
    <row r="631" spans="1:11" hidden="1">
      <c r="A631" s="357" t="s">
        <v>17</v>
      </c>
      <c r="B631" s="358" t="s">
        <v>948</v>
      </c>
      <c r="C631" s="368">
        <v>44392</v>
      </c>
      <c r="D631" s="371" t="s">
        <v>31</v>
      </c>
      <c r="E631" s="371" t="s">
        <v>733</v>
      </c>
      <c r="F631" s="371" t="s">
        <v>31</v>
      </c>
      <c r="G631" s="369" t="s">
        <v>1178</v>
      </c>
      <c r="H631" s="369" t="s">
        <v>935</v>
      </c>
      <c r="I631" s="359">
        <v>2</v>
      </c>
      <c r="J631" s="359" t="s">
        <v>270</v>
      </c>
      <c r="K631" s="429"/>
    </row>
    <row r="632" spans="1:11" hidden="1">
      <c r="A632" s="357" t="s">
        <v>17</v>
      </c>
      <c r="B632" s="358" t="s">
        <v>948</v>
      </c>
      <c r="C632" s="368">
        <v>44392</v>
      </c>
      <c r="D632" s="371" t="s">
        <v>31</v>
      </c>
      <c r="E632" s="371" t="s">
        <v>733</v>
      </c>
      <c r="F632" s="371" t="s">
        <v>31</v>
      </c>
      <c r="G632" s="369" t="s">
        <v>1178</v>
      </c>
      <c r="H632" s="369" t="s">
        <v>743</v>
      </c>
      <c r="I632" s="359">
        <v>7</v>
      </c>
      <c r="J632" s="359" t="s">
        <v>270</v>
      </c>
      <c r="K632" s="429"/>
    </row>
    <row r="633" spans="1:11" hidden="1">
      <c r="A633" s="357" t="s">
        <v>17</v>
      </c>
      <c r="B633" s="358" t="s">
        <v>948</v>
      </c>
      <c r="C633" s="368">
        <v>44392</v>
      </c>
      <c r="D633" s="371" t="s">
        <v>31</v>
      </c>
      <c r="E633" s="371" t="s">
        <v>733</v>
      </c>
      <c r="F633" s="371" t="s">
        <v>31</v>
      </c>
      <c r="G633" s="369" t="s">
        <v>1178</v>
      </c>
      <c r="H633" s="369" t="s">
        <v>1203</v>
      </c>
      <c r="I633" s="359">
        <v>8</v>
      </c>
      <c r="J633" s="359" t="s">
        <v>270</v>
      </c>
      <c r="K633" s="429"/>
    </row>
    <row r="634" spans="1:11" hidden="1">
      <c r="A634" s="357" t="s">
        <v>17</v>
      </c>
      <c r="B634" s="358" t="s">
        <v>948</v>
      </c>
      <c r="C634" s="368">
        <v>44392</v>
      </c>
      <c r="D634" s="371" t="s">
        <v>31</v>
      </c>
      <c r="E634" s="371" t="s">
        <v>733</v>
      </c>
      <c r="F634" s="371" t="s">
        <v>31</v>
      </c>
      <c r="G634" s="369" t="s">
        <v>1178</v>
      </c>
      <c r="H634" s="369" t="s">
        <v>1204</v>
      </c>
      <c r="I634" s="359" t="s">
        <v>1205</v>
      </c>
      <c r="J634" s="359" t="s">
        <v>270</v>
      </c>
      <c r="K634" s="429"/>
    </row>
    <row r="635" spans="1:11" hidden="1">
      <c r="A635" s="357" t="s">
        <v>17</v>
      </c>
      <c r="B635" s="358" t="s">
        <v>948</v>
      </c>
      <c r="C635" s="368">
        <v>44392</v>
      </c>
      <c r="D635" s="371" t="s">
        <v>31</v>
      </c>
      <c r="E635" s="371" t="s">
        <v>733</v>
      </c>
      <c r="F635" s="371" t="s">
        <v>31</v>
      </c>
      <c r="G635" s="369" t="s">
        <v>1178</v>
      </c>
      <c r="H635" s="369" t="s">
        <v>1206</v>
      </c>
      <c r="I635" s="359">
        <v>9</v>
      </c>
      <c r="J635" s="359" t="s">
        <v>270</v>
      </c>
      <c r="K635" s="429"/>
    </row>
    <row r="636" spans="1:11" hidden="1">
      <c r="A636" s="357" t="s">
        <v>17</v>
      </c>
      <c r="B636" s="358" t="s">
        <v>948</v>
      </c>
      <c r="C636" s="368">
        <v>44392</v>
      </c>
      <c r="D636" s="371" t="s">
        <v>31</v>
      </c>
      <c r="E636" s="371" t="s">
        <v>733</v>
      </c>
      <c r="F636" s="371" t="s">
        <v>31</v>
      </c>
      <c r="G636" s="369" t="s">
        <v>1178</v>
      </c>
      <c r="H636" s="369" t="s">
        <v>1207</v>
      </c>
      <c r="I636" s="359">
        <v>10</v>
      </c>
      <c r="J636" s="359" t="s">
        <v>270</v>
      </c>
      <c r="K636" s="429"/>
    </row>
    <row r="637" spans="1:11" hidden="1">
      <c r="A637" s="357" t="s">
        <v>17</v>
      </c>
      <c r="B637" s="358" t="s">
        <v>948</v>
      </c>
      <c r="C637" s="368">
        <v>44392</v>
      </c>
      <c r="D637" s="371" t="s">
        <v>31</v>
      </c>
      <c r="E637" s="371" t="s">
        <v>733</v>
      </c>
      <c r="F637" s="371" t="s">
        <v>31</v>
      </c>
      <c r="G637" s="369" t="s">
        <v>1178</v>
      </c>
      <c r="H637" s="369" t="s">
        <v>1208</v>
      </c>
      <c r="I637" s="359">
        <v>11</v>
      </c>
      <c r="J637" s="359" t="s">
        <v>270</v>
      </c>
      <c r="K637" s="429"/>
    </row>
    <row r="638" spans="1:11" hidden="1">
      <c r="A638" s="357" t="s">
        <v>17</v>
      </c>
      <c r="B638" s="358" t="s">
        <v>948</v>
      </c>
      <c r="C638" s="368">
        <v>44392</v>
      </c>
      <c r="D638" s="371" t="s">
        <v>31</v>
      </c>
      <c r="E638" s="371" t="s">
        <v>733</v>
      </c>
      <c r="F638" s="371" t="s">
        <v>31</v>
      </c>
      <c r="G638" s="369" t="s">
        <v>1178</v>
      </c>
      <c r="H638" s="369" t="s">
        <v>1209</v>
      </c>
      <c r="I638" s="359">
        <v>12</v>
      </c>
      <c r="J638" s="359" t="s">
        <v>270</v>
      </c>
      <c r="K638" s="429"/>
    </row>
    <row r="639" spans="1:11" hidden="1">
      <c r="A639" s="357" t="s">
        <v>17</v>
      </c>
      <c r="B639" s="358" t="s">
        <v>948</v>
      </c>
      <c r="C639" s="368">
        <v>44392</v>
      </c>
      <c r="D639" s="371" t="s">
        <v>31</v>
      </c>
      <c r="E639" s="371" t="s">
        <v>733</v>
      </c>
      <c r="F639" s="371" t="s">
        <v>31</v>
      </c>
      <c r="G639" s="369" t="s">
        <v>1178</v>
      </c>
      <c r="H639" s="369" t="s">
        <v>1210</v>
      </c>
      <c r="I639" s="359" t="s">
        <v>1211</v>
      </c>
      <c r="J639" s="359" t="s">
        <v>270</v>
      </c>
      <c r="K639" s="429"/>
    </row>
    <row r="640" spans="1:11" hidden="1">
      <c r="A640" s="357" t="s">
        <v>17</v>
      </c>
      <c r="B640" s="358" t="s">
        <v>948</v>
      </c>
      <c r="C640" s="368">
        <v>44392</v>
      </c>
      <c r="D640" s="371" t="s">
        <v>31</v>
      </c>
      <c r="E640" s="371" t="s">
        <v>733</v>
      </c>
      <c r="F640" s="371" t="s">
        <v>31</v>
      </c>
      <c r="G640" s="369" t="s">
        <v>1178</v>
      </c>
      <c r="H640" s="369" t="s">
        <v>1212</v>
      </c>
      <c r="I640" s="359">
        <v>3</v>
      </c>
      <c r="J640" s="359" t="s">
        <v>270</v>
      </c>
      <c r="K640" s="429"/>
    </row>
    <row r="641" spans="1:11" hidden="1">
      <c r="A641" s="357" t="s">
        <v>17</v>
      </c>
      <c r="B641" s="358" t="s">
        <v>948</v>
      </c>
      <c r="C641" s="368">
        <v>44392</v>
      </c>
      <c r="D641" s="371" t="s">
        <v>31</v>
      </c>
      <c r="E641" s="371" t="s">
        <v>733</v>
      </c>
      <c r="F641" s="371" t="s">
        <v>31</v>
      </c>
      <c r="G641" s="369" t="s">
        <v>1178</v>
      </c>
      <c r="H641" s="369" t="s">
        <v>1213</v>
      </c>
      <c r="I641" s="359">
        <v>4</v>
      </c>
      <c r="J641" s="359" t="s">
        <v>270</v>
      </c>
      <c r="K641" s="429"/>
    </row>
    <row r="642" spans="1:11" hidden="1">
      <c r="A642" s="357" t="s">
        <v>17</v>
      </c>
      <c r="B642" s="358" t="s">
        <v>948</v>
      </c>
      <c r="C642" s="368">
        <v>44392</v>
      </c>
      <c r="D642" s="371" t="s">
        <v>31</v>
      </c>
      <c r="E642" s="371" t="s">
        <v>733</v>
      </c>
      <c r="F642" s="371" t="s">
        <v>31</v>
      </c>
      <c r="G642" s="369" t="s">
        <v>1178</v>
      </c>
      <c r="H642" s="369" t="s">
        <v>1214</v>
      </c>
      <c r="I642" s="359">
        <v>5</v>
      </c>
      <c r="J642" s="359" t="s">
        <v>270</v>
      </c>
      <c r="K642" s="429"/>
    </row>
    <row r="643" spans="1:11" hidden="1">
      <c r="A643" s="357" t="s">
        <v>17</v>
      </c>
      <c r="B643" s="358" t="s">
        <v>948</v>
      </c>
      <c r="C643" s="368">
        <v>44392</v>
      </c>
      <c r="D643" s="371" t="s">
        <v>31</v>
      </c>
      <c r="E643" s="371" t="s">
        <v>733</v>
      </c>
      <c r="F643" s="371" t="s">
        <v>31</v>
      </c>
      <c r="G643" s="369" t="s">
        <v>1178</v>
      </c>
      <c r="H643" s="369" t="s">
        <v>1215</v>
      </c>
      <c r="I643" s="359">
        <v>6</v>
      </c>
      <c r="J643" s="359" t="s">
        <v>270</v>
      </c>
      <c r="K643" s="429"/>
    </row>
    <row r="644" spans="1:11" hidden="1">
      <c r="A644" s="357" t="s">
        <v>17</v>
      </c>
      <c r="B644" s="358" t="s">
        <v>948</v>
      </c>
      <c r="C644" s="368">
        <v>44392</v>
      </c>
      <c r="D644" s="371" t="s">
        <v>31</v>
      </c>
      <c r="E644" s="371" t="s">
        <v>733</v>
      </c>
      <c r="F644" s="371" t="s">
        <v>31</v>
      </c>
      <c r="G644" s="369" t="s">
        <v>1178</v>
      </c>
      <c r="H644" s="369" t="s">
        <v>1216</v>
      </c>
      <c r="I644" s="362" t="s">
        <v>1217</v>
      </c>
      <c r="J644" s="359" t="s">
        <v>270</v>
      </c>
      <c r="K644" s="429"/>
    </row>
    <row r="645" spans="1:11" hidden="1">
      <c r="A645" s="357" t="s">
        <v>17</v>
      </c>
      <c r="B645" s="358" t="s">
        <v>948</v>
      </c>
      <c r="C645" s="368">
        <v>44392</v>
      </c>
      <c r="D645" s="371" t="s">
        <v>31</v>
      </c>
      <c r="E645" s="371" t="s">
        <v>733</v>
      </c>
      <c r="F645" s="371" t="s">
        <v>31</v>
      </c>
      <c r="G645" s="369" t="s">
        <v>1178</v>
      </c>
      <c r="H645" s="369" t="s">
        <v>1218</v>
      </c>
      <c r="I645" s="362" t="s">
        <v>1219</v>
      </c>
      <c r="J645" s="359" t="s">
        <v>270</v>
      </c>
      <c r="K645" s="429"/>
    </row>
    <row r="646" spans="1:11" hidden="1">
      <c r="A646" s="357" t="s">
        <v>17</v>
      </c>
      <c r="B646" s="358" t="s">
        <v>948</v>
      </c>
      <c r="C646" s="368">
        <v>44392</v>
      </c>
      <c r="D646" s="371" t="s">
        <v>31</v>
      </c>
      <c r="E646" s="371" t="s">
        <v>733</v>
      </c>
      <c r="F646" s="371" t="s">
        <v>31</v>
      </c>
      <c r="G646" s="369" t="s">
        <v>1178</v>
      </c>
      <c r="H646" s="369" t="s">
        <v>1220</v>
      </c>
      <c r="I646" s="362" t="s">
        <v>1221</v>
      </c>
      <c r="J646" s="359" t="s">
        <v>270</v>
      </c>
      <c r="K646" s="429"/>
    </row>
    <row r="647" spans="1:11" hidden="1">
      <c r="A647" s="357" t="s">
        <v>17</v>
      </c>
      <c r="B647" s="358" t="s">
        <v>948</v>
      </c>
      <c r="C647" s="368">
        <v>44392</v>
      </c>
      <c r="D647" s="371" t="s">
        <v>31</v>
      </c>
      <c r="E647" s="371" t="s">
        <v>733</v>
      </c>
      <c r="F647" s="371" t="s">
        <v>31</v>
      </c>
      <c r="G647" s="369" t="s">
        <v>1178</v>
      </c>
      <c r="H647" s="369" t="s">
        <v>1222</v>
      </c>
      <c r="I647" s="378" t="s">
        <v>1223</v>
      </c>
      <c r="J647" s="359" t="s">
        <v>270</v>
      </c>
      <c r="K647" s="429"/>
    </row>
    <row r="648" spans="1:11" ht="27.6" hidden="1">
      <c r="A648" s="357" t="s">
        <v>17</v>
      </c>
      <c r="B648" s="358" t="s">
        <v>948</v>
      </c>
      <c r="C648" s="368">
        <v>44392</v>
      </c>
      <c r="D648" s="371" t="s">
        <v>31</v>
      </c>
      <c r="E648" s="371" t="s">
        <v>733</v>
      </c>
      <c r="F648" s="371" t="s">
        <v>31</v>
      </c>
      <c r="G648" s="369" t="s">
        <v>1178</v>
      </c>
      <c r="H648" s="369" t="s">
        <v>1224</v>
      </c>
      <c r="I648" s="378" t="s">
        <v>1225</v>
      </c>
      <c r="J648" s="359" t="s">
        <v>270</v>
      </c>
      <c r="K648" s="429"/>
    </row>
    <row r="649" spans="1:11" hidden="1">
      <c r="A649" s="357" t="s">
        <v>17</v>
      </c>
      <c r="B649" s="358" t="s">
        <v>948</v>
      </c>
      <c r="C649" s="368">
        <v>44392</v>
      </c>
      <c r="D649" s="371" t="s">
        <v>31</v>
      </c>
      <c r="E649" s="371" t="s">
        <v>733</v>
      </c>
      <c r="F649" s="371" t="s">
        <v>31</v>
      </c>
      <c r="G649" s="369" t="s">
        <v>1178</v>
      </c>
      <c r="H649" s="369" t="s">
        <v>1226</v>
      </c>
      <c r="I649" s="378" t="s">
        <v>1227</v>
      </c>
      <c r="J649" s="359" t="s">
        <v>270</v>
      </c>
      <c r="K649" s="429"/>
    </row>
    <row r="650" spans="1:11" ht="27.6" hidden="1">
      <c r="A650" s="357" t="s">
        <v>17</v>
      </c>
      <c r="B650" s="358" t="s">
        <v>948</v>
      </c>
      <c r="C650" s="368">
        <v>44392</v>
      </c>
      <c r="D650" s="371" t="s">
        <v>31</v>
      </c>
      <c r="E650" s="371" t="s">
        <v>733</v>
      </c>
      <c r="F650" s="371" t="s">
        <v>31</v>
      </c>
      <c r="G650" s="369" t="s">
        <v>1178</v>
      </c>
      <c r="H650" s="369" t="s">
        <v>1228</v>
      </c>
      <c r="I650" s="378" t="s">
        <v>1229</v>
      </c>
      <c r="J650" s="359" t="s">
        <v>270</v>
      </c>
      <c r="K650" s="429"/>
    </row>
    <row r="651" spans="1:11" hidden="1">
      <c r="A651" s="357" t="s">
        <v>17</v>
      </c>
      <c r="B651" s="358" t="s">
        <v>948</v>
      </c>
      <c r="C651" s="368">
        <v>44392</v>
      </c>
      <c r="D651" s="371" t="s">
        <v>31</v>
      </c>
      <c r="E651" s="371" t="s">
        <v>733</v>
      </c>
      <c r="F651" s="371" t="s">
        <v>31</v>
      </c>
      <c r="G651" s="369" t="s">
        <v>1178</v>
      </c>
      <c r="H651" s="369" t="s">
        <v>1230</v>
      </c>
      <c r="I651" s="378" t="s">
        <v>1231</v>
      </c>
      <c r="J651" s="359" t="s">
        <v>270</v>
      </c>
      <c r="K651" s="429"/>
    </row>
    <row r="652" spans="1:11" hidden="1">
      <c r="A652" s="357" t="s">
        <v>17</v>
      </c>
      <c r="B652" s="358" t="s">
        <v>948</v>
      </c>
      <c r="C652" s="368">
        <v>44392</v>
      </c>
      <c r="D652" s="371" t="s">
        <v>31</v>
      </c>
      <c r="E652" s="371" t="s">
        <v>733</v>
      </c>
      <c r="F652" s="371" t="s">
        <v>31</v>
      </c>
      <c r="G652" s="369" t="s">
        <v>1178</v>
      </c>
      <c r="H652" s="369" t="s">
        <v>1232</v>
      </c>
      <c r="I652" s="359" t="s">
        <v>1233</v>
      </c>
      <c r="J652" s="359" t="s">
        <v>270</v>
      </c>
      <c r="K652" s="429"/>
    </row>
    <row r="653" spans="1:11" hidden="1">
      <c r="A653" s="357" t="s">
        <v>17</v>
      </c>
      <c r="B653" s="358" t="s">
        <v>948</v>
      </c>
      <c r="C653" s="368">
        <v>44392</v>
      </c>
      <c r="D653" s="371" t="s">
        <v>31</v>
      </c>
      <c r="E653" s="371" t="s">
        <v>733</v>
      </c>
      <c r="F653" s="371" t="s">
        <v>31</v>
      </c>
      <c r="G653" s="369" t="s">
        <v>1178</v>
      </c>
      <c r="H653" s="369" t="s">
        <v>1234</v>
      </c>
      <c r="I653" s="359" t="s">
        <v>1235</v>
      </c>
      <c r="J653" s="359" t="s">
        <v>270</v>
      </c>
      <c r="K653" s="429"/>
    </row>
    <row r="654" spans="1:11" hidden="1">
      <c r="A654" s="357" t="s">
        <v>17</v>
      </c>
      <c r="B654" s="358" t="s">
        <v>948</v>
      </c>
      <c r="C654" s="368">
        <v>44392</v>
      </c>
      <c r="D654" s="371" t="s">
        <v>31</v>
      </c>
      <c r="E654" s="371" t="s">
        <v>733</v>
      </c>
      <c r="F654" s="371" t="s">
        <v>31</v>
      </c>
      <c r="G654" s="369" t="s">
        <v>1178</v>
      </c>
      <c r="H654" s="369" t="s">
        <v>1236</v>
      </c>
      <c r="I654" s="359" t="s">
        <v>1237</v>
      </c>
      <c r="J654" s="359" t="s">
        <v>270</v>
      </c>
      <c r="K654" s="429"/>
    </row>
    <row r="655" spans="1:11" hidden="1">
      <c r="A655" s="357" t="s">
        <v>17</v>
      </c>
      <c r="B655" s="358" t="s">
        <v>948</v>
      </c>
      <c r="C655" s="368">
        <v>44392</v>
      </c>
      <c r="D655" s="371" t="s">
        <v>31</v>
      </c>
      <c r="E655" s="371" t="s">
        <v>733</v>
      </c>
      <c r="F655" s="371" t="s">
        <v>31</v>
      </c>
      <c r="G655" s="369" t="s">
        <v>1178</v>
      </c>
      <c r="H655" s="369" t="s">
        <v>1238</v>
      </c>
      <c r="I655" s="359" t="s">
        <v>1239</v>
      </c>
      <c r="J655" s="359" t="s">
        <v>270</v>
      </c>
      <c r="K655" s="429"/>
    </row>
    <row r="656" spans="1:11" hidden="1">
      <c r="A656" s="357" t="s">
        <v>17</v>
      </c>
      <c r="B656" s="358" t="s">
        <v>948</v>
      </c>
      <c r="C656" s="368">
        <v>44392</v>
      </c>
      <c r="D656" s="371" t="s">
        <v>31</v>
      </c>
      <c r="E656" s="371" t="s">
        <v>733</v>
      </c>
      <c r="F656" s="371" t="s">
        <v>31</v>
      </c>
      <c r="G656" s="369" t="s">
        <v>1178</v>
      </c>
      <c r="H656" s="369" t="s">
        <v>1240</v>
      </c>
      <c r="I656" s="359" t="s">
        <v>158</v>
      </c>
      <c r="J656" s="359" t="s">
        <v>270</v>
      </c>
      <c r="K656" s="429"/>
    </row>
    <row r="657" spans="1:11" hidden="1">
      <c r="A657" s="357" t="s">
        <v>17</v>
      </c>
      <c r="B657" s="358" t="s">
        <v>948</v>
      </c>
      <c r="C657" s="368">
        <v>44392</v>
      </c>
      <c r="D657" s="371" t="s">
        <v>31</v>
      </c>
      <c r="E657" s="371" t="s">
        <v>733</v>
      </c>
      <c r="F657" s="371" t="s">
        <v>31</v>
      </c>
      <c r="G657" s="369" t="s">
        <v>1178</v>
      </c>
      <c r="H657" s="369" t="s">
        <v>278</v>
      </c>
      <c r="I657" s="359" t="s">
        <v>161</v>
      </c>
      <c r="J657" s="359" t="s">
        <v>270</v>
      </c>
      <c r="K657" s="429"/>
    </row>
    <row r="658" spans="1:11" hidden="1">
      <c r="A658" s="357" t="s">
        <v>17</v>
      </c>
      <c r="B658" s="358" t="s">
        <v>948</v>
      </c>
      <c r="C658" s="368">
        <v>44392</v>
      </c>
      <c r="D658" s="371" t="s">
        <v>31</v>
      </c>
      <c r="E658" s="371" t="s">
        <v>733</v>
      </c>
      <c r="F658" s="371" t="s">
        <v>31</v>
      </c>
      <c r="G658" s="369" t="s">
        <v>1178</v>
      </c>
      <c r="H658" s="369" t="s">
        <v>1241</v>
      </c>
      <c r="I658" s="359" t="s">
        <v>1242</v>
      </c>
      <c r="J658" s="359" t="s">
        <v>270</v>
      </c>
      <c r="K658" s="429"/>
    </row>
    <row r="659" spans="1:11" hidden="1">
      <c r="A659" s="357" t="s">
        <v>17</v>
      </c>
      <c r="B659" s="358" t="s">
        <v>948</v>
      </c>
      <c r="C659" s="368">
        <v>44392</v>
      </c>
      <c r="D659" s="371" t="s">
        <v>31</v>
      </c>
      <c r="E659" s="371" t="s">
        <v>733</v>
      </c>
      <c r="F659" s="371" t="s">
        <v>31</v>
      </c>
      <c r="G659" s="369" t="s">
        <v>1178</v>
      </c>
      <c r="H659" s="369" t="s">
        <v>1243</v>
      </c>
      <c r="I659" s="359" t="s">
        <v>1244</v>
      </c>
      <c r="J659" s="359" t="s">
        <v>270</v>
      </c>
      <c r="K659" s="429"/>
    </row>
    <row r="660" spans="1:11" hidden="1">
      <c r="A660" s="357" t="s">
        <v>17</v>
      </c>
      <c r="B660" s="358" t="s">
        <v>948</v>
      </c>
      <c r="C660" s="368">
        <v>44392</v>
      </c>
      <c r="D660" s="371" t="s">
        <v>31</v>
      </c>
      <c r="E660" s="371" t="s">
        <v>733</v>
      </c>
      <c r="F660" s="371" t="s">
        <v>31</v>
      </c>
      <c r="G660" s="369" t="s">
        <v>1178</v>
      </c>
      <c r="H660" s="369" t="s">
        <v>1245</v>
      </c>
      <c r="I660" s="362" t="s">
        <v>1246</v>
      </c>
      <c r="J660" s="359" t="s">
        <v>270</v>
      </c>
      <c r="K660" s="429"/>
    </row>
    <row r="661" spans="1:11" hidden="1">
      <c r="A661" s="357" t="s">
        <v>17</v>
      </c>
      <c r="B661" s="358" t="s">
        <v>948</v>
      </c>
      <c r="C661" s="368">
        <v>44392</v>
      </c>
      <c r="D661" s="371" t="s">
        <v>31</v>
      </c>
      <c r="E661" s="371" t="s">
        <v>733</v>
      </c>
      <c r="F661" s="371" t="s">
        <v>31</v>
      </c>
      <c r="G661" s="369" t="s">
        <v>1178</v>
      </c>
      <c r="H661" s="369" t="s">
        <v>1247</v>
      </c>
      <c r="I661" s="362" t="s">
        <v>1248</v>
      </c>
      <c r="J661" s="359" t="s">
        <v>270</v>
      </c>
      <c r="K661" s="429"/>
    </row>
    <row r="662" spans="1:11" hidden="1">
      <c r="A662" s="357" t="s">
        <v>17</v>
      </c>
      <c r="B662" s="358" t="s">
        <v>948</v>
      </c>
      <c r="C662" s="368">
        <v>44392</v>
      </c>
      <c r="D662" s="371" t="s">
        <v>31</v>
      </c>
      <c r="E662" s="371" t="s">
        <v>733</v>
      </c>
      <c r="F662" s="371" t="s">
        <v>31</v>
      </c>
      <c r="G662" s="369" t="s">
        <v>1178</v>
      </c>
      <c r="H662" s="369" t="s">
        <v>1249</v>
      </c>
      <c r="I662" s="362" t="s">
        <v>1250</v>
      </c>
      <c r="J662" s="359" t="s">
        <v>270</v>
      </c>
      <c r="K662" s="429"/>
    </row>
    <row r="663" spans="1:11" hidden="1">
      <c r="A663" s="357" t="s">
        <v>17</v>
      </c>
      <c r="B663" s="358" t="s">
        <v>948</v>
      </c>
      <c r="C663" s="368">
        <v>44392</v>
      </c>
      <c r="D663" s="371" t="s">
        <v>31</v>
      </c>
      <c r="E663" s="371" t="s">
        <v>733</v>
      </c>
      <c r="F663" s="371" t="s">
        <v>31</v>
      </c>
      <c r="G663" s="369" t="s">
        <v>1178</v>
      </c>
      <c r="H663" s="369" t="s">
        <v>1251</v>
      </c>
      <c r="I663" s="362" t="s">
        <v>1252</v>
      </c>
      <c r="J663" s="359" t="s">
        <v>270</v>
      </c>
      <c r="K663" s="429"/>
    </row>
    <row r="664" spans="1:11" hidden="1">
      <c r="A664" s="357" t="s">
        <v>17</v>
      </c>
      <c r="B664" s="358" t="s">
        <v>948</v>
      </c>
      <c r="C664" s="368">
        <v>44392</v>
      </c>
      <c r="D664" s="371" t="s">
        <v>31</v>
      </c>
      <c r="E664" s="371" t="s">
        <v>733</v>
      </c>
      <c r="F664" s="371" t="s">
        <v>31</v>
      </c>
      <c r="G664" s="369" t="s">
        <v>1178</v>
      </c>
      <c r="H664" s="369" t="s">
        <v>1253</v>
      </c>
      <c r="I664" s="359" t="s">
        <v>164</v>
      </c>
      <c r="J664" s="359" t="s">
        <v>270</v>
      </c>
      <c r="K664" s="429"/>
    </row>
    <row r="665" spans="1:11" hidden="1">
      <c r="A665" s="357" t="s">
        <v>17</v>
      </c>
      <c r="B665" s="358" t="s">
        <v>948</v>
      </c>
      <c r="C665" s="368">
        <v>44392</v>
      </c>
      <c r="D665" s="371" t="s">
        <v>31</v>
      </c>
      <c r="E665" s="371" t="s">
        <v>733</v>
      </c>
      <c r="F665" s="371" t="s">
        <v>31</v>
      </c>
      <c r="G665" s="369" t="s">
        <v>1178</v>
      </c>
      <c r="H665" s="369" t="s">
        <v>135</v>
      </c>
      <c r="I665" s="359" t="s">
        <v>167</v>
      </c>
      <c r="J665" s="359" t="s">
        <v>270</v>
      </c>
      <c r="K665" s="429"/>
    </row>
    <row r="666" spans="1:11" hidden="1">
      <c r="A666" s="357" t="s">
        <v>17</v>
      </c>
      <c r="B666" s="358" t="s">
        <v>948</v>
      </c>
      <c r="C666" s="368">
        <v>44392</v>
      </c>
      <c r="D666" s="371" t="s">
        <v>31</v>
      </c>
      <c r="E666" s="371" t="s">
        <v>733</v>
      </c>
      <c r="F666" s="371" t="s">
        <v>31</v>
      </c>
      <c r="G666" s="369" t="s">
        <v>1178</v>
      </c>
      <c r="H666" s="369" t="s">
        <v>139</v>
      </c>
      <c r="I666" s="359" t="s">
        <v>170</v>
      </c>
      <c r="J666" s="359" t="s">
        <v>270</v>
      </c>
      <c r="K666" s="429"/>
    </row>
    <row r="667" spans="1:11" hidden="1">
      <c r="A667" s="357" t="s">
        <v>17</v>
      </c>
      <c r="B667" s="358" t="s">
        <v>948</v>
      </c>
      <c r="C667" s="368">
        <v>44392</v>
      </c>
      <c r="D667" s="371" t="s">
        <v>31</v>
      </c>
      <c r="E667" s="371" t="s">
        <v>733</v>
      </c>
      <c r="F667" s="371" t="s">
        <v>31</v>
      </c>
      <c r="G667" s="369" t="s">
        <v>1178</v>
      </c>
      <c r="H667" s="369" t="s">
        <v>142</v>
      </c>
      <c r="I667" s="359" t="s">
        <v>1254</v>
      </c>
      <c r="J667" s="359" t="s">
        <v>270</v>
      </c>
      <c r="K667" s="429"/>
    </row>
    <row r="668" spans="1:11" hidden="1">
      <c r="A668" s="357" t="s">
        <v>17</v>
      </c>
      <c r="B668" s="358" t="s">
        <v>948</v>
      </c>
      <c r="C668" s="368">
        <v>44392</v>
      </c>
      <c r="D668" s="371" t="s">
        <v>31</v>
      </c>
      <c r="E668" s="371" t="s">
        <v>733</v>
      </c>
      <c r="F668" s="371" t="s">
        <v>31</v>
      </c>
      <c r="G668" s="369" t="s">
        <v>1178</v>
      </c>
      <c r="H668" s="369" t="s">
        <v>1255</v>
      </c>
      <c r="I668" s="359" t="s">
        <v>734</v>
      </c>
      <c r="J668" s="359" t="s">
        <v>270</v>
      </c>
      <c r="K668" s="429"/>
    </row>
    <row r="669" spans="1:11" hidden="1">
      <c r="A669" s="357" t="s">
        <v>17</v>
      </c>
      <c r="B669" s="358" t="s">
        <v>948</v>
      </c>
      <c r="C669" s="368">
        <v>44392</v>
      </c>
      <c r="D669" s="371" t="s">
        <v>31</v>
      </c>
      <c r="E669" s="371" t="s">
        <v>733</v>
      </c>
      <c r="F669" s="371" t="s">
        <v>31</v>
      </c>
      <c r="G669" s="369" t="s">
        <v>1178</v>
      </c>
      <c r="H669" s="369" t="s">
        <v>1256</v>
      </c>
      <c r="I669" s="359" t="s">
        <v>734</v>
      </c>
      <c r="J669" s="359" t="s">
        <v>270</v>
      </c>
      <c r="K669" s="429"/>
    </row>
    <row r="670" spans="1:11" hidden="1">
      <c r="A670" s="357" t="s">
        <v>17</v>
      </c>
      <c r="B670" s="358" t="s">
        <v>948</v>
      </c>
      <c r="C670" s="368">
        <v>44392</v>
      </c>
      <c r="D670" s="371" t="s">
        <v>31</v>
      </c>
      <c r="E670" s="371" t="s">
        <v>733</v>
      </c>
      <c r="F670" s="371" t="s">
        <v>31</v>
      </c>
      <c r="G670" s="369" t="s">
        <v>1178</v>
      </c>
      <c r="H670" s="369" t="s">
        <v>1257</v>
      </c>
      <c r="I670" s="359" t="s">
        <v>734</v>
      </c>
      <c r="J670" s="359" t="s">
        <v>270</v>
      </c>
      <c r="K670" s="429"/>
    </row>
    <row r="671" spans="1:11" hidden="1">
      <c r="A671" s="357" t="s">
        <v>17</v>
      </c>
      <c r="B671" s="358" t="s">
        <v>948</v>
      </c>
      <c r="C671" s="368">
        <v>44392</v>
      </c>
      <c r="D671" s="371" t="s">
        <v>31</v>
      </c>
      <c r="E671" s="371" t="s">
        <v>733</v>
      </c>
      <c r="F671" s="371" t="s">
        <v>31</v>
      </c>
      <c r="G671" s="369" t="s">
        <v>1178</v>
      </c>
      <c r="H671" s="369" t="s">
        <v>1258</v>
      </c>
      <c r="I671" s="359" t="s">
        <v>734</v>
      </c>
      <c r="J671" s="359" t="s">
        <v>270</v>
      </c>
      <c r="K671" s="429"/>
    </row>
    <row r="672" spans="1:11" hidden="1">
      <c r="A672" s="357" t="s">
        <v>17</v>
      </c>
      <c r="B672" s="358" t="s">
        <v>948</v>
      </c>
      <c r="C672" s="368">
        <v>44392</v>
      </c>
      <c r="D672" s="371" t="s">
        <v>31</v>
      </c>
      <c r="E672" s="371" t="s">
        <v>733</v>
      </c>
      <c r="F672" s="371" t="s">
        <v>31</v>
      </c>
      <c r="G672" s="369" t="s">
        <v>1178</v>
      </c>
      <c r="H672" s="369" t="s">
        <v>1259</v>
      </c>
      <c r="I672" s="359" t="s">
        <v>734</v>
      </c>
      <c r="J672" s="359" t="s">
        <v>270</v>
      </c>
      <c r="K672" s="429"/>
    </row>
    <row r="673" spans="1:11" hidden="1">
      <c r="A673" s="357" t="s">
        <v>17</v>
      </c>
      <c r="B673" s="358" t="s">
        <v>948</v>
      </c>
      <c r="C673" s="368">
        <v>44392</v>
      </c>
      <c r="D673" s="371" t="s">
        <v>31</v>
      </c>
      <c r="E673" s="371" t="s">
        <v>733</v>
      </c>
      <c r="F673" s="371" t="s">
        <v>31</v>
      </c>
      <c r="G673" s="369" t="s">
        <v>1178</v>
      </c>
      <c r="H673" s="369" t="s">
        <v>1260</v>
      </c>
      <c r="I673" s="359" t="s">
        <v>734</v>
      </c>
      <c r="J673" s="359" t="s">
        <v>270</v>
      </c>
      <c r="K673" s="429"/>
    </row>
    <row r="674" spans="1:11" hidden="1">
      <c r="A674" s="357" t="s">
        <v>17</v>
      </c>
      <c r="B674" s="358" t="s">
        <v>948</v>
      </c>
      <c r="C674" s="368">
        <v>44392</v>
      </c>
      <c r="D674" s="371" t="s">
        <v>31</v>
      </c>
      <c r="E674" s="371" t="s">
        <v>733</v>
      </c>
      <c r="F674" s="371" t="s">
        <v>31</v>
      </c>
      <c r="G674" s="369" t="s">
        <v>1178</v>
      </c>
      <c r="H674" s="369" t="s">
        <v>1261</v>
      </c>
      <c r="I674" s="359" t="s">
        <v>734</v>
      </c>
      <c r="J674" s="359" t="s">
        <v>270</v>
      </c>
      <c r="K674" s="429"/>
    </row>
    <row r="675" spans="1:11" hidden="1">
      <c r="A675" s="357" t="s">
        <v>17</v>
      </c>
      <c r="B675" s="358" t="s">
        <v>948</v>
      </c>
      <c r="C675" s="368">
        <v>44392</v>
      </c>
      <c r="D675" s="371" t="s">
        <v>31</v>
      </c>
      <c r="E675" s="371" t="s">
        <v>733</v>
      </c>
      <c r="F675" s="371" t="s">
        <v>31</v>
      </c>
      <c r="G675" s="369" t="s">
        <v>1178</v>
      </c>
      <c r="H675" s="369" t="s">
        <v>1262</v>
      </c>
      <c r="I675" s="359" t="s">
        <v>734</v>
      </c>
      <c r="J675" s="359" t="s">
        <v>270</v>
      </c>
      <c r="K675" s="429"/>
    </row>
    <row r="676" spans="1:11" hidden="1">
      <c r="A676" s="357" t="s">
        <v>17</v>
      </c>
      <c r="B676" s="358" t="s">
        <v>948</v>
      </c>
      <c r="C676" s="368">
        <v>44392</v>
      </c>
      <c r="D676" s="371" t="s">
        <v>31</v>
      </c>
      <c r="E676" s="371" t="s">
        <v>733</v>
      </c>
      <c r="F676" s="371" t="s">
        <v>31</v>
      </c>
      <c r="G676" s="369" t="s">
        <v>1178</v>
      </c>
      <c r="H676" s="369" t="s">
        <v>1263</v>
      </c>
      <c r="I676" s="359" t="s">
        <v>146</v>
      </c>
      <c r="J676" s="359" t="s">
        <v>270</v>
      </c>
      <c r="K676" s="429"/>
    </row>
    <row r="677" spans="1:11" hidden="1">
      <c r="A677" s="357" t="s">
        <v>17</v>
      </c>
      <c r="B677" s="358" t="s">
        <v>948</v>
      </c>
      <c r="C677" s="368">
        <v>44392</v>
      </c>
      <c r="D677" s="371" t="s">
        <v>31</v>
      </c>
      <c r="E677" s="371" t="s">
        <v>733</v>
      </c>
      <c r="F677" s="371" t="s">
        <v>31</v>
      </c>
      <c r="G677" s="369" t="s">
        <v>1178</v>
      </c>
      <c r="H677" s="369" t="s">
        <v>154</v>
      </c>
      <c r="I677" s="359" t="s">
        <v>149</v>
      </c>
      <c r="J677" s="359" t="s">
        <v>270</v>
      </c>
      <c r="K677" s="429"/>
    </row>
    <row r="678" spans="1:11" hidden="1">
      <c r="A678" s="357" t="s">
        <v>17</v>
      </c>
      <c r="B678" s="358" t="s">
        <v>948</v>
      </c>
      <c r="C678" s="368">
        <v>44392</v>
      </c>
      <c r="D678" s="371" t="s">
        <v>31</v>
      </c>
      <c r="E678" s="371" t="s">
        <v>733</v>
      </c>
      <c r="F678" s="371" t="s">
        <v>31</v>
      </c>
      <c r="G678" s="369" t="s">
        <v>1178</v>
      </c>
      <c r="H678" s="369" t="s">
        <v>157</v>
      </c>
      <c r="I678" s="359" t="s">
        <v>152</v>
      </c>
      <c r="J678" s="359" t="s">
        <v>270</v>
      </c>
      <c r="K678" s="429"/>
    </row>
    <row r="679" spans="1:11" hidden="1">
      <c r="A679" s="357" t="s">
        <v>17</v>
      </c>
      <c r="B679" s="358" t="s">
        <v>948</v>
      </c>
      <c r="C679" s="368">
        <v>44392</v>
      </c>
      <c r="D679" s="371" t="s">
        <v>31</v>
      </c>
      <c r="E679" s="371" t="s">
        <v>733</v>
      </c>
      <c r="F679" s="371" t="s">
        <v>31</v>
      </c>
      <c r="G679" s="369" t="s">
        <v>1178</v>
      </c>
      <c r="H679" s="369" t="s">
        <v>160</v>
      </c>
      <c r="I679" s="359" t="s">
        <v>1264</v>
      </c>
      <c r="J679" s="359" t="s">
        <v>270</v>
      </c>
      <c r="K679" s="429"/>
    </row>
    <row r="680" spans="1:11" hidden="1">
      <c r="A680" s="357" t="s">
        <v>17</v>
      </c>
      <c r="B680" s="358" t="s">
        <v>948</v>
      </c>
      <c r="C680" s="368">
        <v>44392</v>
      </c>
      <c r="D680" s="371" t="s">
        <v>31</v>
      </c>
      <c r="E680" s="371" t="s">
        <v>733</v>
      </c>
      <c r="F680" s="371" t="s">
        <v>31</v>
      </c>
      <c r="G680" s="369" t="s">
        <v>1178</v>
      </c>
      <c r="H680" s="369" t="s">
        <v>1265</v>
      </c>
      <c r="I680" s="359" t="s">
        <v>1266</v>
      </c>
      <c r="J680" s="359" t="s">
        <v>270</v>
      </c>
      <c r="K680" s="429"/>
    </row>
    <row r="681" spans="1:11" hidden="1">
      <c r="A681" s="357" t="s">
        <v>17</v>
      </c>
      <c r="B681" s="358" t="s">
        <v>948</v>
      </c>
      <c r="C681" s="368">
        <v>44392</v>
      </c>
      <c r="D681" s="371" t="s">
        <v>31</v>
      </c>
      <c r="E681" s="371" t="s">
        <v>733</v>
      </c>
      <c r="F681" s="371" t="s">
        <v>31</v>
      </c>
      <c r="G681" s="369" t="s">
        <v>1178</v>
      </c>
      <c r="H681" s="369" t="s">
        <v>281</v>
      </c>
      <c r="I681" s="359" t="s">
        <v>1266</v>
      </c>
      <c r="J681" s="359" t="s">
        <v>270</v>
      </c>
      <c r="K681" s="429"/>
    </row>
    <row r="682" spans="1:11" hidden="1">
      <c r="A682" s="357" t="s">
        <v>17</v>
      </c>
      <c r="B682" s="358" t="s">
        <v>948</v>
      </c>
      <c r="C682" s="368">
        <v>44392</v>
      </c>
      <c r="D682" s="371" t="s">
        <v>31</v>
      </c>
      <c r="E682" s="371" t="s">
        <v>733</v>
      </c>
      <c r="F682" s="371" t="s">
        <v>31</v>
      </c>
      <c r="G682" s="369" t="s">
        <v>1178</v>
      </c>
      <c r="H682" s="369" t="s">
        <v>1267</v>
      </c>
      <c r="I682" s="359" t="s">
        <v>1266</v>
      </c>
      <c r="J682" s="359" t="s">
        <v>270</v>
      </c>
      <c r="K682" s="429"/>
    </row>
    <row r="683" spans="1:11" hidden="1">
      <c r="A683" s="357" t="s">
        <v>17</v>
      </c>
      <c r="B683" s="358" t="s">
        <v>948</v>
      </c>
      <c r="C683" s="368">
        <v>44392</v>
      </c>
      <c r="D683" s="371" t="s">
        <v>31</v>
      </c>
      <c r="E683" s="371" t="s">
        <v>733</v>
      </c>
      <c r="F683" s="371" t="s">
        <v>31</v>
      </c>
      <c r="G683" s="369" t="s">
        <v>1178</v>
      </c>
      <c r="H683" s="369" t="s">
        <v>1268</v>
      </c>
      <c r="I683" s="359" t="s">
        <v>1266</v>
      </c>
      <c r="J683" s="359" t="s">
        <v>270</v>
      </c>
      <c r="K683" s="429"/>
    </row>
    <row r="684" spans="1:11" hidden="1">
      <c r="A684" s="357" t="s">
        <v>17</v>
      </c>
      <c r="B684" s="358" t="s">
        <v>948</v>
      </c>
      <c r="C684" s="368">
        <v>44392</v>
      </c>
      <c r="D684" s="371" t="s">
        <v>31</v>
      </c>
      <c r="E684" s="371" t="s">
        <v>733</v>
      </c>
      <c r="F684" s="371" t="s">
        <v>31</v>
      </c>
      <c r="G684" s="369" t="s">
        <v>1178</v>
      </c>
      <c r="H684" s="369" t="s">
        <v>1269</v>
      </c>
      <c r="I684" s="359">
        <v>0</v>
      </c>
      <c r="J684" s="359" t="s">
        <v>270</v>
      </c>
      <c r="K684" s="429"/>
    </row>
    <row r="685" spans="1:11" hidden="1">
      <c r="A685" s="357" t="s">
        <v>17</v>
      </c>
      <c r="B685" s="358" t="s">
        <v>948</v>
      </c>
      <c r="C685" s="368">
        <v>44392</v>
      </c>
      <c r="D685" s="371" t="s">
        <v>31</v>
      </c>
      <c r="E685" s="371" t="s">
        <v>733</v>
      </c>
      <c r="F685" s="371" t="s">
        <v>31</v>
      </c>
      <c r="G685" s="369" t="s">
        <v>1178</v>
      </c>
      <c r="H685" s="369" t="s">
        <v>1270</v>
      </c>
      <c r="I685" s="359" t="s">
        <v>1271</v>
      </c>
      <c r="J685" s="359" t="s">
        <v>270</v>
      </c>
      <c r="K685" s="429"/>
    </row>
    <row r="686" spans="1:11" hidden="1">
      <c r="A686" s="357" t="s">
        <v>17</v>
      </c>
      <c r="B686" s="358" t="s">
        <v>948</v>
      </c>
      <c r="C686" s="368">
        <v>44392</v>
      </c>
      <c r="D686" s="371" t="s">
        <v>31</v>
      </c>
      <c r="E686" s="371" t="s">
        <v>733</v>
      </c>
      <c r="F686" s="371" t="s">
        <v>31</v>
      </c>
      <c r="G686" s="369" t="s">
        <v>1178</v>
      </c>
      <c r="H686" s="369" t="s">
        <v>1272</v>
      </c>
      <c r="I686" s="359">
        <v>0</v>
      </c>
      <c r="J686" s="359" t="s">
        <v>270</v>
      </c>
      <c r="K686" s="429"/>
    </row>
    <row r="687" spans="1:11" hidden="1">
      <c r="A687" s="357" t="s">
        <v>17</v>
      </c>
      <c r="B687" s="358" t="s">
        <v>948</v>
      </c>
      <c r="C687" s="368">
        <v>44392</v>
      </c>
      <c r="D687" s="371" t="s">
        <v>31</v>
      </c>
      <c r="E687" s="371" t="s">
        <v>733</v>
      </c>
      <c r="F687" s="371" t="s">
        <v>31</v>
      </c>
      <c r="G687" s="369" t="s">
        <v>1178</v>
      </c>
      <c r="H687" s="369" t="s">
        <v>1273</v>
      </c>
      <c r="I687" s="359">
        <v>0</v>
      </c>
      <c r="J687" s="359" t="s">
        <v>270</v>
      </c>
      <c r="K687" s="429"/>
    </row>
    <row r="688" spans="1:11" hidden="1">
      <c r="A688" s="357" t="s">
        <v>17</v>
      </c>
      <c r="B688" s="358" t="s">
        <v>948</v>
      </c>
      <c r="C688" s="368">
        <v>44392</v>
      </c>
      <c r="D688" s="371" t="s">
        <v>31</v>
      </c>
      <c r="E688" s="371" t="s">
        <v>733</v>
      </c>
      <c r="F688" s="371" t="s">
        <v>31</v>
      </c>
      <c r="G688" s="369" t="s">
        <v>1178</v>
      </c>
      <c r="H688" s="369" t="s">
        <v>678</v>
      </c>
      <c r="I688" s="359" t="s">
        <v>734</v>
      </c>
      <c r="J688" s="359" t="s">
        <v>270</v>
      </c>
      <c r="K688" s="429"/>
    </row>
    <row r="689" spans="1:11" hidden="1">
      <c r="A689" s="357" t="s">
        <v>17</v>
      </c>
      <c r="B689" s="358" t="s">
        <v>948</v>
      </c>
      <c r="C689" s="368">
        <v>44392</v>
      </c>
      <c r="D689" s="371" t="s">
        <v>31</v>
      </c>
      <c r="E689" s="371" t="s">
        <v>733</v>
      </c>
      <c r="F689" s="371" t="s">
        <v>31</v>
      </c>
      <c r="G689" s="369" t="s">
        <v>1178</v>
      </c>
      <c r="H689" s="369" t="s">
        <v>1274</v>
      </c>
      <c r="I689" s="359" t="s">
        <v>734</v>
      </c>
      <c r="J689" s="359" t="s">
        <v>270</v>
      </c>
      <c r="K689" s="429"/>
    </row>
    <row r="690" spans="1:11" hidden="1">
      <c r="A690" s="357" t="s">
        <v>17</v>
      </c>
      <c r="B690" s="358" t="s">
        <v>948</v>
      </c>
      <c r="C690" s="368">
        <v>44392</v>
      </c>
      <c r="D690" s="371" t="s">
        <v>31</v>
      </c>
      <c r="E690" s="371" t="s">
        <v>733</v>
      </c>
      <c r="F690" s="371" t="s">
        <v>31</v>
      </c>
      <c r="G690" s="369" t="s">
        <v>1178</v>
      </c>
      <c r="H690" s="369" t="s">
        <v>1275</v>
      </c>
      <c r="I690" s="359" t="s">
        <v>734</v>
      </c>
      <c r="J690" s="359" t="s">
        <v>270</v>
      </c>
      <c r="K690" s="429"/>
    </row>
    <row r="691" spans="1:11" hidden="1">
      <c r="A691" s="357" t="s">
        <v>17</v>
      </c>
      <c r="B691" s="358" t="s">
        <v>948</v>
      </c>
      <c r="C691" s="368">
        <v>44392</v>
      </c>
      <c r="D691" s="371" t="s">
        <v>31</v>
      </c>
      <c r="E691" s="371" t="s">
        <v>733</v>
      </c>
      <c r="F691" s="371" t="s">
        <v>31</v>
      </c>
      <c r="G691" s="369" t="s">
        <v>1178</v>
      </c>
      <c r="H691" s="369" t="s">
        <v>1276</v>
      </c>
      <c r="I691" s="359" t="s">
        <v>734</v>
      </c>
      <c r="J691" s="359" t="s">
        <v>270</v>
      </c>
      <c r="K691" s="429"/>
    </row>
    <row r="692" spans="1:11" ht="69" hidden="1">
      <c r="A692" s="357" t="s">
        <v>17</v>
      </c>
      <c r="B692" s="358" t="s">
        <v>948</v>
      </c>
      <c r="C692" s="368">
        <v>44392</v>
      </c>
      <c r="D692" s="371" t="s">
        <v>31</v>
      </c>
      <c r="E692" s="371" t="s">
        <v>733</v>
      </c>
      <c r="F692" s="371" t="s">
        <v>31</v>
      </c>
      <c r="G692" s="369" t="s">
        <v>1178</v>
      </c>
      <c r="H692" s="369" t="s">
        <v>1277</v>
      </c>
      <c r="I692" s="362" t="s">
        <v>1278</v>
      </c>
      <c r="J692" s="359" t="s">
        <v>270</v>
      </c>
      <c r="K692" s="429"/>
    </row>
    <row r="693" spans="1:11" ht="69" hidden="1">
      <c r="A693" s="357" t="s">
        <v>17</v>
      </c>
      <c r="B693" s="358" t="s">
        <v>948</v>
      </c>
      <c r="C693" s="368">
        <v>44392</v>
      </c>
      <c r="D693" s="371" t="s">
        <v>31</v>
      </c>
      <c r="E693" s="371" t="s">
        <v>733</v>
      </c>
      <c r="F693" s="371" t="s">
        <v>31</v>
      </c>
      <c r="G693" s="369" t="s">
        <v>1178</v>
      </c>
      <c r="H693" s="369" t="s">
        <v>1279</v>
      </c>
      <c r="I693" s="362" t="s">
        <v>1278</v>
      </c>
      <c r="J693" s="359" t="s">
        <v>270</v>
      </c>
      <c r="K693" s="429"/>
    </row>
    <row r="694" spans="1:11" ht="69" hidden="1">
      <c r="A694" s="357" t="s">
        <v>17</v>
      </c>
      <c r="B694" s="358" t="s">
        <v>948</v>
      </c>
      <c r="C694" s="368">
        <v>44392</v>
      </c>
      <c r="D694" s="371" t="s">
        <v>31</v>
      </c>
      <c r="E694" s="371" t="s">
        <v>733</v>
      </c>
      <c r="F694" s="371" t="s">
        <v>31</v>
      </c>
      <c r="G694" s="369" t="s">
        <v>1178</v>
      </c>
      <c r="H694" s="369" t="s">
        <v>1280</v>
      </c>
      <c r="I694" s="362" t="s">
        <v>1278</v>
      </c>
      <c r="J694" s="359" t="s">
        <v>270</v>
      </c>
      <c r="K694" s="429"/>
    </row>
    <row r="695" spans="1:11" ht="69" hidden="1">
      <c r="A695" s="357" t="s">
        <v>17</v>
      </c>
      <c r="B695" s="358" t="s">
        <v>948</v>
      </c>
      <c r="C695" s="368">
        <v>44392</v>
      </c>
      <c r="D695" s="371" t="s">
        <v>31</v>
      </c>
      <c r="E695" s="371" t="s">
        <v>733</v>
      </c>
      <c r="F695" s="371" t="s">
        <v>31</v>
      </c>
      <c r="G695" s="369" t="s">
        <v>1178</v>
      </c>
      <c r="H695" s="369" t="s">
        <v>1281</v>
      </c>
      <c r="I695" s="362" t="s">
        <v>1278</v>
      </c>
      <c r="J695" s="359" t="s">
        <v>270</v>
      </c>
      <c r="K695" s="429"/>
    </row>
    <row r="696" spans="1:11" hidden="1">
      <c r="A696" s="357" t="s">
        <v>17</v>
      </c>
      <c r="B696" s="358" t="s">
        <v>948</v>
      </c>
      <c r="C696" s="368">
        <v>44392</v>
      </c>
      <c r="D696" s="371" t="s">
        <v>31</v>
      </c>
      <c r="E696" s="371" t="s">
        <v>733</v>
      </c>
      <c r="F696" s="371" t="s">
        <v>31</v>
      </c>
      <c r="G696" s="369" t="s">
        <v>1178</v>
      </c>
      <c r="H696" s="369" t="s">
        <v>123</v>
      </c>
      <c r="I696" s="359">
        <v>0</v>
      </c>
      <c r="J696" s="359" t="s">
        <v>270</v>
      </c>
      <c r="K696" s="429"/>
    </row>
    <row r="697" spans="1:11" ht="69" hidden="1">
      <c r="A697" s="357" t="s">
        <v>17</v>
      </c>
      <c r="B697" s="358" t="s">
        <v>948</v>
      </c>
      <c r="C697" s="368">
        <v>44392</v>
      </c>
      <c r="D697" s="371" t="s">
        <v>31</v>
      </c>
      <c r="E697" s="371" t="s">
        <v>733</v>
      </c>
      <c r="F697" s="371" t="s">
        <v>31</v>
      </c>
      <c r="G697" s="369" t="s">
        <v>1178</v>
      </c>
      <c r="H697" s="369" t="s">
        <v>1282</v>
      </c>
      <c r="I697" s="362" t="s">
        <v>1278</v>
      </c>
      <c r="J697" s="359" t="s">
        <v>270</v>
      </c>
      <c r="K697" s="429"/>
    </row>
    <row r="698" spans="1:11" hidden="1">
      <c r="A698" s="357" t="s">
        <v>17</v>
      </c>
      <c r="B698" s="358" t="s">
        <v>948</v>
      </c>
      <c r="C698" s="368">
        <v>44392</v>
      </c>
      <c r="D698" s="371" t="s">
        <v>31</v>
      </c>
      <c r="E698" s="371" t="s">
        <v>733</v>
      </c>
      <c r="F698" s="371" t="s">
        <v>31</v>
      </c>
      <c r="G698" s="369" t="s">
        <v>1178</v>
      </c>
      <c r="H698" s="369" t="s">
        <v>1283</v>
      </c>
      <c r="I698" s="359">
        <v>0</v>
      </c>
      <c r="J698" s="359" t="s">
        <v>270</v>
      </c>
      <c r="K698" s="429"/>
    </row>
    <row r="699" spans="1:11" hidden="1">
      <c r="A699" s="357" t="s">
        <v>17</v>
      </c>
      <c r="B699" s="358" t="s">
        <v>948</v>
      </c>
      <c r="C699" s="368">
        <v>44392</v>
      </c>
      <c r="D699" s="371" t="s">
        <v>31</v>
      </c>
      <c r="E699" s="371" t="s">
        <v>733</v>
      </c>
      <c r="F699" s="371" t="s">
        <v>31</v>
      </c>
      <c r="G699" s="369" t="s">
        <v>1178</v>
      </c>
      <c r="H699" s="369" t="s">
        <v>1284</v>
      </c>
      <c r="I699" s="359">
        <v>0</v>
      </c>
      <c r="J699" s="359" t="s">
        <v>270</v>
      </c>
      <c r="K699" s="429"/>
    </row>
    <row r="700" spans="1:11" ht="55.15" hidden="1">
      <c r="A700" s="357" t="s">
        <v>17</v>
      </c>
      <c r="B700" s="358" t="s">
        <v>948</v>
      </c>
      <c r="C700" s="368">
        <v>44392</v>
      </c>
      <c r="D700" s="371" t="s">
        <v>31</v>
      </c>
      <c r="E700" s="371" t="s">
        <v>733</v>
      </c>
      <c r="F700" s="371" t="s">
        <v>31</v>
      </c>
      <c r="G700" s="369" t="s">
        <v>1178</v>
      </c>
      <c r="H700" s="369" t="s">
        <v>682</v>
      </c>
      <c r="I700" s="362" t="s">
        <v>1285</v>
      </c>
      <c r="J700" s="359" t="s">
        <v>270</v>
      </c>
      <c r="K700" s="429"/>
    </row>
    <row r="701" spans="1:11" ht="55.15" hidden="1">
      <c r="A701" s="357" t="s">
        <v>17</v>
      </c>
      <c r="B701" s="358" t="s">
        <v>948</v>
      </c>
      <c r="C701" s="368">
        <v>44392</v>
      </c>
      <c r="D701" s="371" t="s">
        <v>31</v>
      </c>
      <c r="E701" s="371" t="s">
        <v>733</v>
      </c>
      <c r="F701" s="371" t="s">
        <v>31</v>
      </c>
      <c r="G701" s="369" t="s">
        <v>1178</v>
      </c>
      <c r="H701" s="369" t="s">
        <v>1286</v>
      </c>
      <c r="I701" s="362" t="s">
        <v>1287</v>
      </c>
      <c r="J701" s="359" t="s">
        <v>270</v>
      </c>
      <c r="K701" s="429"/>
    </row>
    <row r="702" spans="1:11" ht="55.15" hidden="1">
      <c r="A702" s="357" t="s">
        <v>17</v>
      </c>
      <c r="B702" s="358" t="s">
        <v>948</v>
      </c>
      <c r="C702" s="368">
        <v>44392</v>
      </c>
      <c r="D702" s="371" t="s">
        <v>31</v>
      </c>
      <c r="E702" s="371" t="s">
        <v>733</v>
      </c>
      <c r="F702" s="371" t="s">
        <v>31</v>
      </c>
      <c r="G702" s="369" t="s">
        <v>1178</v>
      </c>
      <c r="H702" s="369" t="s">
        <v>1288</v>
      </c>
      <c r="I702" s="362" t="s">
        <v>1289</v>
      </c>
      <c r="J702" s="359" t="s">
        <v>270</v>
      </c>
      <c r="K702" s="429"/>
    </row>
    <row r="703" spans="1:11" ht="55.15" hidden="1">
      <c r="A703" s="357" t="s">
        <v>17</v>
      </c>
      <c r="B703" s="358" t="s">
        <v>948</v>
      </c>
      <c r="C703" s="368">
        <v>44392</v>
      </c>
      <c r="D703" s="371" t="s">
        <v>31</v>
      </c>
      <c r="E703" s="371" t="s">
        <v>733</v>
      </c>
      <c r="F703" s="371" t="s">
        <v>31</v>
      </c>
      <c r="G703" s="369" t="s">
        <v>1178</v>
      </c>
      <c r="H703" s="369" t="s">
        <v>1290</v>
      </c>
      <c r="I703" s="362" t="s">
        <v>1291</v>
      </c>
      <c r="J703" s="359" t="s">
        <v>270</v>
      </c>
      <c r="K703" s="429"/>
    </row>
    <row r="704" spans="1:11" hidden="1">
      <c r="A704" s="357" t="s">
        <v>17</v>
      </c>
      <c r="B704" s="358" t="s">
        <v>948</v>
      </c>
      <c r="C704" s="368">
        <v>44392</v>
      </c>
      <c r="D704" s="371" t="s">
        <v>31</v>
      </c>
      <c r="E704" s="371" t="s">
        <v>733</v>
      </c>
      <c r="F704" s="371" t="s">
        <v>31</v>
      </c>
      <c r="G704" s="369" t="s">
        <v>1178</v>
      </c>
      <c r="H704" s="369" t="s">
        <v>1292</v>
      </c>
      <c r="I704" s="362" t="s">
        <v>1293</v>
      </c>
      <c r="J704" s="359" t="s">
        <v>270</v>
      </c>
      <c r="K704" s="429"/>
    </row>
    <row r="705" spans="1:11" hidden="1">
      <c r="A705" s="357" t="s">
        <v>17</v>
      </c>
      <c r="B705" s="358" t="s">
        <v>948</v>
      </c>
      <c r="C705" s="368">
        <v>44392</v>
      </c>
      <c r="D705" s="371" t="s">
        <v>31</v>
      </c>
      <c r="E705" s="371" t="s">
        <v>733</v>
      </c>
      <c r="F705" s="371" t="s">
        <v>31</v>
      </c>
      <c r="G705" s="369" t="s">
        <v>1178</v>
      </c>
      <c r="H705" s="369" t="s">
        <v>282</v>
      </c>
      <c r="I705" s="362" t="s">
        <v>1294</v>
      </c>
      <c r="J705" s="359" t="s">
        <v>270</v>
      </c>
      <c r="K705" s="429"/>
    </row>
    <row r="706" spans="1:11" hidden="1">
      <c r="A706" s="357" t="s">
        <v>17</v>
      </c>
      <c r="B706" s="358" t="s">
        <v>948</v>
      </c>
      <c r="C706" s="368">
        <v>44392</v>
      </c>
      <c r="D706" s="371" t="s">
        <v>31</v>
      </c>
      <c r="E706" s="371" t="s">
        <v>733</v>
      </c>
      <c r="F706" s="371" t="s">
        <v>31</v>
      </c>
      <c r="G706" s="369" t="s">
        <v>1178</v>
      </c>
      <c r="H706" s="369" t="s">
        <v>880</v>
      </c>
      <c r="I706" s="362" t="s">
        <v>1295</v>
      </c>
      <c r="J706" s="359" t="s">
        <v>270</v>
      </c>
      <c r="K706" s="429"/>
    </row>
    <row r="707" spans="1:11" hidden="1">
      <c r="A707" s="357" t="s">
        <v>17</v>
      </c>
      <c r="B707" s="358" t="s">
        <v>948</v>
      </c>
      <c r="C707" s="368">
        <v>44392</v>
      </c>
      <c r="D707" s="371" t="s">
        <v>31</v>
      </c>
      <c r="E707" s="371" t="s">
        <v>733</v>
      </c>
      <c r="F707" s="371" t="s">
        <v>31</v>
      </c>
      <c r="G707" s="369" t="s">
        <v>1178</v>
      </c>
      <c r="H707" s="369" t="s">
        <v>45</v>
      </c>
      <c r="I707" s="362" t="s">
        <v>1296</v>
      </c>
      <c r="J707" s="359" t="s">
        <v>270</v>
      </c>
      <c r="K707" s="429"/>
    </row>
    <row r="708" spans="1:11" hidden="1">
      <c r="A708" s="357" t="s">
        <v>17</v>
      </c>
      <c r="B708" s="358" t="s">
        <v>948</v>
      </c>
      <c r="C708" s="368">
        <v>44392</v>
      </c>
      <c r="D708" s="371" t="s">
        <v>31</v>
      </c>
      <c r="E708" s="371" t="s">
        <v>733</v>
      </c>
      <c r="F708" s="371" t="s">
        <v>31</v>
      </c>
      <c r="G708" s="369" t="s">
        <v>1178</v>
      </c>
      <c r="H708" s="369" t="s">
        <v>1297</v>
      </c>
      <c r="I708" s="359" t="s">
        <v>734</v>
      </c>
      <c r="J708" s="359" t="s">
        <v>270</v>
      </c>
      <c r="K708" s="429"/>
    </row>
    <row r="709" spans="1:11" hidden="1">
      <c r="A709" s="357" t="s">
        <v>17</v>
      </c>
      <c r="B709" s="358" t="s">
        <v>948</v>
      </c>
      <c r="C709" s="368">
        <v>44392</v>
      </c>
      <c r="D709" s="371" t="s">
        <v>31</v>
      </c>
      <c r="E709" s="371" t="s">
        <v>733</v>
      </c>
      <c r="F709" s="371" t="s">
        <v>31</v>
      </c>
      <c r="G709" s="369" t="s">
        <v>1178</v>
      </c>
      <c r="H709" s="369" t="s">
        <v>126</v>
      </c>
      <c r="I709" s="359" t="s">
        <v>734</v>
      </c>
      <c r="J709" s="359" t="s">
        <v>270</v>
      </c>
      <c r="K709" s="429"/>
    </row>
    <row r="710" spans="1:11" hidden="1">
      <c r="A710" s="357" t="s">
        <v>17</v>
      </c>
      <c r="B710" s="358" t="s">
        <v>948</v>
      </c>
      <c r="C710" s="368">
        <v>44392</v>
      </c>
      <c r="D710" s="371" t="s">
        <v>31</v>
      </c>
      <c r="E710" s="371" t="s">
        <v>733</v>
      </c>
      <c r="F710" s="371" t="s">
        <v>31</v>
      </c>
      <c r="G710" s="369" t="s">
        <v>1178</v>
      </c>
      <c r="H710" s="369" t="s">
        <v>129</v>
      </c>
      <c r="I710" s="359" t="s">
        <v>734</v>
      </c>
      <c r="J710" s="359" t="s">
        <v>270</v>
      </c>
      <c r="K710" s="429"/>
    </row>
    <row r="711" spans="1:11" hidden="1">
      <c r="A711" s="357" t="s">
        <v>17</v>
      </c>
      <c r="B711" s="358" t="s">
        <v>948</v>
      </c>
      <c r="C711" s="368">
        <v>44392</v>
      </c>
      <c r="D711" s="371" t="s">
        <v>31</v>
      </c>
      <c r="E711" s="371" t="s">
        <v>733</v>
      </c>
      <c r="F711" s="371" t="s">
        <v>31</v>
      </c>
      <c r="G711" s="369" t="s">
        <v>1178</v>
      </c>
      <c r="H711" s="369" t="s">
        <v>1298</v>
      </c>
      <c r="I711" s="359" t="s">
        <v>734</v>
      </c>
      <c r="J711" s="359" t="s">
        <v>270</v>
      </c>
      <c r="K711" s="429"/>
    </row>
    <row r="712" spans="1:11" hidden="1">
      <c r="A712" s="357" t="s">
        <v>17</v>
      </c>
      <c r="B712" s="358" t="s">
        <v>948</v>
      </c>
      <c r="C712" s="368">
        <v>44392</v>
      </c>
      <c r="D712" s="371" t="s">
        <v>31</v>
      </c>
      <c r="E712" s="371" t="s">
        <v>733</v>
      </c>
      <c r="F712" s="371" t="s">
        <v>31</v>
      </c>
      <c r="G712" s="369" t="s">
        <v>1178</v>
      </c>
      <c r="H712" s="369" t="s">
        <v>1299</v>
      </c>
      <c r="I712" s="362" t="s">
        <v>1300</v>
      </c>
      <c r="J712" s="359" t="s">
        <v>270</v>
      </c>
      <c r="K712" s="429"/>
    </row>
    <row r="713" spans="1:11" hidden="1">
      <c r="A713" s="357" t="s">
        <v>17</v>
      </c>
      <c r="B713" s="358" t="s">
        <v>948</v>
      </c>
      <c r="C713" s="368">
        <v>44392</v>
      </c>
      <c r="D713" s="371" t="s">
        <v>31</v>
      </c>
      <c r="E713" s="371" t="s">
        <v>733</v>
      </c>
      <c r="F713" s="371" t="s">
        <v>31</v>
      </c>
      <c r="G713" s="369" t="s">
        <v>1178</v>
      </c>
      <c r="H713" s="369" t="s">
        <v>1301</v>
      </c>
      <c r="I713" s="362" t="s">
        <v>1302</v>
      </c>
      <c r="J713" s="359" t="s">
        <v>270</v>
      </c>
      <c r="K713" s="429"/>
    </row>
    <row r="714" spans="1:11" hidden="1">
      <c r="A714" s="357" t="s">
        <v>17</v>
      </c>
      <c r="B714" s="358" t="s">
        <v>948</v>
      </c>
      <c r="C714" s="368">
        <v>44392</v>
      </c>
      <c r="D714" s="371" t="s">
        <v>31</v>
      </c>
      <c r="E714" s="371" t="s">
        <v>733</v>
      </c>
      <c r="F714" s="371" t="s">
        <v>31</v>
      </c>
      <c r="G714" s="369" t="s">
        <v>1178</v>
      </c>
      <c r="H714" s="369" t="s">
        <v>1303</v>
      </c>
      <c r="I714" s="362" t="s">
        <v>1304</v>
      </c>
      <c r="J714" s="359" t="s">
        <v>270</v>
      </c>
      <c r="K714" s="429"/>
    </row>
    <row r="715" spans="1:11" hidden="1">
      <c r="A715" s="357" t="s">
        <v>17</v>
      </c>
      <c r="B715" s="358" t="s">
        <v>948</v>
      </c>
      <c r="C715" s="368">
        <v>44392</v>
      </c>
      <c r="D715" s="371" t="s">
        <v>31</v>
      </c>
      <c r="E715" s="371" t="s">
        <v>733</v>
      </c>
      <c r="F715" s="371" t="s">
        <v>31</v>
      </c>
      <c r="G715" s="369" t="s">
        <v>1178</v>
      </c>
      <c r="H715" s="369" t="s">
        <v>1305</v>
      </c>
      <c r="I715" s="362" t="s">
        <v>1306</v>
      </c>
      <c r="J715" s="359" t="s">
        <v>270</v>
      </c>
      <c r="K715" s="429"/>
    </row>
    <row r="716" spans="1:11" hidden="1">
      <c r="A716" s="357" t="s">
        <v>17</v>
      </c>
      <c r="B716" s="358" t="s">
        <v>948</v>
      </c>
      <c r="C716" s="368">
        <v>44392</v>
      </c>
      <c r="D716" s="371" t="s">
        <v>31</v>
      </c>
      <c r="E716" s="371" t="s">
        <v>733</v>
      </c>
      <c r="F716" s="371" t="s">
        <v>31</v>
      </c>
      <c r="G716" s="369" t="s">
        <v>1178</v>
      </c>
      <c r="H716" s="369" t="s">
        <v>1307</v>
      </c>
      <c r="I716" s="362" t="s">
        <v>1308</v>
      </c>
      <c r="J716" s="359" t="s">
        <v>270</v>
      </c>
      <c r="K716" s="429"/>
    </row>
    <row r="717" spans="1:11" hidden="1">
      <c r="A717" s="357" t="s">
        <v>17</v>
      </c>
      <c r="B717" s="358" t="s">
        <v>948</v>
      </c>
      <c r="C717" s="368">
        <v>44392</v>
      </c>
      <c r="D717" s="371" t="s">
        <v>31</v>
      </c>
      <c r="E717" s="371" t="s">
        <v>733</v>
      </c>
      <c r="F717" s="371" t="s">
        <v>31</v>
      </c>
      <c r="G717" s="369" t="s">
        <v>1178</v>
      </c>
      <c r="H717" s="369" t="s">
        <v>283</v>
      </c>
      <c r="I717" s="362" t="s">
        <v>1309</v>
      </c>
      <c r="J717" s="359" t="s">
        <v>270</v>
      </c>
      <c r="K717" s="429"/>
    </row>
    <row r="718" spans="1:11" hidden="1">
      <c r="A718" s="357" t="s">
        <v>17</v>
      </c>
      <c r="B718" s="358" t="s">
        <v>948</v>
      </c>
      <c r="C718" s="368">
        <v>44392</v>
      </c>
      <c r="D718" s="371" t="s">
        <v>31</v>
      </c>
      <c r="E718" s="371" t="s">
        <v>733</v>
      </c>
      <c r="F718" s="371" t="s">
        <v>31</v>
      </c>
      <c r="G718" s="369" t="s">
        <v>1178</v>
      </c>
      <c r="H718" s="369" t="s">
        <v>1310</v>
      </c>
      <c r="I718" s="362" t="s">
        <v>1311</v>
      </c>
      <c r="J718" s="359" t="s">
        <v>270</v>
      </c>
      <c r="K718" s="429"/>
    </row>
    <row r="719" spans="1:11" hidden="1">
      <c r="A719" s="357" t="s">
        <v>17</v>
      </c>
      <c r="B719" s="358" t="s">
        <v>948</v>
      </c>
      <c r="C719" s="368">
        <v>44392</v>
      </c>
      <c r="D719" s="371" t="s">
        <v>31</v>
      </c>
      <c r="E719" s="371" t="s">
        <v>733</v>
      </c>
      <c r="F719" s="371" t="s">
        <v>31</v>
      </c>
      <c r="G719" s="369" t="s">
        <v>1178</v>
      </c>
      <c r="H719" s="369" t="s">
        <v>1312</v>
      </c>
      <c r="I719" s="362" t="s">
        <v>1313</v>
      </c>
      <c r="J719" s="359" t="s">
        <v>270</v>
      </c>
      <c r="K719" s="429"/>
    </row>
    <row r="720" spans="1:11" hidden="1">
      <c r="A720" s="357" t="s">
        <v>17</v>
      </c>
      <c r="B720" s="358" t="s">
        <v>948</v>
      </c>
      <c r="C720" s="368">
        <v>44392</v>
      </c>
      <c r="D720" s="371" t="s">
        <v>31</v>
      </c>
      <c r="E720" s="371" t="s">
        <v>733</v>
      </c>
      <c r="F720" s="371" t="s">
        <v>31</v>
      </c>
      <c r="G720" s="369" t="s">
        <v>1178</v>
      </c>
      <c r="H720" s="369" t="s">
        <v>1314</v>
      </c>
      <c r="I720" s="362" t="s">
        <v>1315</v>
      </c>
      <c r="J720" s="359" t="s">
        <v>270</v>
      </c>
      <c r="K720" s="429"/>
    </row>
    <row r="721" spans="1:11" hidden="1">
      <c r="A721" s="357" t="s">
        <v>17</v>
      </c>
      <c r="B721" s="358" t="s">
        <v>948</v>
      </c>
      <c r="C721" s="368">
        <v>44392</v>
      </c>
      <c r="D721" s="371" t="s">
        <v>31</v>
      </c>
      <c r="E721" s="371" t="s">
        <v>733</v>
      </c>
      <c r="F721" s="371" t="s">
        <v>31</v>
      </c>
      <c r="G721" s="369" t="s">
        <v>1178</v>
      </c>
      <c r="H721" s="369" t="s">
        <v>1316</v>
      </c>
      <c r="I721" s="362" t="s">
        <v>1317</v>
      </c>
      <c r="J721" s="359" t="s">
        <v>270</v>
      </c>
      <c r="K721" s="429"/>
    </row>
    <row r="722" spans="1:11" hidden="1">
      <c r="A722" s="357" t="s">
        <v>17</v>
      </c>
      <c r="B722" s="358" t="s">
        <v>948</v>
      </c>
      <c r="C722" s="368">
        <v>44392</v>
      </c>
      <c r="D722" s="371" t="s">
        <v>31</v>
      </c>
      <c r="E722" s="371" t="s">
        <v>733</v>
      </c>
      <c r="F722" s="371" t="s">
        <v>31</v>
      </c>
      <c r="G722" s="369" t="s">
        <v>1178</v>
      </c>
      <c r="H722" s="369" t="s">
        <v>1318</v>
      </c>
      <c r="I722" s="362" t="s">
        <v>1319</v>
      </c>
      <c r="J722" s="359" t="s">
        <v>270</v>
      </c>
      <c r="K722" s="429"/>
    </row>
    <row r="723" spans="1:11" hidden="1">
      <c r="A723" s="357" t="s">
        <v>17</v>
      </c>
      <c r="B723" s="358" t="s">
        <v>948</v>
      </c>
      <c r="C723" s="368">
        <v>44392</v>
      </c>
      <c r="D723" s="371" t="s">
        <v>31</v>
      </c>
      <c r="E723" s="371" t="s">
        <v>733</v>
      </c>
      <c r="F723" s="371" t="s">
        <v>31</v>
      </c>
      <c r="G723" s="369" t="s">
        <v>1178</v>
      </c>
      <c r="H723" s="369" t="s">
        <v>1320</v>
      </c>
      <c r="I723" s="362" t="s">
        <v>1321</v>
      </c>
      <c r="J723" s="359" t="s">
        <v>270</v>
      </c>
      <c r="K723" s="429"/>
    </row>
    <row r="724" spans="1:11" hidden="1">
      <c r="A724" s="357" t="s">
        <v>17</v>
      </c>
      <c r="B724" s="358" t="s">
        <v>948</v>
      </c>
      <c r="C724" s="368">
        <v>44392</v>
      </c>
      <c r="D724" s="371" t="s">
        <v>31</v>
      </c>
      <c r="E724" s="371" t="s">
        <v>733</v>
      </c>
      <c r="F724" s="371" t="s">
        <v>31</v>
      </c>
      <c r="G724" s="369" t="s">
        <v>1178</v>
      </c>
      <c r="H724" s="369" t="s">
        <v>1322</v>
      </c>
      <c r="I724" s="359" t="s">
        <v>734</v>
      </c>
      <c r="J724" s="359" t="s">
        <v>270</v>
      </c>
      <c r="K724" s="429"/>
    </row>
    <row r="725" spans="1:11" hidden="1">
      <c r="A725" s="357" t="s">
        <v>17</v>
      </c>
      <c r="B725" s="358" t="s">
        <v>948</v>
      </c>
      <c r="C725" s="368">
        <v>44392</v>
      </c>
      <c r="D725" s="371" t="s">
        <v>31</v>
      </c>
      <c r="E725" s="371" t="s">
        <v>733</v>
      </c>
      <c r="F725" s="371" t="s">
        <v>31</v>
      </c>
      <c r="G725" s="369" t="s">
        <v>1178</v>
      </c>
      <c r="H725" s="369" t="s">
        <v>1323</v>
      </c>
      <c r="I725" s="359" t="s">
        <v>734</v>
      </c>
      <c r="J725" s="359" t="s">
        <v>270</v>
      </c>
      <c r="K725" s="429"/>
    </row>
    <row r="726" spans="1:11" hidden="1">
      <c r="A726" s="357" t="s">
        <v>17</v>
      </c>
      <c r="B726" s="358" t="s">
        <v>948</v>
      </c>
      <c r="C726" s="368">
        <v>44392</v>
      </c>
      <c r="D726" s="371" t="s">
        <v>31</v>
      </c>
      <c r="E726" s="371" t="s">
        <v>733</v>
      </c>
      <c r="F726" s="371" t="s">
        <v>31</v>
      </c>
      <c r="G726" s="369" t="s">
        <v>1178</v>
      </c>
      <c r="H726" s="369" t="s">
        <v>1324</v>
      </c>
      <c r="I726" s="359" t="s">
        <v>734</v>
      </c>
      <c r="J726" s="359" t="s">
        <v>270</v>
      </c>
      <c r="K726" s="429"/>
    </row>
    <row r="727" spans="1:11" hidden="1">
      <c r="A727" s="357" t="s">
        <v>17</v>
      </c>
      <c r="B727" s="358" t="s">
        <v>948</v>
      </c>
      <c r="C727" s="368">
        <v>44392</v>
      </c>
      <c r="D727" s="371" t="s">
        <v>31</v>
      </c>
      <c r="E727" s="371" t="s">
        <v>733</v>
      </c>
      <c r="F727" s="371" t="s">
        <v>31</v>
      </c>
      <c r="G727" s="369" t="s">
        <v>1178</v>
      </c>
      <c r="H727" s="369" t="s">
        <v>1325</v>
      </c>
      <c r="I727" s="359" t="s">
        <v>734</v>
      </c>
      <c r="J727" s="359" t="s">
        <v>270</v>
      </c>
      <c r="K727" s="429"/>
    </row>
    <row r="728" spans="1:11" hidden="1">
      <c r="A728" s="357" t="s">
        <v>17</v>
      </c>
      <c r="B728" s="358" t="s">
        <v>948</v>
      </c>
      <c r="C728" s="368">
        <v>44392</v>
      </c>
      <c r="D728" s="371" t="s">
        <v>31</v>
      </c>
      <c r="E728" s="371" t="s">
        <v>733</v>
      </c>
      <c r="F728" s="371" t="s">
        <v>31</v>
      </c>
      <c r="G728" s="369" t="s">
        <v>1178</v>
      </c>
      <c r="H728" s="369" t="s">
        <v>1326</v>
      </c>
      <c r="I728" s="362" t="s">
        <v>1327</v>
      </c>
      <c r="J728" s="359" t="s">
        <v>270</v>
      </c>
      <c r="K728" s="429"/>
    </row>
    <row r="729" spans="1:11" hidden="1">
      <c r="A729" s="357" t="s">
        <v>17</v>
      </c>
      <c r="B729" s="358" t="s">
        <v>948</v>
      </c>
      <c r="C729" s="368">
        <v>44392</v>
      </c>
      <c r="D729" s="371" t="s">
        <v>31</v>
      </c>
      <c r="E729" s="371" t="s">
        <v>733</v>
      </c>
      <c r="F729" s="371" t="s">
        <v>31</v>
      </c>
      <c r="G729" s="369" t="s">
        <v>1178</v>
      </c>
      <c r="H729" s="369" t="s">
        <v>1328</v>
      </c>
      <c r="I729" s="362" t="s">
        <v>1329</v>
      </c>
      <c r="J729" s="359" t="s">
        <v>270</v>
      </c>
      <c r="K729" s="429"/>
    </row>
    <row r="730" spans="1:11" hidden="1">
      <c r="A730" s="357" t="s">
        <v>17</v>
      </c>
      <c r="B730" s="358" t="s">
        <v>948</v>
      </c>
      <c r="C730" s="368">
        <v>44392</v>
      </c>
      <c r="D730" s="371" t="s">
        <v>31</v>
      </c>
      <c r="E730" s="371" t="s">
        <v>733</v>
      </c>
      <c r="F730" s="371" t="s">
        <v>31</v>
      </c>
      <c r="G730" s="369" t="s">
        <v>1178</v>
      </c>
      <c r="H730" s="369" t="s">
        <v>1330</v>
      </c>
      <c r="I730" s="362" t="s">
        <v>1331</v>
      </c>
      <c r="J730" s="359" t="s">
        <v>270</v>
      </c>
      <c r="K730" s="429"/>
    </row>
    <row r="731" spans="1:11" hidden="1">
      <c r="A731" s="357" t="s">
        <v>17</v>
      </c>
      <c r="B731" s="358" t="s">
        <v>948</v>
      </c>
      <c r="C731" s="368">
        <v>44392</v>
      </c>
      <c r="D731" s="371" t="s">
        <v>31</v>
      </c>
      <c r="E731" s="371" t="s">
        <v>733</v>
      </c>
      <c r="F731" s="371" t="s">
        <v>31</v>
      </c>
      <c r="G731" s="369" t="s">
        <v>1178</v>
      </c>
      <c r="H731" s="369" t="s">
        <v>1332</v>
      </c>
      <c r="I731" s="362" t="s">
        <v>1333</v>
      </c>
      <c r="J731" s="359" t="s">
        <v>270</v>
      </c>
      <c r="K731" s="429"/>
    </row>
    <row r="732" spans="1:11" hidden="1">
      <c r="A732" s="357" t="s">
        <v>17</v>
      </c>
      <c r="B732" s="358" t="s">
        <v>948</v>
      </c>
      <c r="C732" s="368">
        <v>44392</v>
      </c>
      <c r="D732" s="371" t="s">
        <v>31</v>
      </c>
      <c r="E732" s="371" t="s">
        <v>733</v>
      </c>
      <c r="F732" s="371" t="s">
        <v>31</v>
      </c>
      <c r="G732" s="369" t="s">
        <v>1178</v>
      </c>
      <c r="H732" s="369" t="s">
        <v>1334</v>
      </c>
      <c r="I732" s="362" t="s">
        <v>1335</v>
      </c>
      <c r="J732" s="359" t="s">
        <v>270</v>
      </c>
      <c r="K732" s="429"/>
    </row>
    <row r="733" spans="1:11" hidden="1">
      <c r="A733" s="357" t="s">
        <v>17</v>
      </c>
      <c r="B733" s="358" t="s">
        <v>948</v>
      </c>
      <c r="C733" s="368">
        <v>44392</v>
      </c>
      <c r="D733" s="371" t="s">
        <v>31</v>
      </c>
      <c r="E733" s="371" t="s">
        <v>733</v>
      </c>
      <c r="F733" s="371" t="s">
        <v>31</v>
      </c>
      <c r="G733" s="369" t="s">
        <v>1178</v>
      </c>
      <c r="H733" s="369" t="s">
        <v>1336</v>
      </c>
      <c r="I733" s="362" t="s">
        <v>1337</v>
      </c>
      <c r="J733" s="359" t="s">
        <v>270</v>
      </c>
      <c r="K733" s="429"/>
    </row>
    <row r="734" spans="1:11" hidden="1">
      <c r="A734" s="357" t="s">
        <v>17</v>
      </c>
      <c r="B734" s="358" t="s">
        <v>948</v>
      </c>
      <c r="C734" s="368">
        <v>44392</v>
      </c>
      <c r="D734" s="371" t="s">
        <v>31</v>
      </c>
      <c r="E734" s="371" t="s">
        <v>733</v>
      </c>
      <c r="F734" s="371" t="s">
        <v>31</v>
      </c>
      <c r="G734" s="369" t="s">
        <v>1178</v>
      </c>
      <c r="H734" s="369" t="s">
        <v>1338</v>
      </c>
      <c r="I734" s="362" t="s">
        <v>1339</v>
      </c>
      <c r="J734" s="359" t="s">
        <v>270</v>
      </c>
      <c r="K734" s="429"/>
    </row>
    <row r="735" spans="1:11" hidden="1">
      <c r="A735" s="357" t="s">
        <v>17</v>
      </c>
      <c r="B735" s="358" t="s">
        <v>948</v>
      </c>
      <c r="C735" s="368">
        <v>44392</v>
      </c>
      <c r="D735" s="371" t="s">
        <v>31</v>
      </c>
      <c r="E735" s="371" t="s">
        <v>733</v>
      </c>
      <c r="F735" s="371" t="s">
        <v>31</v>
      </c>
      <c r="G735" s="369" t="s">
        <v>1178</v>
      </c>
      <c r="H735" s="369" t="s">
        <v>1340</v>
      </c>
      <c r="I735" s="362" t="s">
        <v>1341</v>
      </c>
      <c r="J735" s="359" t="s">
        <v>270</v>
      </c>
      <c r="K735" s="429"/>
    </row>
    <row r="736" spans="1:11" hidden="1">
      <c r="A736" s="357" t="s">
        <v>17</v>
      </c>
      <c r="B736" s="358" t="s">
        <v>948</v>
      </c>
      <c r="C736" s="368">
        <v>44392</v>
      </c>
      <c r="D736" s="371" t="s">
        <v>31</v>
      </c>
      <c r="E736" s="371" t="s">
        <v>733</v>
      </c>
      <c r="F736" s="371" t="s">
        <v>31</v>
      </c>
      <c r="G736" s="369" t="s">
        <v>1178</v>
      </c>
      <c r="H736" s="369" t="s">
        <v>1342</v>
      </c>
      <c r="I736" s="362" t="s">
        <v>1343</v>
      </c>
      <c r="J736" s="359" t="s">
        <v>270</v>
      </c>
      <c r="K736" s="429"/>
    </row>
    <row r="737" spans="1:11" hidden="1">
      <c r="A737" s="357" t="s">
        <v>17</v>
      </c>
      <c r="B737" s="358" t="s">
        <v>948</v>
      </c>
      <c r="C737" s="368">
        <v>44392</v>
      </c>
      <c r="D737" s="371" t="s">
        <v>31</v>
      </c>
      <c r="E737" s="371" t="s">
        <v>733</v>
      </c>
      <c r="F737" s="371" t="s">
        <v>31</v>
      </c>
      <c r="G737" s="369" t="s">
        <v>1178</v>
      </c>
      <c r="H737" s="369" t="s">
        <v>1344</v>
      </c>
      <c r="I737" s="362" t="s">
        <v>1345</v>
      </c>
      <c r="J737" s="359" t="s">
        <v>270</v>
      </c>
      <c r="K737" s="429"/>
    </row>
    <row r="738" spans="1:11" hidden="1">
      <c r="A738" s="357" t="s">
        <v>17</v>
      </c>
      <c r="B738" s="358" t="s">
        <v>948</v>
      </c>
      <c r="C738" s="368">
        <v>44392</v>
      </c>
      <c r="D738" s="371" t="s">
        <v>31</v>
      </c>
      <c r="E738" s="371" t="s">
        <v>733</v>
      </c>
      <c r="F738" s="371" t="s">
        <v>31</v>
      </c>
      <c r="G738" s="369" t="s">
        <v>1178</v>
      </c>
      <c r="H738" s="369" t="s">
        <v>1346</v>
      </c>
      <c r="I738" s="362" t="s">
        <v>1347</v>
      </c>
      <c r="J738" s="359" t="s">
        <v>270</v>
      </c>
      <c r="K738" s="429"/>
    </row>
    <row r="739" spans="1:11" hidden="1">
      <c r="A739" s="357" t="s">
        <v>17</v>
      </c>
      <c r="B739" s="358" t="s">
        <v>948</v>
      </c>
      <c r="C739" s="368">
        <v>44392</v>
      </c>
      <c r="D739" s="371" t="s">
        <v>31</v>
      </c>
      <c r="E739" s="371" t="s">
        <v>733</v>
      </c>
      <c r="F739" s="371" t="s">
        <v>31</v>
      </c>
      <c r="G739" s="369" t="s">
        <v>1178</v>
      </c>
      <c r="H739" s="369" t="s">
        <v>1348</v>
      </c>
      <c r="I739" s="362" t="s">
        <v>1349</v>
      </c>
      <c r="J739" s="359" t="s">
        <v>270</v>
      </c>
      <c r="K739" s="429"/>
    </row>
    <row r="740" spans="1:11" hidden="1">
      <c r="A740" s="357" t="s">
        <v>17</v>
      </c>
      <c r="B740" s="358" t="s">
        <v>948</v>
      </c>
      <c r="C740" s="368">
        <v>44392</v>
      </c>
      <c r="D740" s="371" t="s">
        <v>31</v>
      </c>
      <c r="E740" s="371" t="s">
        <v>733</v>
      </c>
      <c r="F740" s="371" t="s">
        <v>31</v>
      </c>
      <c r="G740" s="369" t="s">
        <v>1178</v>
      </c>
      <c r="H740" s="369" t="s">
        <v>1350</v>
      </c>
      <c r="I740" s="359" t="s">
        <v>1351</v>
      </c>
      <c r="J740" s="359" t="s">
        <v>270</v>
      </c>
      <c r="K740" s="429"/>
    </row>
    <row r="741" spans="1:11" hidden="1">
      <c r="A741" s="357" t="s">
        <v>17</v>
      </c>
      <c r="B741" s="358" t="s">
        <v>948</v>
      </c>
      <c r="C741" s="368">
        <v>44392</v>
      </c>
      <c r="D741" s="371" t="s">
        <v>31</v>
      </c>
      <c r="E741" s="371" t="s">
        <v>733</v>
      </c>
      <c r="F741" s="371" t="s">
        <v>31</v>
      </c>
      <c r="G741" s="369" t="s">
        <v>1178</v>
      </c>
      <c r="H741" s="369" t="s">
        <v>1352</v>
      </c>
      <c r="I741" s="359" t="s">
        <v>1353</v>
      </c>
      <c r="J741" s="359" t="s">
        <v>270</v>
      </c>
      <c r="K741" s="429"/>
    </row>
    <row r="742" spans="1:11" hidden="1">
      <c r="A742" s="357" t="s">
        <v>17</v>
      </c>
      <c r="B742" s="358" t="s">
        <v>948</v>
      </c>
      <c r="C742" s="368">
        <v>44392</v>
      </c>
      <c r="D742" s="371" t="s">
        <v>31</v>
      </c>
      <c r="E742" s="371" t="s">
        <v>733</v>
      </c>
      <c r="F742" s="371" t="s">
        <v>31</v>
      </c>
      <c r="G742" s="369" t="s">
        <v>1178</v>
      </c>
      <c r="H742" s="369" t="s">
        <v>1354</v>
      </c>
      <c r="I742" s="359" t="s">
        <v>1355</v>
      </c>
      <c r="J742" s="359" t="s">
        <v>270</v>
      </c>
      <c r="K742" s="429"/>
    </row>
    <row r="743" spans="1:11" hidden="1">
      <c r="A743" s="357" t="s">
        <v>17</v>
      </c>
      <c r="B743" s="358" t="s">
        <v>948</v>
      </c>
      <c r="C743" s="368">
        <v>44392</v>
      </c>
      <c r="D743" s="371" t="s">
        <v>31</v>
      </c>
      <c r="E743" s="371" t="s">
        <v>733</v>
      </c>
      <c r="F743" s="371" t="s">
        <v>31</v>
      </c>
      <c r="G743" s="369" t="s">
        <v>1178</v>
      </c>
      <c r="H743" s="369" t="s">
        <v>1356</v>
      </c>
      <c r="I743" s="362" t="s">
        <v>1357</v>
      </c>
      <c r="J743" s="359" t="s">
        <v>270</v>
      </c>
      <c r="K743" s="429"/>
    </row>
    <row r="744" spans="1:11" hidden="1">
      <c r="A744" s="357" t="s">
        <v>17</v>
      </c>
      <c r="B744" s="358" t="s">
        <v>948</v>
      </c>
      <c r="C744" s="368">
        <v>44392</v>
      </c>
      <c r="D744" s="371" t="s">
        <v>31</v>
      </c>
      <c r="E744" s="371" t="s">
        <v>733</v>
      </c>
      <c r="F744" s="371" t="s">
        <v>31</v>
      </c>
      <c r="G744" s="369" t="s">
        <v>1178</v>
      </c>
      <c r="H744" s="369" t="s">
        <v>1358</v>
      </c>
      <c r="I744" s="359" t="s">
        <v>734</v>
      </c>
      <c r="J744" s="359" t="s">
        <v>270</v>
      </c>
      <c r="K744" s="429"/>
    </row>
    <row r="745" spans="1:11" hidden="1">
      <c r="A745" s="357" t="s">
        <v>17</v>
      </c>
      <c r="B745" s="358" t="s">
        <v>948</v>
      </c>
      <c r="C745" s="368">
        <v>44392</v>
      </c>
      <c r="D745" s="371" t="s">
        <v>31</v>
      </c>
      <c r="E745" s="371" t="s">
        <v>733</v>
      </c>
      <c r="F745" s="371" t="s">
        <v>31</v>
      </c>
      <c r="G745" s="369" t="s">
        <v>1178</v>
      </c>
      <c r="H745" s="369" t="s">
        <v>1359</v>
      </c>
      <c r="I745" s="362" t="s">
        <v>1360</v>
      </c>
      <c r="J745" s="359" t="s">
        <v>270</v>
      </c>
      <c r="K745" s="429"/>
    </row>
    <row r="746" spans="1:11" hidden="1">
      <c r="A746" s="357" t="s">
        <v>17</v>
      </c>
      <c r="B746" s="358" t="s">
        <v>948</v>
      </c>
      <c r="C746" s="368">
        <v>44392</v>
      </c>
      <c r="D746" s="371" t="s">
        <v>31</v>
      </c>
      <c r="E746" s="371" t="s">
        <v>733</v>
      </c>
      <c r="F746" s="371" t="s">
        <v>31</v>
      </c>
      <c r="G746" s="369" t="s">
        <v>1178</v>
      </c>
      <c r="H746" s="369" t="s">
        <v>1361</v>
      </c>
      <c r="I746" s="362" t="s">
        <v>1362</v>
      </c>
      <c r="J746" s="359" t="s">
        <v>270</v>
      </c>
      <c r="K746" s="429"/>
    </row>
    <row r="747" spans="1:11" hidden="1">
      <c r="A747" s="357" t="s">
        <v>17</v>
      </c>
      <c r="B747" s="358" t="s">
        <v>948</v>
      </c>
      <c r="C747" s="368">
        <v>44392</v>
      </c>
      <c r="D747" s="371" t="s">
        <v>31</v>
      </c>
      <c r="E747" s="371" t="s">
        <v>733</v>
      </c>
      <c r="F747" s="371" t="s">
        <v>31</v>
      </c>
      <c r="G747" s="369" t="s">
        <v>1178</v>
      </c>
      <c r="H747" s="369" t="s">
        <v>1099</v>
      </c>
      <c r="I747" s="377" t="s">
        <v>1363</v>
      </c>
      <c r="J747" s="359" t="s">
        <v>270</v>
      </c>
      <c r="K747" s="429"/>
    </row>
    <row r="748" spans="1:11" hidden="1">
      <c r="A748" s="357" t="s">
        <v>17</v>
      </c>
      <c r="B748" s="358" t="s">
        <v>948</v>
      </c>
      <c r="C748" s="368">
        <v>44392</v>
      </c>
      <c r="D748" s="371" t="s">
        <v>31</v>
      </c>
      <c r="E748" s="371" t="s">
        <v>733</v>
      </c>
      <c r="F748" s="371" t="s">
        <v>31</v>
      </c>
      <c r="G748" s="369" t="s">
        <v>1178</v>
      </c>
      <c r="H748" s="369" t="s">
        <v>667</v>
      </c>
      <c r="I748" s="362" t="s">
        <v>1364</v>
      </c>
      <c r="J748" s="359" t="s">
        <v>270</v>
      </c>
      <c r="K748" s="429"/>
    </row>
    <row r="749" spans="1:11" hidden="1">
      <c r="A749" s="357" t="s">
        <v>17</v>
      </c>
      <c r="B749" s="358" t="s">
        <v>948</v>
      </c>
      <c r="C749" s="368">
        <v>44392</v>
      </c>
      <c r="D749" s="371" t="s">
        <v>31</v>
      </c>
      <c r="E749" s="371" t="s">
        <v>733</v>
      </c>
      <c r="F749" s="371" t="s">
        <v>31</v>
      </c>
      <c r="G749" s="369" t="s">
        <v>1178</v>
      </c>
      <c r="H749" s="369" t="s">
        <v>1365</v>
      </c>
      <c r="I749" s="362" t="s">
        <v>1366</v>
      </c>
      <c r="J749" s="359" t="s">
        <v>270</v>
      </c>
      <c r="K749" s="429"/>
    </row>
    <row r="750" spans="1:11" hidden="1">
      <c r="A750" s="357" t="s">
        <v>17</v>
      </c>
      <c r="B750" s="358" t="s">
        <v>948</v>
      </c>
      <c r="C750" s="368">
        <v>44392</v>
      </c>
      <c r="D750" s="371" t="s">
        <v>31</v>
      </c>
      <c r="E750" s="371" t="s">
        <v>733</v>
      </c>
      <c r="F750" s="371" t="s">
        <v>31</v>
      </c>
      <c r="G750" s="369" t="s">
        <v>1178</v>
      </c>
      <c r="H750" s="369" t="s">
        <v>1367</v>
      </c>
      <c r="I750" s="359" t="s">
        <v>1368</v>
      </c>
      <c r="J750" s="359" t="s">
        <v>270</v>
      </c>
      <c r="K750" s="429"/>
    </row>
    <row r="751" spans="1:11" hidden="1">
      <c r="A751" s="357" t="s">
        <v>17</v>
      </c>
      <c r="B751" s="358" t="s">
        <v>948</v>
      </c>
      <c r="C751" s="368">
        <v>44392</v>
      </c>
      <c r="D751" s="371" t="s">
        <v>31</v>
      </c>
      <c r="E751" s="371" t="s">
        <v>733</v>
      </c>
      <c r="F751" s="371" t="s">
        <v>31</v>
      </c>
      <c r="G751" s="369" t="s">
        <v>1178</v>
      </c>
      <c r="H751" s="369" t="s">
        <v>151</v>
      </c>
      <c r="I751" s="359" t="s">
        <v>62</v>
      </c>
      <c r="J751" s="359" t="s">
        <v>270</v>
      </c>
      <c r="K751" s="429"/>
    </row>
    <row r="752" spans="1:11" hidden="1">
      <c r="A752" s="357" t="s">
        <v>17</v>
      </c>
      <c r="B752" s="358" t="s">
        <v>948</v>
      </c>
      <c r="C752" s="368">
        <v>44392</v>
      </c>
      <c r="D752" s="371" t="s">
        <v>31</v>
      </c>
      <c r="E752" s="371" t="s">
        <v>733</v>
      </c>
      <c r="F752" s="371" t="s">
        <v>31</v>
      </c>
      <c r="G752" s="369" t="s">
        <v>1178</v>
      </c>
      <c r="H752" s="369" t="s">
        <v>1369</v>
      </c>
      <c r="I752" s="359" t="s">
        <v>1370</v>
      </c>
      <c r="J752" s="359" t="s">
        <v>270</v>
      </c>
      <c r="K752" s="429"/>
    </row>
    <row r="753" spans="1:11" hidden="1">
      <c r="A753" s="357" t="s">
        <v>17</v>
      </c>
      <c r="B753" s="358" t="s">
        <v>948</v>
      </c>
      <c r="C753" s="368">
        <v>44392</v>
      </c>
      <c r="D753" s="371" t="s">
        <v>31</v>
      </c>
      <c r="E753" s="371" t="s">
        <v>733</v>
      </c>
      <c r="F753" s="371" t="s">
        <v>31</v>
      </c>
      <c r="G753" s="369" t="s">
        <v>1178</v>
      </c>
      <c r="H753" s="369" t="s">
        <v>51</v>
      </c>
      <c r="I753" s="362" t="s">
        <v>1371</v>
      </c>
      <c r="J753" s="359" t="s">
        <v>270</v>
      </c>
      <c r="K753" s="429"/>
    </row>
    <row r="754" spans="1:11" hidden="1">
      <c r="A754" s="357" t="s">
        <v>17</v>
      </c>
      <c r="B754" s="358" t="s">
        <v>948</v>
      </c>
      <c r="C754" s="368">
        <v>44392</v>
      </c>
      <c r="D754" s="371" t="s">
        <v>31</v>
      </c>
      <c r="E754" s="371" t="s">
        <v>733</v>
      </c>
      <c r="F754" s="371" t="s">
        <v>31</v>
      </c>
      <c r="G754" s="369" t="s">
        <v>1178</v>
      </c>
      <c r="H754" s="369" t="s">
        <v>1372</v>
      </c>
      <c r="I754" s="362" t="s">
        <v>1373</v>
      </c>
      <c r="J754" s="359" t="s">
        <v>270</v>
      </c>
      <c r="K754" s="429"/>
    </row>
    <row r="755" spans="1:11" hidden="1">
      <c r="A755" s="357" t="s">
        <v>17</v>
      </c>
      <c r="B755" s="358" t="s">
        <v>948</v>
      </c>
      <c r="C755" s="368">
        <v>44392</v>
      </c>
      <c r="D755" s="371" t="s">
        <v>31</v>
      </c>
      <c r="E755" s="371" t="s">
        <v>733</v>
      </c>
      <c r="F755" s="371" t="s">
        <v>31</v>
      </c>
      <c r="G755" s="369" t="s">
        <v>1178</v>
      </c>
      <c r="H755" s="369" t="s">
        <v>106</v>
      </c>
      <c r="I755" s="362" t="s">
        <v>1374</v>
      </c>
      <c r="J755" s="359" t="s">
        <v>270</v>
      </c>
      <c r="K755" s="429"/>
    </row>
    <row r="756" spans="1:11" hidden="1">
      <c r="A756" s="357" t="s">
        <v>17</v>
      </c>
      <c r="B756" s="358" t="s">
        <v>948</v>
      </c>
      <c r="C756" s="368">
        <v>44392</v>
      </c>
      <c r="D756" s="371" t="s">
        <v>31</v>
      </c>
      <c r="E756" s="371" t="s">
        <v>733</v>
      </c>
      <c r="F756" s="371" t="s">
        <v>31</v>
      </c>
      <c r="G756" s="369" t="s">
        <v>1178</v>
      </c>
      <c r="H756" s="369" t="s">
        <v>109</v>
      </c>
      <c r="I756" s="359" t="s">
        <v>1375</v>
      </c>
      <c r="J756" s="359" t="s">
        <v>270</v>
      </c>
      <c r="K756" s="429"/>
    </row>
    <row r="757" spans="1:11" hidden="1">
      <c r="A757" s="357" t="s">
        <v>17</v>
      </c>
      <c r="B757" s="358" t="s">
        <v>948</v>
      </c>
      <c r="C757" s="368">
        <v>44392</v>
      </c>
      <c r="D757" s="371" t="s">
        <v>31</v>
      </c>
      <c r="E757" s="371" t="s">
        <v>733</v>
      </c>
      <c r="F757" s="371" t="s">
        <v>31</v>
      </c>
      <c r="G757" s="369" t="s">
        <v>1178</v>
      </c>
      <c r="H757" s="369" t="s">
        <v>169</v>
      </c>
      <c r="I757" s="359" t="s">
        <v>1376</v>
      </c>
      <c r="J757" s="359" t="s">
        <v>270</v>
      </c>
      <c r="K757" s="429"/>
    </row>
    <row r="758" spans="1:11" hidden="1">
      <c r="A758" s="357" t="s">
        <v>17</v>
      </c>
      <c r="B758" s="358" t="s">
        <v>948</v>
      </c>
      <c r="C758" s="368">
        <v>44392</v>
      </c>
      <c r="D758" s="371" t="s">
        <v>31</v>
      </c>
      <c r="E758" s="371" t="s">
        <v>733</v>
      </c>
      <c r="F758" s="371" t="s">
        <v>31</v>
      </c>
      <c r="G758" s="369" t="s">
        <v>1178</v>
      </c>
      <c r="H758" s="369" t="s">
        <v>289</v>
      </c>
      <c r="I758" s="362" t="s">
        <v>1377</v>
      </c>
      <c r="J758" s="359" t="s">
        <v>270</v>
      </c>
      <c r="K758" s="429"/>
    </row>
    <row r="759" spans="1:11" hidden="1">
      <c r="A759" s="357" t="s">
        <v>17</v>
      </c>
      <c r="B759" s="358" t="s">
        <v>948</v>
      </c>
      <c r="C759" s="368">
        <v>44392</v>
      </c>
      <c r="D759" s="371" t="s">
        <v>31</v>
      </c>
      <c r="E759" s="371" t="s">
        <v>733</v>
      </c>
      <c r="F759" s="371" t="s">
        <v>31</v>
      </c>
      <c r="G759" s="369" t="s">
        <v>1178</v>
      </c>
      <c r="H759" s="369" t="s">
        <v>291</v>
      </c>
      <c r="I759" s="362" t="s">
        <v>1378</v>
      </c>
      <c r="J759" s="359" t="s">
        <v>270</v>
      </c>
      <c r="K759" s="429"/>
    </row>
    <row r="760" spans="1:11" hidden="1">
      <c r="A760" s="357" t="s">
        <v>17</v>
      </c>
      <c r="B760" s="358" t="s">
        <v>948</v>
      </c>
      <c r="C760" s="368">
        <v>44392</v>
      </c>
      <c r="D760" s="371" t="s">
        <v>31</v>
      </c>
      <c r="E760" s="371" t="s">
        <v>733</v>
      </c>
      <c r="F760" s="371" t="s">
        <v>31</v>
      </c>
      <c r="G760" s="369" t="s">
        <v>1178</v>
      </c>
      <c r="H760" s="369" t="s">
        <v>293</v>
      </c>
      <c r="I760" s="362" t="s">
        <v>1379</v>
      </c>
      <c r="J760" s="359" t="s">
        <v>270</v>
      </c>
      <c r="K760" s="429"/>
    </row>
    <row r="761" spans="1:11" hidden="1">
      <c r="A761" s="357" t="s">
        <v>17</v>
      </c>
      <c r="B761" s="358" t="s">
        <v>948</v>
      </c>
      <c r="C761" s="368">
        <v>44392</v>
      </c>
      <c r="D761" s="371" t="s">
        <v>31</v>
      </c>
      <c r="E761" s="371" t="s">
        <v>733</v>
      </c>
      <c r="F761" s="371" t="s">
        <v>31</v>
      </c>
      <c r="G761" s="369" t="s">
        <v>1178</v>
      </c>
      <c r="H761" s="369" t="s">
        <v>295</v>
      </c>
      <c r="I761" s="362" t="s">
        <v>1380</v>
      </c>
      <c r="J761" s="359" t="s">
        <v>270</v>
      </c>
      <c r="K761" s="429"/>
    </row>
    <row r="762" spans="1:11" hidden="1">
      <c r="A762" s="357" t="s">
        <v>17</v>
      </c>
      <c r="B762" s="358" t="s">
        <v>948</v>
      </c>
      <c r="C762" s="368">
        <v>44392</v>
      </c>
      <c r="D762" s="371" t="s">
        <v>31</v>
      </c>
      <c r="E762" s="371" t="s">
        <v>733</v>
      </c>
      <c r="F762" s="371" t="s">
        <v>31</v>
      </c>
      <c r="G762" s="369" t="s">
        <v>1178</v>
      </c>
      <c r="H762" s="369" t="s">
        <v>297</v>
      </c>
      <c r="I762" s="362" t="s">
        <v>1381</v>
      </c>
      <c r="J762" s="359" t="s">
        <v>270</v>
      </c>
      <c r="K762" s="429"/>
    </row>
    <row r="763" spans="1:11" hidden="1">
      <c r="A763" s="357" t="s">
        <v>17</v>
      </c>
      <c r="B763" s="358" t="s">
        <v>948</v>
      </c>
      <c r="C763" s="368">
        <v>44392</v>
      </c>
      <c r="D763" s="371" t="s">
        <v>31</v>
      </c>
      <c r="E763" s="371" t="s">
        <v>733</v>
      </c>
      <c r="F763" s="371" t="s">
        <v>31</v>
      </c>
      <c r="G763" s="369" t="s">
        <v>1178</v>
      </c>
      <c r="H763" s="369" t="s">
        <v>299</v>
      </c>
      <c r="I763" s="362" t="s">
        <v>1382</v>
      </c>
      <c r="J763" s="359" t="s">
        <v>270</v>
      </c>
      <c r="K763" s="429"/>
    </row>
    <row r="764" spans="1:11" hidden="1">
      <c r="A764" s="357" t="s">
        <v>17</v>
      </c>
      <c r="B764" s="358" t="s">
        <v>948</v>
      </c>
      <c r="C764" s="368">
        <v>44392</v>
      </c>
      <c r="D764" s="371" t="s">
        <v>31</v>
      </c>
      <c r="E764" s="371" t="s">
        <v>733</v>
      </c>
      <c r="F764" s="371" t="s">
        <v>31</v>
      </c>
      <c r="G764" s="369" t="s">
        <v>1178</v>
      </c>
      <c r="H764" s="369" t="s">
        <v>1383</v>
      </c>
      <c r="I764" s="359" t="s">
        <v>1384</v>
      </c>
      <c r="J764" s="359" t="s">
        <v>270</v>
      </c>
      <c r="K764" s="429"/>
    </row>
    <row r="765" spans="1:11" hidden="1">
      <c r="A765" s="357" t="s">
        <v>17</v>
      </c>
      <c r="B765" s="358" t="s">
        <v>948</v>
      </c>
      <c r="C765" s="368">
        <v>44392</v>
      </c>
      <c r="D765" s="371" t="s">
        <v>31</v>
      </c>
      <c r="E765" s="371" t="s">
        <v>733</v>
      </c>
      <c r="F765" s="371" t="s">
        <v>31</v>
      </c>
      <c r="G765" s="369" t="s">
        <v>1178</v>
      </c>
      <c r="H765" s="369" t="s">
        <v>1385</v>
      </c>
      <c r="I765" s="359" t="s">
        <v>1386</v>
      </c>
      <c r="J765" s="359" t="s">
        <v>270</v>
      </c>
      <c r="K765" s="429"/>
    </row>
    <row r="766" spans="1:11" hidden="1">
      <c r="A766" s="357" t="s">
        <v>17</v>
      </c>
      <c r="B766" s="358" t="s">
        <v>948</v>
      </c>
      <c r="C766" s="368">
        <v>44392</v>
      </c>
      <c r="D766" s="371" t="s">
        <v>31</v>
      </c>
      <c r="E766" s="371" t="s">
        <v>733</v>
      </c>
      <c r="F766" s="371" t="s">
        <v>31</v>
      </c>
      <c r="G766" s="369" t="s">
        <v>1178</v>
      </c>
      <c r="H766" s="369" t="s">
        <v>716</v>
      </c>
      <c r="I766" s="359" t="s">
        <v>1387</v>
      </c>
      <c r="J766" s="359" t="s">
        <v>270</v>
      </c>
      <c r="K766" s="429"/>
    </row>
    <row r="767" spans="1:11" hidden="1">
      <c r="A767" s="357" t="s">
        <v>17</v>
      </c>
      <c r="B767" s="358" t="s">
        <v>948</v>
      </c>
      <c r="C767" s="368">
        <v>44392</v>
      </c>
      <c r="D767" s="371" t="s">
        <v>31</v>
      </c>
      <c r="E767" s="371" t="s">
        <v>733</v>
      </c>
      <c r="F767" s="371" t="s">
        <v>31</v>
      </c>
      <c r="G767" s="369" t="s">
        <v>1178</v>
      </c>
      <c r="H767" s="369" t="s">
        <v>313</v>
      </c>
      <c r="I767" s="359" t="s">
        <v>1388</v>
      </c>
      <c r="J767" s="359" t="s">
        <v>270</v>
      </c>
      <c r="K767" s="429"/>
    </row>
    <row r="768" spans="1:11" ht="27.6" hidden="1">
      <c r="A768" s="357" t="s">
        <v>17</v>
      </c>
      <c r="B768" s="358" t="s">
        <v>948</v>
      </c>
      <c r="C768" s="368">
        <v>44392</v>
      </c>
      <c r="D768" s="371" t="s">
        <v>31</v>
      </c>
      <c r="E768" s="371" t="s">
        <v>733</v>
      </c>
      <c r="F768" s="371" t="s">
        <v>31</v>
      </c>
      <c r="G768" s="369" t="s">
        <v>1178</v>
      </c>
      <c r="H768" s="369" t="s">
        <v>1389</v>
      </c>
      <c r="I768" s="359" t="s">
        <v>365</v>
      </c>
      <c r="J768" s="359" t="s">
        <v>270</v>
      </c>
      <c r="K768" s="429"/>
    </row>
    <row r="769" spans="1:11" hidden="1">
      <c r="A769" s="357" t="s">
        <v>17</v>
      </c>
      <c r="B769" s="358" t="s">
        <v>948</v>
      </c>
      <c r="C769" s="368">
        <v>44392</v>
      </c>
      <c r="D769" s="371" t="s">
        <v>31</v>
      </c>
      <c r="E769" s="371" t="s">
        <v>733</v>
      </c>
      <c r="F769" s="371" t="s">
        <v>31</v>
      </c>
      <c r="G769" s="369" t="s">
        <v>1178</v>
      </c>
      <c r="H769" s="369" t="s">
        <v>305</v>
      </c>
      <c r="I769" s="359" t="s">
        <v>1390</v>
      </c>
      <c r="J769" s="359" t="s">
        <v>270</v>
      </c>
      <c r="K769" s="429"/>
    </row>
    <row r="770" spans="1:11" hidden="1">
      <c r="A770" s="357" t="s">
        <v>17</v>
      </c>
      <c r="B770" s="358" t="s">
        <v>948</v>
      </c>
      <c r="C770" s="368">
        <v>44392</v>
      </c>
      <c r="D770" s="371" t="s">
        <v>31</v>
      </c>
      <c r="E770" s="371" t="s">
        <v>733</v>
      </c>
      <c r="F770" s="371" t="s">
        <v>31</v>
      </c>
      <c r="G770" s="369" t="s">
        <v>1178</v>
      </c>
      <c r="H770" s="369" t="s">
        <v>724</v>
      </c>
      <c r="I770" s="359" t="s">
        <v>1391</v>
      </c>
      <c r="J770" s="359" t="s">
        <v>270</v>
      </c>
      <c r="K770" s="429"/>
    </row>
    <row r="771" spans="1:11" hidden="1">
      <c r="A771" s="357" t="s">
        <v>17</v>
      </c>
      <c r="B771" s="358" t="s">
        <v>948</v>
      </c>
      <c r="C771" s="368">
        <v>44392</v>
      </c>
      <c r="D771" s="371" t="s">
        <v>31</v>
      </c>
      <c r="E771" s="371" t="s">
        <v>733</v>
      </c>
      <c r="F771" s="371" t="s">
        <v>31</v>
      </c>
      <c r="G771" s="369" t="s">
        <v>1178</v>
      </c>
      <c r="H771" s="369" t="s">
        <v>662</v>
      </c>
      <c r="I771" s="359" t="s">
        <v>1392</v>
      </c>
      <c r="J771" s="359" t="s">
        <v>270</v>
      </c>
      <c r="K771" s="429"/>
    </row>
    <row r="772" spans="1:11" hidden="1">
      <c r="A772" s="357" t="s">
        <v>17</v>
      </c>
      <c r="B772" s="358" t="s">
        <v>948</v>
      </c>
      <c r="C772" s="368">
        <v>44392</v>
      </c>
      <c r="D772" s="371" t="s">
        <v>31</v>
      </c>
      <c r="E772" s="371" t="s">
        <v>733</v>
      </c>
      <c r="F772" s="371" t="s">
        <v>31</v>
      </c>
      <c r="G772" s="369" t="s">
        <v>1178</v>
      </c>
      <c r="H772" s="369" t="s">
        <v>542</v>
      </c>
      <c r="I772" s="359" t="s">
        <v>1393</v>
      </c>
      <c r="J772" s="359" t="s">
        <v>270</v>
      </c>
      <c r="K772" s="429"/>
    </row>
    <row r="773" spans="1:11" ht="14.25" hidden="1" customHeight="1">
      <c r="A773" s="357" t="s">
        <v>17</v>
      </c>
      <c r="B773" s="358" t="s">
        <v>948</v>
      </c>
      <c r="C773" s="368">
        <v>44392</v>
      </c>
      <c r="D773" s="371" t="s">
        <v>31</v>
      </c>
      <c r="E773" s="371" t="s">
        <v>733</v>
      </c>
      <c r="F773" s="371" t="s">
        <v>31</v>
      </c>
      <c r="G773" s="374" t="s">
        <v>1394</v>
      </c>
      <c r="H773" s="374" t="s">
        <v>1179</v>
      </c>
      <c r="I773" s="359" t="s">
        <v>1180</v>
      </c>
      <c r="J773" s="359"/>
      <c r="K773" s="416" t="s">
        <v>1395</v>
      </c>
    </row>
    <row r="774" spans="1:11" ht="14.25" hidden="1" customHeight="1">
      <c r="A774" s="357" t="s">
        <v>17</v>
      </c>
      <c r="B774" s="358" t="s">
        <v>948</v>
      </c>
      <c r="C774" s="368">
        <v>44392</v>
      </c>
      <c r="D774" s="371" t="s">
        <v>31</v>
      </c>
      <c r="E774" s="371" t="s">
        <v>733</v>
      </c>
      <c r="F774" s="371" t="s">
        <v>31</v>
      </c>
      <c r="G774" s="374" t="s">
        <v>1394</v>
      </c>
      <c r="H774" s="374" t="s">
        <v>1184</v>
      </c>
      <c r="I774" s="359" t="s">
        <v>1185</v>
      </c>
      <c r="J774" s="359" t="s">
        <v>270</v>
      </c>
      <c r="K774" s="416"/>
    </row>
    <row r="775" spans="1:11" hidden="1">
      <c r="A775" s="357" t="s">
        <v>17</v>
      </c>
      <c r="B775" s="358" t="s">
        <v>948</v>
      </c>
      <c r="C775" s="368">
        <v>44392</v>
      </c>
      <c r="D775" s="371" t="s">
        <v>31</v>
      </c>
      <c r="E775" s="371" t="s">
        <v>733</v>
      </c>
      <c r="F775" s="371" t="s">
        <v>31</v>
      </c>
      <c r="G775" s="374" t="s">
        <v>1394</v>
      </c>
      <c r="H775" s="374" t="s">
        <v>1186</v>
      </c>
      <c r="I775" s="359" t="s">
        <v>985</v>
      </c>
      <c r="J775" s="359" t="s">
        <v>270</v>
      </c>
      <c r="K775" s="416"/>
    </row>
    <row r="776" spans="1:11" hidden="1">
      <c r="A776" s="357" t="s">
        <v>17</v>
      </c>
      <c r="B776" s="358" t="s">
        <v>948</v>
      </c>
      <c r="C776" s="368">
        <v>44392</v>
      </c>
      <c r="D776" s="371" t="s">
        <v>31</v>
      </c>
      <c r="E776" s="371" t="s">
        <v>733</v>
      </c>
      <c r="F776" s="371" t="s">
        <v>31</v>
      </c>
      <c r="G776" s="374" t="s">
        <v>1394</v>
      </c>
      <c r="H776" s="374" t="s">
        <v>1187</v>
      </c>
      <c r="I776" s="359" t="s">
        <v>1188</v>
      </c>
      <c r="J776" s="359" t="s">
        <v>270</v>
      </c>
      <c r="K776" s="416"/>
    </row>
    <row r="777" spans="1:11" hidden="1">
      <c r="A777" s="357" t="s">
        <v>17</v>
      </c>
      <c r="B777" s="358" t="s">
        <v>948</v>
      </c>
      <c r="C777" s="368">
        <v>44392</v>
      </c>
      <c r="D777" s="371" t="s">
        <v>31</v>
      </c>
      <c r="E777" s="371" t="s">
        <v>733</v>
      </c>
      <c r="F777" s="371" t="s">
        <v>31</v>
      </c>
      <c r="G777" s="374" t="s">
        <v>1394</v>
      </c>
      <c r="H777" s="374" t="s">
        <v>1189</v>
      </c>
      <c r="I777" s="359" t="s">
        <v>1190</v>
      </c>
      <c r="J777" s="359" t="s">
        <v>270</v>
      </c>
      <c r="K777" s="416"/>
    </row>
    <row r="778" spans="1:11" hidden="1">
      <c r="A778" s="357" t="s">
        <v>17</v>
      </c>
      <c r="B778" s="358" t="s">
        <v>948</v>
      </c>
      <c r="C778" s="368">
        <v>44392</v>
      </c>
      <c r="D778" s="371" t="s">
        <v>31</v>
      </c>
      <c r="E778" s="371" t="s">
        <v>733</v>
      </c>
      <c r="F778" s="371" t="s">
        <v>31</v>
      </c>
      <c r="G778" s="374" t="s">
        <v>1394</v>
      </c>
      <c r="H778" s="374" t="s">
        <v>1191</v>
      </c>
      <c r="I778" s="359" t="s">
        <v>1192</v>
      </c>
      <c r="J778" s="359" t="s">
        <v>270</v>
      </c>
      <c r="K778" s="416"/>
    </row>
    <row r="779" spans="1:11" hidden="1">
      <c r="A779" s="357" t="s">
        <v>17</v>
      </c>
      <c r="B779" s="358" t="s">
        <v>948</v>
      </c>
      <c r="C779" s="368">
        <v>44392</v>
      </c>
      <c r="D779" s="371" t="s">
        <v>31</v>
      </c>
      <c r="E779" s="371" t="s">
        <v>733</v>
      </c>
      <c r="F779" s="371" t="s">
        <v>31</v>
      </c>
      <c r="G779" s="374" t="s">
        <v>1394</v>
      </c>
      <c r="H779" s="374" t="s">
        <v>1396</v>
      </c>
      <c r="I779" s="359" t="s">
        <v>67</v>
      </c>
      <c r="J779" s="359" t="s">
        <v>270</v>
      </c>
      <c r="K779" s="416"/>
    </row>
    <row r="780" spans="1:11" hidden="1">
      <c r="A780" s="357" t="s">
        <v>17</v>
      </c>
      <c r="B780" s="358" t="s">
        <v>948</v>
      </c>
      <c r="C780" s="368">
        <v>44392</v>
      </c>
      <c r="D780" s="371" t="s">
        <v>31</v>
      </c>
      <c r="E780" s="371" t="s">
        <v>733</v>
      </c>
      <c r="F780" s="371" t="s">
        <v>31</v>
      </c>
      <c r="G780" s="374" t="s">
        <v>1394</v>
      </c>
      <c r="H780" s="374" t="s">
        <v>1397</v>
      </c>
      <c r="I780" s="359" t="s">
        <v>56</v>
      </c>
      <c r="J780" s="359" t="s">
        <v>270</v>
      </c>
      <c r="K780" s="416"/>
    </row>
    <row r="781" spans="1:11" hidden="1">
      <c r="A781" s="357" t="s">
        <v>17</v>
      </c>
      <c r="B781" s="358" t="s">
        <v>948</v>
      </c>
      <c r="C781" s="368">
        <v>44392</v>
      </c>
      <c r="D781" s="371" t="s">
        <v>31</v>
      </c>
      <c r="E781" s="371" t="s">
        <v>733</v>
      </c>
      <c r="F781" s="371" t="s">
        <v>31</v>
      </c>
      <c r="G781" s="374" t="s">
        <v>1394</v>
      </c>
      <c r="H781" s="374" t="s">
        <v>1398</v>
      </c>
      <c r="I781" s="359" t="s">
        <v>1196</v>
      </c>
      <c r="J781" s="359" t="s">
        <v>270</v>
      </c>
      <c r="K781" s="416"/>
    </row>
    <row r="782" spans="1:11" hidden="1">
      <c r="A782" s="357" t="s">
        <v>17</v>
      </c>
      <c r="B782" s="358" t="s">
        <v>948</v>
      </c>
      <c r="C782" s="368">
        <v>44392</v>
      </c>
      <c r="D782" s="371" t="s">
        <v>31</v>
      </c>
      <c r="E782" s="371" t="s">
        <v>733</v>
      </c>
      <c r="F782" s="371" t="s">
        <v>31</v>
      </c>
      <c r="G782" s="374" t="s">
        <v>1394</v>
      </c>
      <c r="H782" s="374" t="s">
        <v>875</v>
      </c>
      <c r="I782" s="359" t="s">
        <v>67</v>
      </c>
      <c r="J782" s="359" t="s">
        <v>270</v>
      </c>
      <c r="K782" s="416"/>
    </row>
    <row r="783" spans="1:11" hidden="1">
      <c r="A783" s="357" t="s">
        <v>17</v>
      </c>
      <c r="B783" s="358" t="s">
        <v>948</v>
      </c>
      <c r="C783" s="368">
        <v>44392</v>
      </c>
      <c r="D783" s="371" t="s">
        <v>31</v>
      </c>
      <c r="E783" s="371" t="s">
        <v>733</v>
      </c>
      <c r="F783" s="371" t="s">
        <v>31</v>
      </c>
      <c r="G783" s="374" t="s">
        <v>1394</v>
      </c>
      <c r="H783" s="374" t="s">
        <v>1399</v>
      </c>
      <c r="I783" s="359" t="s">
        <v>56</v>
      </c>
      <c r="J783" s="359" t="s">
        <v>270</v>
      </c>
      <c r="K783" s="416"/>
    </row>
    <row r="784" spans="1:11" hidden="1">
      <c r="A784" s="357" t="s">
        <v>17</v>
      </c>
      <c r="B784" s="358" t="s">
        <v>948</v>
      </c>
      <c r="C784" s="368">
        <v>44392</v>
      </c>
      <c r="D784" s="371" t="s">
        <v>31</v>
      </c>
      <c r="E784" s="371" t="s">
        <v>733</v>
      </c>
      <c r="F784" s="371" t="s">
        <v>31</v>
      </c>
      <c r="G784" s="374" t="s">
        <v>1394</v>
      </c>
      <c r="H784" s="374" t="s">
        <v>1400</v>
      </c>
      <c r="I784" s="359" t="s">
        <v>1196</v>
      </c>
      <c r="J784" s="359" t="s">
        <v>270</v>
      </c>
      <c r="K784" s="416"/>
    </row>
    <row r="785" spans="1:11" hidden="1">
      <c r="A785" s="357" t="s">
        <v>17</v>
      </c>
      <c r="B785" s="358" t="s">
        <v>948</v>
      </c>
      <c r="C785" s="368">
        <v>44392</v>
      </c>
      <c r="D785" s="371" t="s">
        <v>31</v>
      </c>
      <c r="E785" s="371" t="s">
        <v>733</v>
      </c>
      <c r="F785" s="371" t="s">
        <v>31</v>
      </c>
      <c r="G785" s="374" t="s">
        <v>1394</v>
      </c>
      <c r="H785" s="374" t="s">
        <v>1200</v>
      </c>
      <c r="I785" s="359" t="s">
        <v>1401</v>
      </c>
      <c r="J785" s="359" t="s">
        <v>270</v>
      </c>
      <c r="K785" s="416"/>
    </row>
    <row r="786" spans="1:11" hidden="1">
      <c r="A786" s="357" t="s">
        <v>17</v>
      </c>
      <c r="B786" s="358" t="s">
        <v>948</v>
      </c>
      <c r="C786" s="368">
        <v>44392</v>
      </c>
      <c r="D786" s="371" t="s">
        <v>31</v>
      </c>
      <c r="E786" s="371" t="s">
        <v>733</v>
      </c>
      <c r="F786" s="371" t="s">
        <v>31</v>
      </c>
      <c r="G786" s="374" t="s">
        <v>1394</v>
      </c>
      <c r="H786" s="374" t="s">
        <v>1202</v>
      </c>
      <c r="I786" s="359">
        <v>2</v>
      </c>
      <c r="J786" s="359" t="s">
        <v>270</v>
      </c>
      <c r="K786" s="416"/>
    </row>
    <row r="787" spans="1:11" hidden="1">
      <c r="A787" s="357" t="s">
        <v>17</v>
      </c>
      <c r="B787" s="358" t="s">
        <v>948</v>
      </c>
      <c r="C787" s="368">
        <v>44392</v>
      </c>
      <c r="D787" s="371" t="s">
        <v>31</v>
      </c>
      <c r="E787" s="371" t="s">
        <v>733</v>
      </c>
      <c r="F787" s="371" t="s">
        <v>31</v>
      </c>
      <c r="G787" s="374" t="s">
        <v>1394</v>
      </c>
      <c r="H787" s="374" t="s">
        <v>935</v>
      </c>
      <c r="I787" s="359">
        <v>7</v>
      </c>
      <c r="J787" s="359" t="s">
        <v>270</v>
      </c>
      <c r="K787" s="416"/>
    </row>
    <row r="788" spans="1:11" hidden="1">
      <c r="A788" s="357" t="s">
        <v>17</v>
      </c>
      <c r="B788" s="358" t="s">
        <v>948</v>
      </c>
      <c r="C788" s="368">
        <v>44392</v>
      </c>
      <c r="D788" s="371" t="s">
        <v>31</v>
      </c>
      <c r="E788" s="371" t="s">
        <v>733</v>
      </c>
      <c r="F788" s="371" t="s">
        <v>31</v>
      </c>
      <c r="G788" s="374" t="s">
        <v>1394</v>
      </c>
      <c r="H788" s="374" t="s">
        <v>743</v>
      </c>
      <c r="I788" s="359">
        <v>8</v>
      </c>
      <c r="J788" s="359" t="s">
        <v>270</v>
      </c>
      <c r="K788" s="416"/>
    </row>
    <row r="789" spans="1:11" hidden="1">
      <c r="A789" s="357" t="s">
        <v>17</v>
      </c>
      <c r="B789" s="358" t="s">
        <v>948</v>
      </c>
      <c r="C789" s="368">
        <v>44392</v>
      </c>
      <c r="D789" s="371" t="s">
        <v>31</v>
      </c>
      <c r="E789" s="371" t="s">
        <v>733</v>
      </c>
      <c r="F789" s="371" t="s">
        <v>31</v>
      </c>
      <c r="G789" s="374" t="s">
        <v>1394</v>
      </c>
      <c r="H789" s="374" t="s">
        <v>1203</v>
      </c>
      <c r="I789" s="359" t="s">
        <v>734</v>
      </c>
      <c r="J789" s="359" t="s">
        <v>270</v>
      </c>
      <c r="K789" s="416"/>
    </row>
    <row r="790" spans="1:11" hidden="1">
      <c r="A790" s="357" t="s">
        <v>17</v>
      </c>
      <c r="B790" s="358" t="s">
        <v>948</v>
      </c>
      <c r="C790" s="368">
        <v>44392</v>
      </c>
      <c r="D790" s="371" t="s">
        <v>31</v>
      </c>
      <c r="E790" s="371" t="s">
        <v>733</v>
      </c>
      <c r="F790" s="371" t="s">
        <v>31</v>
      </c>
      <c r="G790" s="374" t="s">
        <v>1394</v>
      </c>
      <c r="H790" s="374" t="s">
        <v>1204</v>
      </c>
      <c r="I790" s="359" t="s">
        <v>734</v>
      </c>
      <c r="J790" s="359" t="s">
        <v>270</v>
      </c>
      <c r="K790" s="416"/>
    </row>
    <row r="791" spans="1:11" hidden="1">
      <c r="A791" s="357" t="s">
        <v>17</v>
      </c>
      <c r="B791" s="358" t="s">
        <v>948</v>
      </c>
      <c r="C791" s="368">
        <v>44392</v>
      </c>
      <c r="D791" s="371" t="s">
        <v>31</v>
      </c>
      <c r="E791" s="371" t="s">
        <v>733</v>
      </c>
      <c r="F791" s="371" t="s">
        <v>31</v>
      </c>
      <c r="G791" s="374" t="s">
        <v>1394</v>
      </c>
      <c r="H791" s="374" t="s">
        <v>1206</v>
      </c>
      <c r="I791" s="359" t="s">
        <v>734</v>
      </c>
      <c r="J791" s="359" t="s">
        <v>270</v>
      </c>
      <c r="K791" s="416"/>
    </row>
    <row r="792" spans="1:11" hidden="1">
      <c r="A792" s="357" t="s">
        <v>17</v>
      </c>
      <c r="B792" s="358" t="s">
        <v>948</v>
      </c>
      <c r="C792" s="368">
        <v>44392</v>
      </c>
      <c r="D792" s="371" t="s">
        <v>31</v>
      </c>
      <c r="E792" s="371" t="s">
        <v>733</v>
      </c>
      <c r="F792" s="371" t="s">
        <v>31</v>
      </c>
      <c r="G792" s="374" t="s">
        <v>1394</v>
      </c>
      <c r="H792" s="374" t="s">
        <v>1207</v>
      </c>
      <c r="I792" s="359" t="s">
        <v>734</v>
      </c>
      <c r="J792" s="359" t="s">
        <v>270</v>
      </c>
      <c r="K792" s="416"/>
    </row>
    <row r="793" spans="1:11" hidden="1">
      <c r="A793" s="357" t="s">
        <v>17</v>
      </c>
      <c r="B793" s="358" t="s">
        <v>948</v>
      </c>
      <c r="C793" s="368">
        <v>44392</v>
      </c>
      <c r="D793" s="371" t="s">
        <v>31</v>
      </c>
      <c r="E793" s="371" t="s">
        <v>733</v>
      </c>
      <c r="F793" s="371" t="s">
        <v>31</v>
      </c>
      <c r="G793" s="374" t="s">
        <v>1394</v>
      </c>
      <c r="H793" s="374" t="s">
        <v>1208</v>
      </c>
      <c r="I793" s="359" t="s">
        <v>1205</v>
      </c>
      <c r="J793" s="359" t="s">
        <v>270</v>
      </c>
      <c r="K793" s="416"/>
    </row>
    <row r="794" spans="1:11" hidden="1">
      <c r="A794" s="357" t="s">
        <v>17</v>
      </c>
      <c r="B794" s="358" t="s">
        <v>948</v>
      </c>
      <c r="C794" s="368">
        <v>44392</v>
      </c>
      <c r="D794" s="371" t="s">
        <v>31</v>
      </c>
      <c r="E794" s="371" t="s">
        <v>733</v>
      </c>
      <c r="F794" s="371" t="s">
        <v>31</v>
      </c>
      <c r="G794" s="374" t="s">
        <v>1394</v>
      </c>
      <c r="H794" s="374" t="s">
        <v>1209</v>
      </c>
      <c r="I794" s="359">
        <v>9</v>
      </c>
      <c r="J794" s="359"/>
      <c r="K794" s="416"/>
    </row>
    <row r="795" spans="1:11" hidden="1">
      <c r="A795" s="357" t="s">
        <v>17</v>
      </c>
      <c r="B795" s="358" t="s">
        <v>948</v>
      </c>
      <c r="C795" s="368">
        <v>44392</v>
      </c>
      <c r="D795" s="371" t="s">
        <v>31</v>
      </c>
      <c r="E795" s="371" t="s">
        <v>733</v>
      </c>
      <c r="F795" s="371" t="s">
        <v>31</v>
      </c>
      <c r="G795" s="374" t="s">
        <v>1394</v>
      </c>
      <c r="H795" s="374" t="s">
        <v>1210</v>
      </c>
      <c r="I795" s="359">
        <v>10</v>
      </c>
      <c r="J795" s="359"/>
      <c r="K795" s="416"/>
    </row>
    <row r="796" spans="1:11" hidden="1">
      <c r="A796" s="357" t="s">
        <v>17</v>
      </c>
      <c r="B796" s="358" t="s">
        <v>948</v>
      </c>
      <c r="C796" s="368">
        <v>44392</v>
      </c>
      <c r="D796" s="371" t="s">
        <v>31</v>
      </c>
      <c r="E796" s="371" t="s">
        <v>733</v>
      </c>
      <c r="F796" s="371" t="s">
        <v>31</v>
      </c>
      <c r="G796" s="374" t="s">
        <v>1394</v>
      </c>
      <c r="H796" s="374" t="s">
        <v>1212</v>
      </c>
      <c r="I796" s="359">
        <v>11</v>
      </c>
      <c r="J796" s="359"/>
      <c r="K796" s="416"/>
    </row>
    <row r="797" spans="1:11" hidden="1">
      <c r="A797" s="357" t="s">
        <v>17</v>
      </c>
      <c r="B797" s="358" t="s">
        <v>948</v>
      </c>
      <c r="C797" s="368">
        <v>44392</v>
      </c>
      <c r="D797" s="371" t="s">
        <v>31</v>
      </c>
      <c r="E797" s="371" t="s">
        <v>733</v>
      </c>
      <c r="F797" s="371" t="s">
        <v>31</v>
      </c>
      <c r="G797" s="374" t="s">
        <v>1394</v>
      </c>
      <c r="H797" s="374" t="s">
        <v>1213</v>
      </c>
      <c r="I797" s="359">
        <v>12</v>
      </c>
      <c r="J797" s="359"/>
      <c r="K797" s="416"/>
    </row>
    <row r="798" spans="1:11" hidden="1">
      <c r="A798" s="357" t="s">
        <v>17</v>
      </c>
      <c r="B798" s="358" t="s">
        <v>948</v>
      </c>
      <c r="C798" s="368">
        <v>44392</v>
      </c>
      <c r="D798" s="371" t="s">
        <v>31</v>
      </c>
      <c r="E798" s="371" t="s">
        <v>733</v>
      </c>
      <c r="F798" s="371" t="s">
        <v>31</v>
      </c>
      <c r="G798" s="374" t="s">
        <v>1394</v>
      </c>
      <c r="H798" s="374" t="s">
        <v>1214</v>
      </c>
      <c r="I798" s="359" t="s">
        <v>1402</v>
      </c>
      <c r="J798" s="359" t="s">
        <v>270</v>
      </c>
      <c r="K798" s="416"/>
    </row>
    <row r="799" spans="1:11" hidden="1">
      <c r="A799" s="357" t="s">
        <v>17</v>
      </c>
      <c r="B799" s="358" t="s">
        <v>948</v>
      </c>
      <c r="C799" s="368">
        <v>44392</v>
      </c>
      <c r="D799" s="371" t="s">
        <v>31</v>
      </c>
      <c r="E799" s="371" t="s">
        <v>733</v>
      </c>
      <c r="F799" s="371" t="s">
        <v>31</v>
      </c>
      <c r="G799" s="374" t="s">
        <v>1394</v>
      </c>
      <c r="H799" s="374" t="s">
        <v>1215</v>
      </c>
      <c r="I799" s="359">
        <v>3</v>
      </c>
      <c r="J799" s="359" t="s">
        <v>270</v>
      </c>
      <c r="K799" s="416"/>
    </row>
    <row r="800" spans="1:11" hidden="1">
      <c r="A800" s="357" t="s">
        <v>17</v>
      </c>
      <c r="B800" s="358" t="s">
        <v>948</v>
      </c>
      <c r="C800" s="368">
        <v>44392</v>
      </c>
      <c r="D800" s="371" t="s">
        <v>31</v>
      </c>
      <c r="E800" s="371" t="s">
        <v>733</v>
      </c>
      <c r="F800" s="371" t="s">
        <v>31</v>
      </c>
      <c r="G800" s="374" t="s">
        <v>1394</v>
      </c>
      <c r="H800" s="374" t="s">
        <v>1403</v>
      </c>
      <c r="I800" s="359">
        <v>4</v>
      </c>
      <c r="J800" s="359" t="s">
        <v>270</v>
      </c>
      <c r="K800" s="416"/>
    </row>
    <row r="801" spans="1:11" hidden="1">
      <c r="A801" s="357" t="s">
        <v>17</v>
      </c>
      <c r="B801" s="358" t="s">
        <v>948</v>
      </c>
      <c r="C801" s="368">
        <v>44392</v>
      </c>
      <c r="D801" s="371" t="s">
        <v>31</v>
      </c>
      <c r="E801" s="371" t="s">
        <v>733</v>
      </c>
      <c r="F801" s="371" t="s">
        <v>31</v>
      </c>
      <c r="G801" s="374" t="s">
        <v>1394</v>
      </c>
      <c r="H801" s="374" t="s">
        <v>1350</v>
      </c>
      <c r="I801" s="359">
        <v>5</v>
      </c>
      <c r="J801" s="359" t="s">
        <v>270</v>
      </c>
      <c r="K801" s="416"/>
    </row>
    <row r="802" spans="1:11" hidden="1">
      <c r="A802" s="357" t="s">
        <v>17</v>
      </c>
      <c r="B802" s="358" t="s">
        <v>948</v>
      </c>
      <c r="C802" s="368">
        <v>44392</v>
      </c>
      <c r="D802" s="371" t="s">
        <v>31</v>
      </c>
      <c r="E802" s="371" t="s">
        <v>733</v>
      </c>
      <c r="F802" s="371" t="s">
        <v>31</v>
      </c>
      <c r="G802" s="374" t="s">
        <v>1394</v>
      </c>
      <c r="H802" s="374" t="s">
        <v>1352</v>
      </c>
      <c r="I802" s="359">
        <v>6</v>
      </c>
      <c r="J802" s="359" t="s">
        <v>270</v>
      </c>
      <c r="K802" s="416"/>
    </row>
    <row r="803" spans="1:11" ht="27.6" hidden="1">
      <c r="A803" s="357" t="s">
        <v>17</v>
      </c>
      <c r="B803" s="358" t="s">
        <v>948</v>
      </c>
      <c r="C803" s="368">
        <v>44392</v>
      </c>
      <c r="D803" s="371" t="s">
        <v>31</v>
      </c>
      <c r="E803" s="371" t="s">
        <v>733</v>
      </c>
      <c r="F803" s="371" t="s">
        <v>31</v>
      </c>
      <c r="G803" s="374" t="s">
        <v>1394</v>
      </c>
      <c r="H803" s="374" t="s">
        <v>1216</v>
      </c>
      <c r="I803" s="362" t="s">
        <v>1404</v>
      </c>
      <c r="J803" s="359" t="s">
        <v>270</v>
      </c>
      <c r="K803" s="416"/>
    </row>
    <row r="804" spans="1:11" hidden="1">
      <c r="A804" s="357" t="s">
        <v>17</v>
      </c>
      <c r="B804" s="358" t="s">
        <v>948</v>
      </c>
      <c r="C804" s="368">
        <v>44392</v>
      </c>
      <c r="D804" s="371" t="s">
        <v>31</v>
      </c>
      <c r="E804" s="371" t="s">
        <v>733</v>
      </c>
      <c r="F804" s="371" t="s">
        <v>31</v>
      </c>
      <c r="G804" s="374" t="s">
        <v>1394</v>
      </c>
      <c r="H804" s="374" t="s">
        <v>1218</v>
      </c>
      <c r="I804" s="362" t="s">
        <v>1219</v>
      </c>
      <c r="J804" s="359" t="s">
        <v>270</v>
      </c>
      <c r="K804" s="416"/>
    </row>
    <row r="805" spans="1:11" hidden="1">
      <c r="A805" s="357" t="s">
        <v>17</v>
      </c>
      <c r="B805" s="358" t="s">
        <v>948</v>
      </c>
      <c r="C805" s="368">
        <v>44392</v>
      </c>
      <c r="D805" s="371" t="s">
        <v>31</v>
      </c>
      <c r="E805" s="371" t="s">
        <v>733</v>
      </c>
      <c r="F805" s="371" t="s">
        <v>31</v>
      </c>
      <c r="G805" s="374" t="s">
        <v>1394</v>
      </c>
      <c r="H805" s="374" t="s">
        <v>1220</v>
      </c>
      <c r="I805" s="362" t="s">
        <v>1221</v>
      </c>
      <c r="J805" s="359" t="s">
        <v>270</v>
      </c>
      <c r="K805" s="416"/>
    </row>
    <row r="806" spans="1:11" hidden="1">
      <c r="A806" s="357" t="s">
        <v>17</v>
      </c>
      <c r="B806" s="358" t="s">
        <v>948</v>
      </c>
      <c r="C806" s="368">
        <v>44392</v>
      </c>
      <c r="D806" s="371" t="s">
        <v>31</v>
      </c>
      <c r="E806" s="371" t="s">
        <v>733</v>
      </c>
      <c r="F806" s="371" t="s">
        <v>31</v>
      </c>
      <c r="G806" s="374" t="s">
        <v>1394</v>
      </c>
      <c r="H806" s="374" t="s">
        <v>1222</v>
      </c>
      <c r="I806" s="362" t="s">
        <v>1223</v>
      </c>
      <c r="J806" s="359"/>
      <c r="K806" s="416"/>
    </row>
    <row r="807" spans="1:11" hidden="1">
      <c r="A807" s="357" t="s">
        <v>17</v>
      </c>
      <c r="B807" s="358" t="s">
        <v>948</v>
      </c>
      <c r="C807" s="368">
        <v>44392</v>
      </c>
      <c r="D807" s="371" t="s">
        <v>31</v>
      </c>
      <c r="E807" s="371" t="s">
        <v>733</v>
      </c>
      <c r="F807" s="371" t="s">
        <v>31</v>
      </c>
      <c r="G807" s="374" t="s">
        <v>1394</v>
      </c>
      <c r="H807" s="374" t="s">
        <v>1405</v>
      </c>
      <c r="I807" s="359" t="s">
        <v>1406</v>
      </c>
      <c r="J807" s="359" t="s">
        <v>270</v>
      </c>
      <c r="K807" s="416"/>
    </row>
    <row r="808" spans="1:11" hidden="1">
      <c r="A808" s="357" t="s">
        <v>17</v>
      </c>
      <c r="B808" s="358" t="s">
        <v>948</v>
      </c>
      <c r="C808" s="368">
        <v>44392</v>
      </c>
      <c r="D808" s="371" t="s">
        <v>31</v>
      </c>
      <c r="E808" s="371" t="s">
        <v>733</v>
      </c>
      <c r="F808" s="371" t="s">
        <v>31</v>
      </c>
      <c r="G808" s="374" t="s">
        <v>1394</v>
      </c>
      <c r="H808" s="374" t="s">
        <v>1224</v>
      </c>
      <c r="I808" s="359" t="s">
        <v>1407</v>
      </c>
      <c r="J808" s="359" t="s">
        <v>270</v>
      </c>
      <c r="K808" s="416"/>
    </row>
    <row r="809" spans="1:11" hidden="1">
      <c r="A809" s="357" t="s">
        <v>17</v>
      </c>
      <c r="B809" s="358" t="s">
        <v>948</v>
      </c>
      <c r="C809" s="368">
        <v>44392</v>
      </c>
      <c r="D809" s="371" t="s">
        <v>31</v>
      </c>
      <c r="E809" s="371" t="s">
        <v>733</v>
      </c>
      <c r="F809" s="371" t="s">
        <v>31</v>
      </c>
      <c r="G809" s="374" t="s">
        <v>1394</v>
      </c>
      <c r="H809" s="374" t="s">
        <v>1226</v>
      </c>
      <c r="I809" s="359" t="s">
        <v>1408</v>
      </c>
      <c r="J809" s="359" t="s">
        <v>270</v>
      </c>
      <c r="K809" s="416"/>
    </row>
    <row r="810" spans="1:11" ht="27.6" hidden="1">
      <c r="A810" s="357" t="s">
        <v>17</v>
      </c>
      <c r="B810" s="358" t="s">
        <v>948</v>
      </c>
      <c r="C810" s="368">
        <v>44392</v>
      </c>
      <c r="D810" s="371" t="s">
        <v>31</v>
      </c>
      <c r="E810" s="371" t="s">
        <v>733</v>
      </c>
      <c r="F810" s="371" t="s">
        <v>31</v>
      </c>
      <c r="G810" s="374" t="s">
        <v>1394</v>
      </c>
      <c r="H810" s="374" t="s">
        <v>1230</v>
      </c>
      <c r="I810" s="362" t="s">
        <v>1225</v>
      </c>
      <c r="J810" s="359" t="s">
        <v>270</v>
      </c>
      <c r="K810" s="416"/>
    </row>
    <row r="811" spans="1:11" hidden="1">
      <c r="A811" s="357" t="s">
        <v>17</v>
      </c>
      <c r="B811" s="358" t="s">
        <v>948</v>
      </c>
      <c r="C811" s="368">
        <v>44392</v>
      </c>
      <c r="D811" s="371" t="s">
        <v>31</v>
      </c>
      <c r="E811" s="371" t="s">
        <v>733</v>
      </c>
      <c r="F811" s="371" t="s">
        <v>31</v>
      </c>
      <c r="G811" s="374" t="s">
        <v>1394</v>
      </c>
      <c r="H811" s="374" t="s">
        <v>1409</v>
      </c>
      <c r="I811" s="362" t="s">
        <v>1227</v>
      </c>
      <c r="J811" s="359" t="s">
        <v>270</v>
      </c>
      <c r="K811" s="416"/>
    </row>
    <row r="812" spans="1:11" ht="27.6" hidden="1">
      <c r="A812" s="357" t="s">
        <v>17</v>
      </c>
      <c r="B812" s="358" t="s">
        <v>948</v>
      </c>
      <c r="C812" s="368">
        <v>44392</v>
      </c>
      <c r="D812" s="371" t="s">
        <v>31</v>
      </c>
      <c r="E812" s="371" t="s">
        <v>733</v>
      </c>
      <c r="F812" s="371" t="s">
        <v>31</v>
      </c>
      <c r="G812" s="374" t="s">
        <v>1394</v>
      </c>
      <c r="H812" s="374" t="s">
        <v>1232</v>
      </c>
      <c r="I812" s="378" t="s">
        <v>1229</v>
      </c>
      <c r="J812" s="359" t="s">
        <v>270</v>
      </c>
      <c r="K812" s="416"/>
    </row>
    <row r="813" spans="1:11" hidden="1">
      <c r="A813" s="357" t="s">
        <v>17</v>
      </c>
      <c r="B813" s="358" t="s">
        <v>948</v>
      </c>
      <c r="C813" s="368">
        <v>44392</v>
      </c>
      <c r="D813" s="371" t="s">
        <v>31</v>
      </c>
      <c r="E813" s="371" t="s">
        <v>733</v>
      </c>
      <c r="F813" s="371" t="s">
        <v>31</v>
      </c>
      <c r="G813" s="374" t="s">
        <v>1394</v>
      </c>
      <c r="H813" s="374" t="s">
        <v>1234</v>
      </c>
      <c r="I813" s="378" t="s">
        <v>1231</v>
      </c>
      <c r="J813" s="359" t="s">
        <v>270</v>
      </c>
      <c r="K813" s="416"/>
    </row>
    <row r="814" spans="1:11" hidden="1">
      <c r="A814" s="357" t="s">
        <v>17</v>
      </c>
      <c r="B814" s="358" t="s">
        <v>948</v>
      </c>
      <c r="C814" s="368">
        <v>44392</v>
      </c>
      <c r="D814" s="371" t="s">
        <v>31</v>
      </c>
      <c r="E814" s="371" t="s">
        <v>733</v>
      </c>
      <c r="F814" s="371" t="s">
        <v>31</v>
      </c>
      <c r="G814" s="374" t="s">
        <v>1394</v>
      </c>
      <c r="H814" s="374" t="s">
        <v>1238</v>
      </c>
      <c r="I814" s="359" t="s">
        <v>1233</v>
      </c>
      <c r="J814" s="359" t="s">
        <v>270</v>
      </c>
      <c r="K814" s="416"/>
    </row>
    <row r="815" spans="1:11" hidden="1">
      <c r="A815" s="357" t="s">
        <v>17</v>
      </c>
      <c r="B815" s="358" t="s">
        <v>948</v>
      </c>
      <c r="C815" s="368">
        <v>44392</v>
      </c>
      <c r="D815" s="371" t="s">
        <v>31</v>
      </c>
      <c r="E815" s="371" t="s">
        <v>733</v>
      </c>
      <c r="F815" s="371" t="s">
        <v>31</v>
      </c>
      <c r="G815" s="374" t="s">
        <v>1394</v>
      </c>
      <c r="H815" s="374" t="s">
        <v>1410</v>
      </c>
      <c r="I815" s="359" t="s">
        <v>1235</v>
      </c>
      <c r="J815" s="359" t="s">
        <v>270</v>
      </c>
      <c r="K815" s="416"/>
    </row>
    <row r="816" spans="1:11" hidden="1">
      <c r="A816" s="357" t="s">
        <v>17</v>
      </c>
      <c r="B816" s="358" t="s">
        <v>948</v>
      </c>
      <c r="C816" s="368">
        <v>44392</v>
      </c>
      <c r="D816" s="371" t="s">
        <v>31</v>
      </c>
      <c r="E816" s="371" t="s">
        <v>733</v>
      </c>
      <c r="F816" s="371" t="s">
        <v>31</v>
      </c>
      <c r="G816" s="374" t="s">
        <v>1394</v>
      </c>
      <c r="H816" s="374" t="s">
        <v>1411</v>
      </c>
      <c r="I816" s="359" t="s">
        <v>1237</v>
      </c>
      <c r="J816" s="359" t="s">
        <v>270</v>
      </c>
      <c r="K816" s="416"/>
    </row>
    <row r="817" spans="1:11" hidden="1">
      <c r="A817" s="357" t="s">
        <v>17</v>
      </c>
      <c r="B817" s="358" t="s">
        <v>948</v>
      </c>
      <c r="C817" s="368">
        <v>44392</v>
      </c>
      <c r="D817" s="371" t="s">
        <v>31</v>
      </c>
      <c r="E817" s="371" t="s">
        <v>733</v>
      </c>
      <c r="F817" s="371" t="s">
        <v>31</v>
      </c>
      <c r="G817" s="374" t="s">
        <v>1394</v>
      </c>
      <c r="H817" s="374" t="s">
        <v>1354</v>
      </c>
      <c r="I817" s="359" t="s">
        <v>1239</v>
      </c>
      <c r="J817" s="359" t="s">
        <v>270</v>
      </c>
      <c r="K817" s="416"/>
    </row>
    <row r="818" spans="1:11" hidden="1">
      <c r="A818" s="357" t="s">
        <v>17</v>
      </c>
      <c r="B818" s="358" t="s">
        <v>948</v>
      </c>
      <c r="C818" s="368">
        <v>44392</v>
      </c>
      <c r="D818" s="371" t="s">
        <v>31</v>
      </c>
      <c r="E818" s="371" t="s">
        <v>733</v>
      </c>
      <c r="F818" s="371" t="s">
        <v>31</v>
      </c>
      <c r="G818" s="374" t="s">
        <v>1394</v>
      </c>
      <c r="H818" s="374" t="s">
        <v>1240</v>
      </c>
      <c r="I818" s="359" t="s">
        <v>161</v>
      </c>
      <c r="J818" s="359" t="s">
        <v>270</v>
      </c>
      <c r="K818" s="416"/>
    </row>
    <row r="819" spans="1:11" hidden="1">
      <c r="A819" s="357" t="s">
        <v>17</v>
      </c>
      <c r="B819" s="358" t="s">
        <v>948</v>
      </c>
      <c r="C819" s="368">
        <v>44392</v>
      </c>
      <c r="D819" s="371" t="s">
        <v>31</v>
      </c>
      <c r="E819" s="371" t="s">
        <v>733</v>
      </c>
      <c r="F819" s="371" t="s">
        <v>31</v>
      </c>
      <c r="G819" s="374" t="s">
        <v>1394</v>
      </c>
      <c r="H819" s="374" t="s">
        <v>278</v>
      </c>
      <c r="I819" s="359" t="s">
        <v>1242</v>
      </c>
      <c r="J819" s="359" t="s">
        <v>270</v>
      </c>
      <c r="K819" s="416"/>
    </row>
    <row r="820" spans="1:11" hidden="1">
      <c r="A820" s="357" t="s">
        <v>17</v>
      </c>
      <c r="B820" s="358" t="s">
        <v>948</v>
      </c>
      <c r="C820" s="368">
        <v>44392</v>
      </c>
      <c r="D820" s="371" t="s">
        <v>31</v>
      </c>
      <c r="E820" s="371" t="s">
        <v>733</v>
      </c>
      <c r="F820" s="371" t="s">
        <v>31</v>
      </c>
      <c r="G820" s="374" t="s">
        <v>1394</v>
      </c>
      <c r="H820" s="374" t="s">
        <v>1241</v>
      </c>
      <c r="I820" s="359" t="s">
        <v>1244</v>
      </c>
      <c r="J820" s="359" t="s">
        <v>270</v>
      </c>
      <c r="K820" s="416"/>
    </row>
    <row r="821" spans="1:11" hidden="1">
      <c r="A821" s="357" t="s">
        <v>17</v>
      </c>
      <c r="B821" s="358" t="s">
        <v>948</v>
      </c>
      <c r="C821" s="368">
        <v>44392</v>
      </c>
      <c r="D821" s="371" t="s">
        <v>31</v>
      </c>
      <c r="E821" s="371" t="s">
        <v>733</v>
      </c>
      <c r="F821" s="371" t="s">
        <v>31</v>
      </c>
      <c r="G821" s="374" t="s">
        <v>1394</v>
      </c>
      <c r="H821" s="374" t="s">
        <v>1243</v>
      </c>
      <c r="I821" s="362" t="s">
        <v>1412</v>
      </c>
      <c r="J821" s="359" t="s">
        <v>270</v>
      </c>
      <c r="K821" s="416"/>
    </row>
    <row r="822" spans="1:11" hidden="1">
      <c r="A822" s="357" t="s">
        <v>17</v>
      </c>
      <c r="B822" s="358" t="s">
        <v>948</v>
      </c>
      <c r="C822" s="368">
        <v>44392</v>
      </c>
      <c r="D822" s="371" t="s">
        <v>31</v>
      </c>
      <c r="E822" s="371" t="s">
        <v>733</v>
      </c>
      <c r="F822" s="371" t="s">
        <v>31</v>
      </c>
      <c r="G822" s="374" t="s">
        <v>1394</v>
      </c>
      <c r="H822" s="374" t="s">
        <v>1413</v>
      </c>
      <c r="I822" s="359" t="s">
        <v>1414</v>
      </c>
      <c r="J822" s="359" t="s">
        <v>270</v>
      </c>
      <c r="K822" s="416"/>
    </row>
    <row r="823" spans="1:11" ht="41.45" hidden="1">
      <c r="A823" s="357" t="s">
        <v>17</v>
      </c>
      <c r="B823" s="358" t="s">
        <v>948</v>
      </c>
      <c r="C823" s="368">
        <v>44392</v>
      </c>
      <c r="D823" s="371" t="s">
        <v>31</v>
      </c>
      <c r="E823" s="371" t="s">
        <v>733</v>
      </c>
      <c r="F823" s="371" t="s">
        <v>31</v>
      </c>
      <c r="G823" s="374" t="s">
        <v>1394</v>
      </c>
      <c r="H823" s="374" t="s">
        <v>1245</v>
      </c>
      <c r="I823" s="359" t="s">
        <v>1415</v>
      </c>
      <c r="J823" s="359"/>
      <c r="K823" s="416"/>
    </row>
    <row r="824" spans="1:11" hidden="1">
      <c r="A824" s="357" t="s">
        <v>17</v>
      </c>
      <c r="B824" s="358" t="s">
        <v>948</v>
      </c>
      <c r="C824" s="368">
        <v>44392</v>
      </c>
      <c r="D824" s="371" t="s">
        <v>31</v>
      </c>
      <c r="E824" s="371" t="s">
        <v>733</v>
      </c>
      <c r="F824" s="371" t="s">
        <v>31</v>
      </c>
      <c r="G824" s="374" t="s">
        <v>1394</v>
      </c>
      <c r="H824" s="374" t="s">
        <v>1247</v>
      </c>
      <c r="I824" s="362" t="s">
        <v>1416</v>
      </c>
      <c r="J824" s="359" t="s">
        <v>270</v>
      </c>
      <c r="K824" s="416"/>
    </row>
    <row r="825" spans="1:11" hidden="1">
      <c r="A825" s="357" t="s">
        <v>17</v>
      </c>
      <c r="B825" s="358" t="s">
        <v>948</v>
      </c>
      <c r="C825" s="368">
        <v>44392</v>
      </c>
      <c r="D825" s="371" t="s">
        <v>31</v>
      </c>
      <c r="E825" s="371" t="s">
        <v>733</v>
      </c>
      <c r="F825" s="371" t="s">
        <v>31</v>
      </c>
      <c r="G825" s="374" t="s">
        <v>1394</v>
      </c>
      <c r="H825" s="374" t="s">
        <v>1251</v>
      </c>
      <c r="I825" s="362" t="s">
        <v>1417</v>
      </c>
      <c r="J825" s="359" t="s">
        <v>270</v>
      </c>
      <c r="K825" s="416"/>
    </row>
    <row r="826" spans="1:11" hidden="1">
      <c r="A826" s="357" t="s">
        <v>17</v>
      </c>
      <c r="B826" s="358" t="s">
        <v>948</v>
      </c>
      <c r="C826" s="368">
        <v>44392</v>
      </c>
      <c r="D826" s="371" t="s">
        <v>31</v>
      </c>
      <c r="E826" s="371" t="s">
        <v>733</v>
      </c>
      <c r="F826" s="371" t="s">
        <v>31</v>
      </c>
      <c r="G826" s="374" t="s">
        <v>1394</v>
      </c>
      <c r="H826" s="374" t="s">
        <v>1418</v>
      </c>
      <c r="I826" s="362" t="s">
        <v>1419</v>
      </c>
      <c r="J826" s="359" t="s">
        <v>270</v>
      </c>
      <c r="K826" s="416"/>
    </row>
    <row r="827" spans="1:11" hidden="1">
      <c r="A827" s="357" t="s">
        <v>17</v>
      </c>
      <c r="B827" s="358" t="s">
        <v>948</v>
      </c>
      <c r="C827" s="368">
        <v>44392</v>
      </c>
      <c r="D827" s="371" t="s">
        <v>31</v>
      </c>
      <c r="E827" s="371" t="s">
        <v>733</v>
      </c>
      <c r="F827" s="371" t="s">
        <v>31</v>
      </c>
      <c r="G827" s="374" t="s">
        <v>1394</v>
      </c>
      <c r="H827" s="374" t="s">
        <v>1253</v>
      </c>
      <c r="I827" s="362" t="s">
        <v>1420</v>
      </c>
      <c r="J827" s="359" t="s">
        <v>270</v>
      </c>
      <c r="K827" s="416"/>
    </row>
    <row r="828" spans="1:11" hidden="1">
      <c r="A828" s="357" t="s">
        <v>17</v>
      </c>
      <c r="B828" s="358" t="s">
        <v>948</v>
      </c>
      <c r="C828" s="368">
        <v>44392</v>
      </c>
      <c r="D828" s="371" t="s">
        <v>31</v>
      </c>
      <c r="E828" s="371" t="s">
        <v>733</v>
      </c>
      <c r="F828" s="371" t="s">
        <v>31</v>
      </c>
      <c r="G828" s="374" t="s">
        <v>1394</v>
      </c>
      <c r="H828" s="374" t="s">
        <v>135</v>
      </c>
      <c r="I828" s="362" t="s">
        <v>1421</v>
      </c>
      <c r="J828" s="359" t="s">
        <v>270</v>
      </c>
      <c r="K828" s="416"/>
    </row>
    <row r="829" spans="1:11" hidden="1">
      <c r="A829" s="357" t="s">
        <v>17</v>
      </c>
      <c r="B829" s="358" t="s">
        <v>948</v>
      </c>
      <c r="C829" s="368">
        <v>44392</v>
      </c>
      <c r="D829" s="371" t="s">
        <v>31</v>
      </c>
      <c r="E829" s="371" t="s">
        <v>733</v>
      </c>
      <c r="F829" s="371" t="s">
        <v>31</v>
      </c>
      <c r="G829" s="374" t="s">
        <v>1394</v>
      </c>
      <c r="H829" s="374" t="s">
        <v>142</v>
      </c>
      <c r="I829" s="359" t="s">
        <v>164</v>
      </c>
      <c r="J829" s="359" t="s">
        <v>270</v>
      </c>
      <c r="K829" s="416"/>
    </row>
    <row r="830" spans="1:11" hidden="1">
      <c r="A830" s="357" t="s">
        <v>17</v>
      </c>
      <c r="B830" s="358" t="s">
        <v>948</v>
      </c>
      <c r="C830" s="368">
        <v>44392</v>
      </c>
      <c r="D830" s="371" t="s">
        <v>31</v>
      </c>
      <c r="E830" s="371" t="s">
        <v>733</v>
      </c>
      <c r="F830" s="371" t="s">
        <v>31</v>
      </c>
      <c r="G830" s="374" t="s">
        <v>1394</v>
      </c>
      <c r="H830" s="374" t="s">
        <v>145</v>
      </c>
      <c r="I830" s="359" t="s">
        <v>167</v>
      </c>
      <c r="J830" s="359" t="s">
        <v>270</v>
      </c>
      <c r="K830" s="416"/>
    </row>
    <row r="831" spans="1:11" hidden="1">
      <c r="A831" s="357" t="s">
        <v>17</v>
      </c>
      <c r="B831" s="358" t="s">
        <v>948</v>
      </c>
      <c r="C831" s="368">
        <v>44392</v>
      </c>
      <c r="D831" s="371" t="s">
        <v>31</v>
      </c>
      <c r="E831" s="371" t="s">
        <v>733</v>
      </c>
      <c r="F831" s="371" t="s">
        <v>31</v>
      </c>
      <c r="G831" s="374" t="s">
        <v>1394</v>
      </c>
      <c r="H831" s="374" t="s">
        <v>148</v>
      </c>
      <c r="I831" s="359" t="s">
        <v>170</v>
      </c>
      <c r="J831" s="359" t="s">
        <v>270</v>
      </c>
      <c r="K831" s="416"/>
    </row>
    <row r="832" spans="1:11" hidden="1">
      <c r="A832" s="357" t="s">
        <v>17</v>
      </c>
      <c r="B832" s="358" t="s">
        <v>948</v>
      </c>
      <c r="C832" s="368">
        <v>44392</v>
      </c>
      <c r="D832" s="371" t="s">
        <v>31</v>
      </c>
      <c r="E832" s="371" t="s">
        <v>733</v>
      </c>
      <c r="F832" s="371" t="s">
        <v>31</v>
      </c>
      <c r="G832" s="374" t="s">
        <v>1394</v>
      </c>
      <c r="H832" s="374" t="s">
        <v>151</v>
      </c>
      <c r="I832" s="359" t="s">
        <v>1254</v>
      </c>
      <c r="J832" s="359" t="s">
        <v>270</v>
      </c>
      <c r="K832" s="416"/>
    </row>
    <row r="833" spans="1:11" hidden="1">
      <c r="A833" s="357" t="s">
        <v>17</v>
      </c>
      <c r="B833" s="358" t="s">
        <v>948</v>
      </c>
      <c r="C833" s="368">
        <v>44392</v>
      </c>
      <c r="D833" s="371" t="s">
        <v>31</v>
      </c>
      <c r="E833" s="371" t="s">
        <v>733</v>
      </c>
      <c r="F833" s="371" t="s">
        <v>31</v>
      </c>
      <c r="G833" s="374" t="s">
        <v>1394</v>
      </c>
      <c r="H833" s="374" t="s">
        <v>1422</v>
      </c>
      <c r="I833" s="359" t="s">
        <v>1423</v>
      </c>
      <c r="J833" s="359" t="s">
        <v>270</v>
      </c>
      <c r="K833" s="416"/>
    </row>
    <row r="834" spans="1:11" hidden="1">
      <c r="A834" s="357" t="s">
        <v>17</v>
      </c>
      <c r="B834" s="358" t="s">
        <v>948</v>
      </c>
      <c r="C834" s="368">
        <v>44392</v>
      </c>
      <c r="D834" s="371" t="s">
        <v>31</v>
      </c>
      <c r="E834" s="371" t="s">
        <v>733</v>
      </c>
      <c r="F834" s="371" t="s">
        <v>31</v>
      </c>
      <c r="G834" s="374" t="s">
        <v>1394</v>
      </c>
      <c r="H834" s="374" t="s">
        <v>1262</v>
      </c>
      <c r="I834" s="359" t="s">
        <v>1423</v>
      </c>
      <c r="J834" s="359" t="s">
        <v>270</v>
      </c>
      <c r="K834" s="416"/>
    </row>
    <row r="835" spans="1:11" hidden="1">
      <c r="A835" s="357" t="s">
        <v>17</v>
      </c>
      <c r="B835" s="358" t="s">
        <v>948</v>
      </c>
      <c r="C835" s="368">
        <v>44392</v>
      </c>
      <c r="D835" s="371" t="s">
        <v>31</v>
      </c>
      <c r="E835" s="371" t="s">
        <v>733</v>
      </c>
      <c r="F835" s="371" t="s">
        <v>31</v>
      </c>
      <c r="G835" s="374" t="s">
        <v>1394</v>
      </c>
      <c r="H835" s="374" t="s">
        <v>1424</v>
      </c>
      <c r="I835" s="359" t="s">
        <v>1423</v>
      </c>
      <c r="J835" s="359" t="s">
        <v>270</v>
      </c>
      <c r="K835" s="416"/>
    </row>
    <row r="836" spans="1:11" hidden="1">
      <c r="A836" s="357" t="s">
        <v>17</v>
      </c>
      <c r="B836" s="358" t="s">
        <v>948</v>
      </c>
      <c r="C836" s="368">
        <v>44392</v>
      </c>
      <c r="D836" s="371" t="s">
        <v>31</v>
      </c>
      <c r="E836" s="371" t="s">
        <v>733</v>
      </c>
      <c r="F836" s="371" t="s">
        <v>31</v>
      </c>
      <c r="G836" s="374" t="s">
        <v>1394</v>
      </c>
      <c r="H836" s="374" t="s">
        <v>1263</v>
      </c>
      <c r="I836" s="359" t="s">
        <v>1423</v>
      </c>
      <c r="J836" s="359" t="s">
        <v>270</v>
      </c>
      <c r="K836" s="416"/>
    </row>
    <row r="837" spans="1:11" hidden="1">
      <c r="A837" s="357" t="s">
        <v>17</v>
      </c>
      <c r="B837" s="358" t="s">
        <v>948</v>
      </c>
      <c r="C837" s="368">
        <v>44392</v>
      </c>
      <c r="D837" s="371" t="s">
        <v>31</v>
      </c>
      <c r="E837" s="371" t="s">
        <v>733</v>
      </c>
      <c r="F837" s="371" t="s">
        <v>31</v>
      </c>
      <c r="G837" s="374" t="s">
        <v>1394</v>
      </c>
      <c r="H837" s="374" t="s">
        <v>154</v>
      </c>
      <c r="I837" s="359" t="s">
        <v>1423</v>
      </c>
      <c r="J837" s="359" t="s">
        <v>270</v>
      </c>
      <c r="K837" s="416"/>
    </row>
    <row r="838" spans="1:11" hidden="1">
      <c r="A838" s="357" t="s">
        <v>17</v>
      </c>
      <c r="B838" s="358" t="s">
        <v>948</v>
      </c>
      <c r="C838" s="368">
        <v>44392</v>
      </c>
      <c r="D838" s="371" t="s">
        <v>31</v>
      </c>
      <c r="E838" s="371" t="s">
        <v>733</v>
      </c>
      <c r="F838" s="371" t="s">
        <v>31</v>
      </c>
      <c r="G838" s="374" t="s">
        <v>1394</v>
      </c>
      <c r="H838" s="374" t="s">
        <v>160</v>
      </c>
      <c r="I838" s="359" t="s">
        <v>146</v>
      </c>
      <c r="J838" s="359" t="s">
        <v>270</v>
      </c>
      <c r="K838" s="416"/>
    </row>
    <row r="839" spans="1:11" hidden="1">
      <c r="A839" s="357" t="s">
        <v>17</v>
      </c>
      <c r="B839" s="358" t="s">
        <v>948</v>
      </c>
      <c r="C839" s="368">
        <v>44392</v>
      </c>
      <c r="D839" s="371" t="s">
        <v>31</v>
      </c>
      <c r="E839" s="371" t="s">
        <v>733</v>
      </c>
      <c r="F839" s="371" t="s">
        <v>31</v>
      </c>
      <c r="G839" s="374" t="s">
        <v>1394</v>
      </c>
      <c r="H839" s="374" t="s">
        <v>163</v>
      </c>
      <c r="I839" s="359" t="s">
        <v>149</v>
      </c>
      <c r="J839" s="359" t="s">
        <v>270</v>
      </c>
      <c r="K839" s="416"/>
    </row>
    <row r="840" spans="1:11" hidden="1">
      <c r="A840" s="357" t="s">
        <v>17</v>
      </c>
      <c r="B840" s="358" t="s">
        <v>948</v>
      </c>
      <c r="C840" s="368">
        <v>44392</v>
      </c>
      <c r="D840" s="371" t="s">
        <v>31</v>
      </c>
      <c r="E840" s="371" t="s">
        <v>733</v>
      </c>
      <c r="F840" s="371" t="s">
        <v>31</v>
      </c>
      <c r="G840" s="374" t="s">
        <v>1394</v>
      </c>
      <c r="H840" s="374" t="s">
        <v>166</v>
      </c>
      <c r="I840" s="359" t="s">
        <v>152</v>
      </c>
      <c r="J840" s="359" t="s">
        <v>270</v>
      </c>
      <c r="K840" s="416"/>
    </row>
    <row r="841" spans="1:11" hidden="1">
      <c r="A841" s="357" t="s">
        <v>17</v>
      </c>
      <c r="B841" s="358" t="s">
        <v>948</v>
      </c>
      <c r="C841" s="368">
        <v>44392</v>
      </c>
      <c r="D841" s="371" t="s">
        <v>31</v>
      </c>
      <c r="E841" s="371" t="s">
        <v>733</v>
      </c>
      <c r="F841" s="371" t="s">
        <v>31</v>
      </c>
      <c r="G841" s="374" t="s">
        <v>1394</v>
      </c>
      <c r="H841" s="374" t="s">
        <v>169</v>
      </c>
      <c r="I841" s="359" t="s">
        <v>1264</v>
      </c>
      <c r="J841" s="359" t="s">
        <v>270</v>
      </c>
      <c r="K841" s="416"/>
    </row>
    <row r="842" spans="1:11" ht="27.6" hidden="1">
      <c r="A842" s="357" t="s">
        <v>17</v>
      </c>
      <c r="B842" s="358" t="s">
        <v>948</v>
      </c>
      <c r="C842" s="368">
        <v>44392</v>
      </c>
      <c r="D842" s="371" t="s">
        <v>31</v>
      </c>
      <c r="E842" s="371" t="s">
        <v>733</v>
      </c>
      <c r="F842" s="371" t="s">
        <v>31</v>
      </c>
      <c r="G842" s="374" t="s">
        <v>1394</v>
      </c>
      <c r="H842" s="374" t="s">
        <v>1270</v>
      </c>
      <c r="I842" s="359" t="s">
        <v>1425</v>
      </c>
      <c r="J842" s="359" t="s">
        <v>270</v>
      </c>
      <c r="K842" s="416"/>
    </row>
    <row r="843" spans="1:11" hidden="1">
      <c r="A843" s="357" t="s">
        <v>17</v>
      </c>
      <c r="B843" s="358" t="s">
        <v>948</v>
      </c>
      <c r="C843" s="368">
        <v>44392</v>
      </c>
      <c r="D843" s="371" t="s">
        <v>31</v>
      </c>
      <c r="E843" s="371" t="s">
        <v>733</v>
      </c>
      <c r="F843" s="371" t="s">
        <v>31</v>
      </c>
      <c r="G843" s="374" t="s">
        <v>1394</v>
      </c>
      <c r="H843" s="374" t="s">
        <v>1273</v>
      </c>
      <c r="I843" s="359">
        <v>0</v>
      </c>
      <c r="J843" s="359" t="s">
        <v>270</v>
      </c>
      <c r="K843" s="416"/>
    </row>
    <row r="844" spans="1:11" hidden="1">
      <c r="A844" s="357" t="s">
        <v>17</v>
      </c>
      <c r="B844" s="358" t="s">
        <v>948</v>
      </c>
      <c r="C844" s="368">
        <v>44392</v>
      </c>
      <c r="D844" s="371" t="s">
        <v>31</v>
      </c>
      <c r="E844" s="371" t="s">
        <v>733</v>
      </c>
      <c r="F844" s="371" t="s">
        <v>31</v>
      </c>
      <c r="G844" s="374" t="s">
        <v>1394</v>
      </c>
      <c r="H844" s="374" t="s">
        <v>1426</v>
      </c>
      <c r="I844" s="362" t="s">
        <v>1427</v>
      </c>
      <c r="J844" s="359" t="s">
        <v>270</v>
      </c>
      <c r="K844" s="416"/>
    </row>
    <row r="845" spans="1:11" hidden="1">
      <c r="A845" s="357" t="s">
        <v>17</v>
      </c>
      <c r="B845" s="358" t="s">
        <v>948</v>
      </c>
      <c r="C845" s="368">
        <v>44392</v>
      </c>
      <c r="D845" s="371" t="s">
        <v>31</v>
      </c>
      <c r="E845" s="371" t="s">
        <v>733</v>
      </c>
      <c r="F845" s="371" t="s">
        <v>31</v>
      </c>
      <c r="G845" s="374" t="s">
        <v>1394</v>
      </c>
      <c r="H845" s="374" t="s">
        <v>678</v>
      </c>
      <c r="I845" s="362" t="s">
        <v>1428</v>
      </c>
      <c r="J845" s="359" t="s">
        <v>270</v>
      </c>
      <c r="K845" s="416"/>
    </row>
    <row r="846" spans="1:11" hidden="1">
      <c r="A846" s="357" t="s">
        <v>17</v>
      </c>
      <c r="B846" s="358" t="s">
        <v>948</v>
      </c>
      <c r="C846" s="368">
        <v>44392</v>
      </c>
      <c r="D846" s="371" t="s">
        <v>31</v>
      </c>
      <c r="E846" s="371" t="s">
        <v>733</v>
      </c>
      <c r="F846" s="371" t="s">
        <v>31</v>
      </c>
      <c r="G846" s="374" t="s">
        <v>1394</v>
      </c>
      <c r="H846" s="374" t="s">
        <v>1274</v>
      </c>
      <c r="I846" s="359">
        <v>0</v>
      </c>
      <c r="J846" s="359" t="s">
        <v>270</v>
      </c>
      <c r="K846" s="416"/>
    </row>
    <row r="847" spans="1:11" hidden="1">
      <c r="A847" s="357" t="s">
        <v>17</v>
      </c>
      <c r="B847" s="358" t="s">
        <v>948</v>
      </c>
      <c r="C847" s="368">
        <v>44392</v>
      </c>
      <c r="D847" s="371" t="s">
        <v>31</v>
      </c>
      <c r="E847" s="371" t="s">
        <v>733</v>
      </c>
      <c r="F847" s="371" t="s">
        <v>31</v>
      </c>
      <c r="G847" s="374" t="s">
        <v>1394</v>
      </c>
      <c r="H847" s="374" t="s">
        <v>1276</v>
      </c>
      <c r="I847" s="359" t="s">
        <v>734</v>
      </c>
      <c r="J847" s="359" t="s">
        <v>270</v>
      </c>
      <c r="K847" s="416"/>
    </row>
    <row r="848" spans="1:11" hidden="1">
      <c r="A848" s="357" t="s">
        <v>17</v>
      </c>
      <c r="B848" s="358" t="s">
        <v>948</v>
      </c>
      <c r="C848" s="368">
        <v>44392</v>
      </c>
      <c r="D848" s="371" t="s">
        <v>31</v>
      </c>
      <c r="E848" s="371" t="s">
        <v>733</v>
      </c>
      <c r="F848" s="371" t="s">
        <v>31</v>
      </c>
      <c r="G848" s="374" t="s">
        <v>1394</v>
      </c>
      <c r="H848" s="374" t="s">
        <v>1429</v>
      </c>
      <c r="I848" s="359" t="s">
        <v>734</v>
      </c>
      <c r="J848" s="359" t="s">
        <v>270</v>
      </c>
      <c r="K848" s="416"/>
    </row>
    <row r="849" spans="1:11" hidden="1">
      <c r="A849" s="357" t="s">
        <v>17</v>
      </c>
      <c r="B849" s="358" t="s">
        <v>948</v>
      </c>
      <c r="C849" s="368">
        <v>44392</v>
      </c>
      <c r="D849" s="371" t="s">
        <v>31</v>
      </c>
      <c r="E849" s="371" t="s">
        <v>733</v>
      </c>
      <c r="F849" s="371" t="s">
        <v>31</v>
      </c>
      <c r="G849" s="374" t="s">
        <v>1394</v>
      </c>
      <c r="H849" s="374" t="s">
        <v>1430</v>
      </c>
      <c r="I849" s="359" t="s">
        <v>734</v>
      </c>
      <c r="J849" s="359" t="s">
        <v>270</v>
      </c>
      <c r="K849" s="416"/>
    </row>
    <row r="850" spans="1:11" hidden="1">
      <c r="A850" s="357" t="s">
        <v>17</v>
      </c>
      <c r="B850" s="358" t="s">
        <v>948</v>
      </c>
      <c r="C850" s="368">
        <v>44392</v>
      </c>
      <c r="D850" s="371" t="s">
        <v>31</v>
      </c>
      <c r="E850" s="371" t="s">
        <v>733</v>
      </c>
      <c r="F850" s="371" t="s">
        <v>31</v>
      </c>
      <c r="G850" s="374" t="s">
        <v>1394</v>
      </c>
      <c r="H850" s="374" t="s">
        <v>1431</v>
      </c>
      <c r="I850" s="359" t="s">
        <v>734</v>
      </c>
      <c r="J850" s="359" t="s">
        <v>270</v>
      </c>
      <c r="K850" s="416"/>
    </row>
    <row r="851" spans="1:11" hidden="1">
      <c r="A851" s="357" t="s">
        <v>17</v>
      </c>
      <c r="B851" s="358" t="s">
        <v>948</v>
      </c>
      <c r="C851" s="368">
        <v>44392</v>
      </c>
      <c r="D851" s="371" t="s">
        <v>31</v>
      </c>
      <c r="E851" s="371" t="s">
        <v>733</v>
      </c>
      <c r="F851" s="371" t="s">
        <v>31</v>
      </c>
      <c r="G851" s="374" t="s">
        <v>1394</v>
      </c>
      <c r="H851" s="374" t="s">
        <v>1282</v>
      </c>
      <c r="I851" s="362" t="s">
        <v>1432</v>
      </c>
      <c r="J851" s="359" t="s">
        <v>270</v>
      </c>
      <c r="K851" s="416"/>
    </row>
    <row r="852" spans="1:11" hidden="1">
      <c r="A852" s="357" t="s">
        <v>17</v>
      </c>
      <c r="B852" s="358" t="s">
        <v>948</v>
      </c>
      <c r="C852" s="368">
        <v>44392</v>
      </c>
      <c r="D852" s="371" t="s">
        <v>31</v>
      </c>
      <c r="E852" s="371" t="s">
        <v>733</v>
      </c>
      <c r="F852" s="371" t="s">
        <v>31</v>
      </c>
      <c r="G852" s="374" t="s">
        <v>1394</v>
      </c>
      <c r="H852" s="374" t="s">
        <v>1284</v>
      </c>
      <c r="I852" s="359">
        <v>0</v>
      </c>
      <c r="J852" s="359" t="s">
        <v>270</v>
      </c>
      <c r="K852" s="416"/>
    </row>
    <row r="853" spans="1:11" hidden="1">
      <c r="A853" s="357" t="s">
        <v>17</v>
      </c>
      <c r="B853" s="358" t="s">
        <v>948</v>
      </c>
      <c r="C853" s="368">
        <v>44392</v>
      </c>
      <c r="D853" s="371" t="s">
        <v>31</v>
      </c>
      <c r="E853" s="371" t="s">
        <v>733</v>
      </c>
      <c r="F853" s="371" t="s">
        <v>31</v>
      </c>
      <c r="G853" s="374" t="s">
        <v>1394</v>
      </c>
      <c r="H853" s="374" t="s">
        <v>1433</v>
      </c>
      <c r="I853" s="362" t="s">
        <v>1432</v>
      </c>
      <c r="J853" s="359" t="s">
        <v>270</v>
      </c>
      <c r="K853" s="416"/>
    </row>
    <row r="854" spans="1:11" hidden="1">
      <c r="A854" s="357" t="s">
        <v>17</v>
      </c>
      <c r="B854" s="358" t="s">
        <v>948</v>
      </c>
      <c r="C854" s="368">
        <v>44392</v>
      </c>
      <c r="D854" s="371" t="s">
        <v>31</v>
      </c>
      <c r="E854" s="371" t="s">
        <v>733</v>
      </c>
      <c r="F854" s="371" t="s">
        <v>31</v>
      </c>
      <c r="G854" s="374" t="s">
        <v>1394</v>
      </c>
      <c r="H854" s="374" t="s">
        <v>1434</v>
      </c>
      <c r="I854" s="359">
        <v>0</v>
      </c>
      <c r="J854" s="359" t="s">
        <v>270</v>
      </c>
      <c r="K854" s="416"/>
    </row>
    <row r="855" spans="1:11" ht="55.15" hidden="1">
      <c r="A855" s="357" t="s">
        <v>17</v>
      </c>
      <c r="B855" s="358" t="s">
        <v>948</v>
      </c>
      <c r="C855" s="368">
        <v>44392</v>
      </c>
      <c r="D855" s="371" t="s">
        <v>31</v>
      </c>
      <c r="E855" s="371" t="s">
        <v>733</v>
      </c>
      <c r="F855" s="371" t="s">
        <v>31</v>
      </c>
      <c r="G855" s="374" t="s">
        <v>1394</v>
      </c>
      <c r="H855" s="374" t="s">
        <v>1290</v>
      </c>
      <c r="I855" s="362" t="s">
        <v>1291</v>
      </c>
      <c r="J855" s="359" t="s">
        <v>270</v>
      </c>
      <c r="K855" s="416"/>
    </row>
    <row r="856" spans="1:11" ht="55.15" hidden="1">
      <c r="A856" s="357" t="s">
        <v>17</v>
      </c>
      <c r="B856" s="358" t="s">
        <v>948</v>
      </c>
      <c r="C856" s="368">
        <v>44392</v>
      </c>
      <c r="D856" s="371" t="s">
        <v>31</v>
      </c>
      <c r="E856" s="371" t="s">
        <v>733</v>
      </c>
      <c r="F856" s="371" t="s">
        <v>31</v>
      </c>
      <c r="G856" s="374" t="s">
        <v>1394</v>
      </c>
      <c r="H856" s="374" t="s">
        <v>1435</v>
      </c>
      <c r="I856" s="362" t="s">
        <v>1436</v>
      </c>
      <c r="J856" s="359" t="s">
        <v>270</v>
      </c>
      <c r="K856" s="416"/>
    </row>
    <row r="857" spans="1:11" ht="55.15" hidden="1">
      <c r="A857" s="357" t="s">
        <v>17</v>
      </c>
      <c r="B857" s="358" t="s">
        <v>948</v>
      </c>
      <c r="C857" s="368">
        <v>44392</v>
      </c>
      <c r="D857" s="371" t="s">
        <v>31</v>
      </c>
      <c r="E857" s="371" t="s">
        <v>733</v>
      </c>
      <c r="F857" s="371" t="s">
        <v>31</v>
      </c>
      <c r="G857" s="374" t="s">
        <v>1394</v>
      </c>
      <c r="H857" s="374" t="s">
        <v>1437</v>
      </c>
      <c r="I857" s="362" t="s">
        <v>1438</v>
      </c>
      <c r="J857" s="359" t="s">
        <v>270</v>
      </c>
      <c r="K857" s="416"/>
    </row>
    <row r="858" spans="1:11" ht="55.15" hidden="1">
      <c r="A858" s="357" t="s">
        <v>17</v>
      </c>
      <c r="B858" s="358" t="s">
        <v>948</v>
      </c>
      <c r="C858" s="368">
        <v>44392</v>
      </c>
      <c r="D858" s="371" t="s">
        <v>31</v>
      </c>
      <c r="E858" s="371" t="s">
        <v>733</v>
      </c>
      <c r="F858" s="371" t="s">
        <v>31</v>
      </c>
      <c r="G858" s="374" t="s">
        <v>1394</v>
      </c>
      <c r="H858" s="374" t="s">
        <v>1439</v>
      </c>
      <c r="I858" s="362" t="s">
        <v>1440</v>
      </c>
      <c r="J858" s="359" t="s">
        <v>270</v>
      </c>
      <c r="K858" s="416"/>
    </row>
    <row r="859" spans="1:11" hidden="1">
      <c r="A859" s="357" t="s">
        <v>17</v>
      </c>
      <c r="B859" s="358" t="s">
        <v>948</v>
      </c>
      <c r="C859" s="368">
        <v>44392</v>
      </c>
      <c r="D859" s="371" t="s">
        <v>31</v>
      </c>
      <c r="E859" s="371" t="s">
        <v>733</v>
      </c>
      <c r="F859" s="371" t="s">
        <v>31</v>
      </c>
      <c r="G859" s="374" t="s">
        <v>1394</v>
      </c>
      <c r="H859" s="374" t="s">
        <v>1298</v>
      </c>
      <c r="I859" s="362" t="s">
        <v>1441</v>
      </c>
      <c r="J859" s="359" t="s">
        <v>270</v>
      </c>
      <c r="K859" s="416"/>
    </row>
    <row r="860" spans="1:11" hidden="1">
      <c r="A860" s="357" t="s">
        <v>17</v>
      </c>
      <c r="B860" s="358" t="s">
        <v>948</v>
      </c>
      <c r="C860" s="368">
        <v>44392</v>
      </c>
      <c r="D860" s="371" t="s">
        <v>31</v>
      </c>
      <c r="E860" s="371" t="s">
        <v>733</v>
      </c>
      <c r="F860" s="371" t="s">
        <v>31</v>
      </c>
      <c r="G860" s="374" t="s">
        <v>1394</v>
      </c>
      <c r="H860" s="374" t="s">
        <v>1442</v>
      </c>
      <c r="I860" s="362" t="s">
        <v>1443</v>
      </c>
      <c r="J860" s="359" t="s">
        <v>270</v>
      </c>
      <c r="K860" s="416"/>
    </row>
    <row r="861" spans="1:11" hidden="1">
      <c r="A861" s="357" t="s">
        <v>17</v>
      </c>
      <c r="B861" s="358" t="s">
        <v>948</v>
      </c>
      <c r="C861" s="368">
        <v>44392</v>
      </c>
      <c r="D861" s="371" t="s">
        <v>31</v>
      </c>
      <c r="E861" s="371" t="s">
        <v>733</v>
      </c>
      <c r="F861" s="371" t="s">
        <v>31</v>
      </c>
      <c r="G861" s="374" t="s">
        <v>1394</v>
      </c>
      <c r="H861" s="374" t="s">
        <v>1299</v>
      </c>
      <c r="I861" s="362" t="s">
        <v>1300</v>
      </c>
      <c r="J861" s="359" t="s">
        <v>270</v>
      </c>
      <c r="K861" s="416"/>
    </row>
    <row r="862" spans="1:11" hidden="1">
      <c r="A862" s="357" t="s">
        <v>17</v>
      </c>
      <c r="B862" s="358" t="s">
        <v>948</v>
      </c>
      <c r="C862" s="368">
        <v>44392</v>
      </c>
      <c r="D862" s="371" t="s">
        <v>31</v>
      </c>
      <c r="E862" s="371" t="s">
        <v>733</v>
      </c>
      <c r="F862" s="371" t="s">
        <v>31</v>
      </c>
      <c r="G862" s="374" t="s">
        <v>1394</v>
      </c>
      <c r="H862" s="374" t="s">
        <v>1301</v>
      </c>
      <c r="I862" s="362" t="s">
        <v>1444</v>
      </c>
      <c r="J862" s="359" t="s">
        <v>270</v>
      </c>
      <c r="K862" s="416"/>
    </row>
    <row r="863" spans="1:11" hidden="1">
      <c r="A863" s="357" t="s">
        <v>17</v>
      </c>
      <c r="B863" s="358" t="s">
        <v>948</v>
      </c>
      <c r="C863" s="368">
        <v>44392</v>
      </c>
      <c r="D863" s="371" t="s">
        <v>31</v>
      </c>
      <c r="E863" s="371" t="s">
        <v>733</v>
      </c>
      <c r="F863" s="371" t="s">
        <v>31</v>
      </c>
      <c r="G863" s="374" t="s">
        <v>1394</v>
      </c>
      <c r="H863" s="374" t="s">
        <v>1305</v>
      </c>
      <c r="I863" s="362" t="s">
        <v>1445</v>
      </c>
      <c r="J863" s="359" t="s">
        <v>270</v>
      </c>
      <c r="K863" s="416"/>
    </row>
    <row r="864" spans="1:11" hidden="1">
      <c r="A864" s="357" t="s">
        <v>17</v>
      </c>
      <c r="B864" s="358" t="s">
        <v>948</v>
      </c>
      <c r="C864" s="368">
        <v>44392</v>
      </c>
      <c r="D864" s="371" t="s">
        <v>31</v>
      </c>
      <c r="E864" s="371" t="s">
        <v>733</v>
      </c>
      <c r="F864" s="371" t="s">
        <v>31</v>
      </c>
      <c r="G864" s="374" t="s">
        <v>1394</v>
      </c>
      <c r="H864" s="374" t="s">
        <v>1446</v>
      </c>
      <c r="I864" s="362" t="s">
        <v>1447</v>
      </c>
      <c r="J864" s="359" t="s">
        <v>270</v>
      </c>
      <c r="K864" s="416"/>
    </row>
    <row r="865" spans="1:11" hidden="1">
      <c r="A865" s="357" t="s">
        <v>17</v>
      </c>
      <c r="B865" s="358" t="s">
        <v>948</v>
      </c>
      <c r="C865" s="368">
        <v>44392</v>
      </c>
      <c r="D865" s="371" t="s">
        <v>31</v>
      </c>
      <c r="E865" s="371" t="s">
        <v>733</v>
      </c>
      <c r="F865" s="371" t="s">
        <v>31</v>
      </c>
      <c r="G865" s="374" t="s">
        <v>1394</v>
      </c>
      <c r="H865" s="374" t="s">
        <v>1448</v>
      </c>
      <c r="I865" s="362" t="s">
        <v>1449</v>
      </c>
      <c r="J865" s="359" t="s">
        <v>270</v>
      </c>
      <c r="K865" s="416"/>
    </row>
    <row r="866" spans="1:11" hidden="1">
      <c r="A866" s="357" t="s">
        <v>17</v>
      </c>
      <c r="B866" s="358" t="s">
        <v>948</v>
      </c>
      <c r="C866" s="368">
        <v>44392</v>
      </c>
      <c r="D866" s="371" t="s">
        <v>31</v>
      </c>
      <c r="E866" s="371" t="s">
        <v>733</v>
      </c>
      <c r="F866" s="371" t="s">
        <v>31</v>
      </c>
      <c r="G866" s="374" t="s">
        <v>1394</v>
      </c>
      <c r="H866" s="374" t="s">
        <v>1450</v>
      </c>
      <c r="I866" s="362" t="s">
        <v>1451</v>
      </c>
      <c r="J866" s="359" t="s">
        <v>270</v>
      </c>
      <c r="K866" s="416"/>
    </row>
    <row r="867" spans="1:11" hidden="1">
      <c r="A867" s="357" t="s">
        <v>17</v>
      </c>
      <c r="B867" s="358" t="s">
        <v>948</v>
      </c>
      <c r="C867" s="368">
        <v>44392</v>
      </c>
      <c r="D867" s="371" t="s">
        <v>31</v>
      </c>
      <c r="E867" s="371" t="s">
        <v>733</v>
      </c>
      <c r="F867" s="371" t="s">
        <v>31</v>
      </c>
      <c r="G867" s="374" t="s">
        <v>1394</v>
      </c>
      <c r="H867" s="374" t="s">
        <v>1316</v>
      </c>
      <c r="I867" s="362" t="s">
        <v>1317</v>
      </c>
      <c r="J867" s="359" t="s">
        <v>270</v>
      </c>
      <c r="K867" s="416"/>
    </row>
    <row r="868" spans="1:11" hidden="1">
      <c r="A868" s="357" t="s">
        <v>17</v>
      </c>
      <c r="B868" s="358" t="s">
        <v>948</v>
      </c>
      <c r="C868" s="368">
        <v>44392</v>
      </c>
      <c r="D868" s="371" t="s">
        <v>31</v>
      </c>
      <c r="E868" s="371" t="s">
        <v>733</v>
      </c>
      <c r="F868" s="371" t="s">
        <v>31</v>
      </c>
      <c r="G868" s="374" t="s">
        <v>1394</v>
      </c>
      <c r="H868" s="374" t="s">
        <v>1320</v>
      </c>
      <c r="I868" s="362" t="s">
        <v>1321</v>
      </c>
      <c r="J868" s="359" t="s">
        <v>270</v>
      </c>
      <c r="K868" s="416"/>
    </row>
    <row r="869" spans="1:11" hidden="1">
      <c r="A869" s="357" t="s">
        <v>17</v>
      </c>
      <c r="B869" s="358" t="s">
        <v>948</v>
      </c>
      <c r="C869" s="368">
        <v>44392</v>
      </c>
      <c r="D869" s="371" t="s">
        <v>31</v>
      </c>
      <c r="E869" s="371" t="s">
        <v>733</v>
      </c>
      <c r="F869" s="371" t="s">
        <v>31</v>
      </c>
      <c r="G869" s="374" t="s">
        <v>1394</v>
      </c>
      <c r="H869" s="374" t="s">
        <v>1452</v>
      </c>
      <c r="I869" s="362" t="s">
        <v>1453</v>
      </c>
      <c r="J869" s="359" t="s">
        <v>270</v>
      </c>
      <c r="K869" s="416"/>
    </row>
    <row r="870" spans="1:11" hidden="1">
      <c r="A870" s="357" t="s">
        <v>17</v>
      </c>
      <c r="B870" s="358" t="s">
        <v>948</v>
      </c>
      <c r="C870" s="368">
        <v>44392</v>
      </c>
      <c r="D870" s="371" t="s">
        <v>31</v>
      </c>
      <c r="E870" s="371" t="s">
        <v>733</v>
      </c>
      <c r="F870" s="371" t="s">
        <v>31</v>
      </c>
      <c r="G870" s="374" t="s">
        <v>1394</v>
      </c>
      <c r="H870" s="374" t="s">
        <v>1322</v>
      </c>
      <c r="I870" s="362" t="s">
        <v>1454</v>
      </c>
      <c r="J870" s="359" t="s">
        <v>270</v>
      </c>
      <c r="K870" s="416"/>
    </row>
    <row r="871" spans="1:11" hidden="1">
      <c r="A871" s="357" t="s">
        <v>17</v>
      </c>
      <c r="B871" s="358" t="s">
        <v>948</v>
      </c>
      <c r="C871" s="368">
        <v>44392</v>
      </c>
      <c r="D871" s="371" t="s">
        <v>31</v>
      </c>
      <c r="E871" s="371" t="s">
        <v>733</v>
      </c>
      <c r="F871" s="371" t="s">
        <v>31</v>
      </c>
      <c r="G871" s="374" t="s">
        <v>1394</v>
      </c>
      <c r="H871" s="374" t="s">
        <v>1323</v>
      </c>
      <c r="I871" s="362" t="s">
        <v>1455</v>
      </c>
      <c r="J871" s="359" t="s">
        <v>270</v>
      </c>
      <c r="K871" s="416"/>
    </row>
    <row r="872" spans="1:11" hidden="1">
      <c r="A872" s="357" t="s">
        <v>17</v>
      </c>
      <c r="B872" s="358" t="s">
        <v>948</v>
      </c>
      <c r="C872" s="368">
        <v>44392</v>
      </c>
      <c r="D872" s="371" t="s">
        <v>31</v>
      </c>
      <c r="E872" s="371" t="s">
        <v>733</v>
      </c>
      <c r="F872" s="371" t="s">
        <v>31</v>
      </c>
      <c r="G872" s="374" t="s">
        <v>1394</v>
      </c>
      <c r="H872" s="374" t="s">
        <v>1325</v>
      </c>
      <c r="I872" s="362" t="s">
        <v>1456</v>
      </c>
      <c r="J872" s="359" t="s">
        <v>270</v>
      </c>
      <c r="K872" s="416"/>
    </row>
    <row r="873" spans="1:11" hidden="1">
      <c r="A873" s="357" t="s">
        <v>17</v>
      </c>
      <c r="B873" s="358" t="s">
        <v>948</v>
      </c>
      <c r="C873" s="368">
        <v>44392</v>
      </c>
      <c r="D873" s="371" t="s">
        <v>31</v>
      </c>
      <c r="E873" s="371" t="s">
        <v>733</v>
      </c>
      <c r="F873" s="371" t="s">
        <v>31</v>
      </c>
      <c r="G873" s="374" t="s">
        <v>1394</v>
      </c>
      <c r="H873" s="374" t="s">
        <v>1457</v>
      </c>
      <c r="I873" s="362" t="s">
        <v>1458</v>
      </c>
      <c r="J873" s="359" t="s">
        <v>270</v>
      </c>
      <c r="K873" s="416"/>
    </row>
    <row r="874" spans="1:11" hidden="1">
      <c r="A874" s="357" t="s">
        <v>17</v>
      </c>
      <c r="B874" s="358" t="s">
        <v>948</v>
      </c>
      <c r="C874" s="368">
        <v>44392</v>
      </c>
      <c r="D874" s="371" t="s">
        <v>31</v>
      </c>
      <c r="E874" s="371" t="s">
        <v>733</v>
      </c>
      <c r="F874" s="371" t="s">
        <v>31</v>
      </c>
      <c r="G874" s="374" t="s">
        <v>1394</v>
      </c>
      <c r="H874" s="374" t="s">
        <v>1459</v>
      </c>
      <c r="I874" s="362" t="s">
        <v>1460</v>
      </c>
      <c r="J874" s="359" t="s">
        <v>270</v>
      </c>
      <c r="K874" s="416"/>
    </row>
    <row r="875" spans="1:11" hidden="1">
      <c r="A875" s="357" t="s">
        <v>17</v>
      </c>
      <c r="B875" s="358" t="s">
        <v>948</v>
      </c>
      <c r="C875" s="368">
        <v>44392</v>
      </c>
      <c r="D875" s="371" t="s">
        <v>31</v>
      </c>
      <c r="E875" s="371" t="s">
        <v>733</v>
      </c>
      <c r="F875" s="371" t="s">
        <v>31</v>
      </c>
      <c r="G875" s="374" t="s">
        <v>1394</v>
      </c>
      <c r="H875" s="374" t="s">
        <v>1461</v>
      </c>
      <c r="I875" s="362" t="s">
        <v>1462</v>
      </c>
      <c r="J875" s="359" t="s">
        <v>270</v>
      </c>
      <c r="K875" s="416"/>
    </row>
    <row r="876" spans="1:11" hidden="1">
      <c r="A876" s="357" t="s">
        <v>17</v>
      </c>
      <c r="B876" s="358" t="s">
        <v>948</v>
      </c>
      <c r="C876" s="368">
        <v>44392</v>
      </c>
      <c r="D876" s="371" t="s">
        <v>31</v>
      </c>
      <c r="E876" s="371" t="s">
        <v>733</v>
      </c>
      <c r="F876" s="371" t="s">
        <v>31</v>
      </c>
      <c r="G876" s="374" t="s">
        <v>1394</v>
      </c>
      <c r="H876" s="374" t="s">
        <v>1336</v>
      </c>
      <c r="I876" s="362" t="s">
        <v>1337</v>
      </c>
      <c r="J876" s="359" t="s">
        <v>270</v>
      </c>
      <c r="K876" s="416"/>
    </row>
    <row r="877" spans="1:11" hidden="1">
      <c r="A877" s="357" t="s">
        <v>17</v>
      </c>
      <c r="B877" s="358" t="s">
        <v>948</v>
      </c>
      <c r="C877" s="368">
        <v>44392</v>
      </c>
      <c r="D877" s="371" t="s">
        <v>31</v>
      </c>
      <c r="E877" s="371" t="s">
        <v>733</v>
      </c>
      <c r="F877" s="371" t="s">
        <v>31</v>
      </c>
      <c r="G877" s="374" t="s">
        <v>1394</v>
      </c>
      <c r="H877" s="374" t="s">
        <v>1340</v>
      </c>
      <c r="I877" s="362" t="s">
        <v>1341</v>
      </c>
      <c r="J877" s="359" t="s">
        <v>270</v>
      </c>
      <c r="K877" s="416"/>
    </row>
    <row r="878" spans="1:11" hidden="1">
      <c r="A878" s="357" t="s">
        <v>17</v>
      </c>
      <c r="B878" s="358" t="s">
        <v>948</v>
      </c>
      <c r="C878" s="368">
        <v>44392</v>
      </c>
      <c r="D878" s="371" t="s">
        <v>31</v>
      </c>
      <c r="E878" s="371" t="s">
        <v>733</v>
      </c>
      <c r="F878" s="371" t="s">
        <v>31</v>
      </c>
      <c r="G878" s="374" t="s">
        <v>1394</v>
      </c>
      <c r="H878" s="374" t="s">
        <v>1463</v>
      </c>
      <c r="I878" s="362" t="s">
        <v>1464</v>
      </c>
      <c r="J878" s="359" t="s">
        <v>270</v>
      </c>
      <c r="K878" s="416"/>
    </row>
    <row r="879" spans="1:11" hidden="1">
      <c r="A879" s="357" t="s">
        <v>17</v>
      </c>
      <c r="B879" s="358" t="s">
        <v>948</v>
      </c>
      <c r="C879" s="368">
        <v>44392</v>
      </c>
      <c r="D879" s="371" t="s">
        <v>31</v>
      </c>
      <c r="E879" s="371" t="s">
        <v>733</v>
      </c>
      <c r="F879" s="371" t="s">
        <v>31</v>
      </c>
      <c r="G879" s="374" t="s">
        <v>1394</v>
      </c>
      <c r="H879" s="374" t="s">
        <v>1342</v>
      </c>
      <c r="I879" s="362" t="s">
        <v>1343</v>
      </c>
      <c r="J879" s="359" t="s">
        <v>270</v>
      </c>
      <c r="K879" s="416"/>
    </row>
    <row r="880" spans="1:11" hidden="1">
      <c r="A880" s="357" t="s">
        <v>17</v>
      </c>
      <c r="B880" s="358" t="s">
        <v>948</v>
      </c>
      <c r="C880" s="368">
        <v>44392</v>
      </c>
      <c r="D880" s="371" t="s">
        <v>31</v>
      </c>
      <c r="E880" s="371" t="s">
        <v>733</v>
      </c>
      <c r="F880" s="371" t="s">
        <v>31</v>
      </c>
      <c r="G880" s="374" t="s">
        <v>1394</v>
      </c>
      <c r="H880" s="374" t="s">
        <v>1344</v>
      </c>
      <c r="I880" s="362" t="s">
        <v>1465</v>
      </c>
      <c r="J880" s="359" t="s">
        <v>270</v>
      </c>
      <c r="K880" s="416"/>
    </row>
    <row r="881" spans="1:11" hidden="1">
      <c r="A881" s="357" t="s">
        <v>17</v>
      </c>
      <c r="B881" s="358" t="s">
        <v>948</v>
      </c>
      <c r="C881" s="368">
        <v>44392</v>
      </c>
      <c r="D881" s="371" t="s">
        <v>31</v>
      </c>
      <c r="E881" s="371" t="s">
        <v>733</v>
      </c>
      <c r="F881" s="371" t="s">
        <v>31</v>
      </c>
      <c r="G881" s="374" t="s">
        <v>1394</v>
      </c>
      <c r="H881" s="374" t="s">
        <v>1348</v>
      </c>
      <c r="I881" s="362" t="s">
        <v>1466</v>
      </c>
      <c r="J881" s="359" t="s">
        <v>270</v>
      </c>
      <c r="K881" s="416"/>
    </row>
    <row r="882" spans="1:11" hidden="1">
      <c r="A882" s="357" t="s">
        <v>17</v>
      </c>
      <c r="B882" s="358" t="s">
        <v>948</v>
      </c>
      <c r="C882" s="368">
        <v>44392</v>
      </c>
      <c r="D882" s="371" t="s">
        <v>31</v>
      </c>
      <c r="E882" s="371" t="s">
        <v>733</v>
      </c>
      <c r="F882" s="371" t="s">
        <v>31</v>
      </c>
      <c r="G882" s="374" t="s">
        <v>1394</v>
      </c>
      <c r="H882" s="374" t="s">
        <v>1467</v>
      </c>
      <c r="I882" s="362" t="s">
        <v>1468</v>
      </c>
      <c r="J882" s="359" t="s">
        <v>270</v>
      </c>
      <c r="K882" s="416"/>
    </row>
    <row r="883" spans="1:11" hidden="1">
      <c r="A883" s="357" t="s">
        <v>17</v>
      </c>
      <c r="B883" s="358" t="s">
        <v>948</v>
      </c>
      <c r="C883" s="368">
        <v>44392</v>
      </c>
      <c r="D883" s="371" t="s">
        <v>31</v>
      </c>
      <c r="E883" s="371" t="s">
        <v>733</v>
      </c>
      <c r="F883" s="371" t="s">
        <v>31</v>
      </c>
      <c r="G883" s="374" t="s">
        <v>1394</v>
      </c>
      <c r="H883" s="374" t="s">
        <v>1469</v>
      </c>
      <c r="I883" s="362" t="s">
        <v>1470</v>
      </c>
      <c r="J883" s="359" t="s">
        <v>270</v>
      </c>
      <c r="K883" s="416"/>
    </row>
    <row r="884" spans="1:11" hidden="1">
      <c r="A884" s="357" t="s">
        <v>17</v>
      </c>
      <c r="B884" s="358" t="s">
        <v>948</v>
      </c>
      <c r="C884" s="368">
        <v>44392</v>
      </c>
      <c r="D884" s="371" t="s">
        <v>31</v>
      </c>
      <c r="E884" s="371" t="s">
        <v>733</v>
      </c>
      <c r="F884" s="371" t="s">
        <v>31</v>
      </c>
      <c r="G884" s="374" t="s">
        <v>1394</v>
      </c>
      <c r="H884" s="374" t="s">
        <v>1471</v>
      </c>
      <c r="I884" s="362" t="s">
        <v>1472</v>
      </c>
      <c r="J884" s="359" t="s">
        <v>270</v>
      </c>
      <c r="K884" s="416"/>
    </row>
    <row r="885" spans="1:11" hidden="1">
      <c r="A885" s="357" t="s">
        <v>17</v>
      </c>
      <c r="B885" s="358" t="s">
        <v>948</v>
      </c>
      <c r="C885" s="368">
        <v>44392</v>
      </c>
      <c r="D885" s="371" t="s">
        <v>31</v>
      </c>
      <c r="E885" s="371" t="s">
        <v>733</v>
      </c>
      <c r="F885" s="371" t="s">
        <v>31</v>
      </c>
      <c r="G885" s="374" t="s">
        <v>1394</v>
      </c>
      <c r="H885" s="374" t="s">
        <v>1473</v>
      </c>
      <c r="I885" s="359" t="s">
        <v>1351</v>
      </c>
      <c r="J885" s="359" t="s">
        <v>270</v>
      </c>
      <c r="K885" s="416"/>
    </row>
    <row r="886" spans="1:11" hidden="1">
      <c r="A886" s="357" t="s">
        <v>17</v>
      </c>
      <c r="B886" s="358" t="s">
        <v>948</v>
      </c>
      <c r="C886" s="368">
        <v>44392</v>
      </c>
      <c r="D886" s="371" t="s">
        <v>31</v>
      </c>
      <c r="E886" s="371" t="s">
        <v>733</v>
      </c>
      <c r="F886" s="371" t="s">
        <v>31</v>
      </c>
      <c r="G886" s="374" t="s">
        <v>1394</v>
      </c>
      <c r="H886" s="374" t="s">
        <v>1474</v>
      </c>
      <c r="I886" s="359" t="s">
        <v>1353</v>
      </c>
      <c r="J886" s="359" t="s">
        <v>270</v>
      </c>
      <c r="K886" s="416"/>
    </row>
    <row r="887" spans="1:11" hidden="1">
      <c r="A887" s="357" t="s">
        <v>17</v>
      </c>
      <c r="B887" s="358" t="s">
        <v>948</v>
      </c>
      <c r="C887" s="368">
        <v>44392</v>
      </c>
      <c r="D887" s="371" t="s">
        <v>31</v>
      </c>
      <c r="E887" s="371" t="s">
        <v>733</v>
      </c>
      <c r="F887" s="371" t="s">
        <v>31</v>
      </c>
      <c r="G887" s="374" t="s">
        <v>1394</v>
      </c>
      <c r="H887" s="374" t="s">
        <v>1099</v>
      </c>
      <c r="I887" s="359" t="s">
        <v>1355</v>
      </c>
      <c r="J887" s="359" t="s">
        <v>270</v>
      </c>
      <c r="K887" s="416"/>
    </row>
    <row r="888" spans="1:11" hidden="1">
      <c r="A888" s="357" t="s">
        <v>17</v>
      </c>
      <c r="B888" s="358" t="s">
        <v>948</v>
      </c>
      <c r="C888" s="368">
        <v>44392</v>
      </c>
      <c r="D888" s="371" t="s">
        <v>31</v>
      </c>
      <c r="E888" s="371" t="s">
        <v>733</v>
      </c>
      <c r="F888" s="371" t="s">
        <v>31</v>
      </c>
      <c r="G888" s="374" t="s">
        <v>1394</v>
      </c>
      <c r="H888" s="374" t="s">
        <v>1372</v>
      </c>
      <c r="I888" s="359" t="s">
        <v>62</v>
      </c>
      <c r="J888" s="359" t="s">
        <v>270</v>
      </c>
      <c r="K888" s="416"/>
    </row>
    <row r="889" spans="1:11" hidden="1">
      <c r="A889" s="357" t="s">
        <v>17</v>
      </c>
      <c r="B889" s="358" t="s">
        <v>948</v>
      </c>
      <c r="C889" s="368">
        <v>44392</v>
      </c>
      <c r="D889" s="371" t="s">
        <v>31</v>
      </c>
      <c r="E889" s="371" t="s">
        <v>733</v>
      </c>
      <c r="F889" s="371" t="s">
        <v>31</v>
      </c>
      <c r="G889" s="374" t="s">
        <v>1394</v>
      </c>
      <c r="H889" s="374" t="s">
        <v>293</v>
      </c>
      <c r="I889" s="359" t="s">
        <v>1475</v>
      </c>
      <c r="J889" s="359" t="s">
        <v>270</v>
      </c>
      <c r="K889" s="416"/>
    </row>
    <row r="890" spans="1:11" hidden="1">
      <c r="A890" s="357" t="s">
        <v>17</v>
      </c>
      <c r="B890" s="358" t="s">
        <v>948</v>
      </c>
      <c r="C890" s="368">
        <v>44392</v>
      </c>
      <c r="D890" s="371" t="s">
        <v>31</v>
      </c>
      <c r="E890" s="371" t="s">
        <v>733</v>
      </c>
      <c r="F890" s="371" t="s">
        <v>31</v>
      </c>
      <c r="G890" s="374" t="s">
        <v>1394</v>
      </c>
      <c r="H890" s="374" t="s">
        <v>1476</v>
      </c>
      <c r="I890" s="359" t="s">
        <v>1477</v>
      </c>
      <c r="J890" s="359" t="s">
        <v>270</v>
      </c>
      <c r="K890" s="416"/>
    </row>
    <row r="891" spans="1:11" hidden="1">
      <c r="A891" s="357" t="s">
        <v>17</v>
      </c>
      <c r="B891" s="358" t="s">
        <v>948</v>
      </c>
      <c r="C891" s="368">
        <v>44392</v>
      </c>
      <c r="D891" s="371" t="s">
        <v>31</v>
      </c>
      <c r="E891" s="371" t="s">
        <v>733</v>
      </c>
      <c r="F891" s="371" t="s">
        <v>31</v>
      </c>
      <c r="G891" s="374" t="s">
        <v>1394</v>
      </c>
      <c r="H891" s="374" t="s">
        <v>1478</v>
      </c>
      <c r="I891" s="359" t="s">
        <v>734</v>
      </c>
      <c r="J891" s="359" t="s">
        <v>270</v>
      </c>
      <c r="K891" s="416"/>
    </row>
    <row r="892" spans="1:11" hidden="1">
      <c r="A892" s="357" t="s">
        <v>17</v>
      </c>
      <c r="B892" s="358" t="s">
        <v>948</v>
      </c>
      <c r="C892" s="368">
        <v>44392</v>
      </c>
      <c r="D892" s="371" t="s">
        <v>31</v>
      </c>
      <c r="E892" s="371" t="s">
        <v>733</v>
      </c>
      <c r="F892" s="371" t="s">
        <v>31</v>
      </c>
      <c r="G892" s="374" t="s">
        <v>1394</v>
      </c>
      <c r="H892" s="374" t="s">
        <v>1383</v>
      </c>
      <c r="I892" s="359" t="s">
        <v>1477</v>
      </c>
      <c r="J892" s="359" t="s">
        <v>270</v>
      </c>
      <c r="K892" s="416"/>
    </row>
    <row r="893" spans="1:11" hidden="1">
      <c r="A893" s="357" t="s">
        <v>17</v>
      </c>
      <c r="B893" s="358" t="s">
        <v>948</v>
      </c>
      <c r="C893" s="368">
        <v>44392</v>
      </c>
      <c r="D893" s="371" t="s">
        <v>31</v>
      </c>
      <c r="E893" s="371" t="s">
        <v>733</v>
      </c>
      <c r="F893" s="371" t="s">
        <v>31</v>
      </c>
      <c r="G893" s="374" t="s">
        <v>1394</v>
      </c>
      <c r="H893" s="374" t="s">
        <v>1479</v>
      </c>
      <c r="I893" s="359" t="s">
        <v>734</v>
      </c>
      <c r="J893" s="359" t="s">
        <v>270</v>
      </c>
      <c r="K893" s="416"/>
    </row>
    <row r="894" spans="1:11" hidden="1">
      <c r="A894" s="357" t="s">
        <v>17</v>
      </c>
      <c r="B894" s="358" t="s">
        <v>948</v>
      </c>
      <c r="C894" s="368">
        <v>44392</v>
      </c>
      <c r="D894" s="371" t="s">
        <v>31</v>
      </c>
      <c r="E894" s="371" t="s">
        <v>733</v>
      </c>
      <c r="F894" s="371" t="s">
        <v>31</v>
      </c>
      <c r="G894" s="374" t="s">
        <v>1394</v>
      </c>
      <c r="H894" s="374" t="s">
        <v>667</v>
      </c>
      <c r="I894" s="362" t="s">
        <v>1362</v>
      </c>
      <c r="J894" s="359" t="s">
        <v>270</v>
      </c>
      <c r="K894" s="416"/>
    </row>
    <row r="895" spans="1:11" hidden="1">
      <c r="A895" s="357" t="s">
        <v>17</v>
      </c>
      <c r="B895" s="358" t="s">
        <v>948</v>
      </c>
      <c r="C895" s="368">
        <v>44392</v>
      </c>
      <c r="D895" s="371" t="s">
        <v>31</v>
      </c>
      <c r="E895" s="371" t="s">
        <v>733</v>
      </c>
      <c r="F895" s="371" t="s">
        <v>31</v>
      </c>
      <c r="G895" s="374" t="s">
        <v>1394</v>
      </c>
      <c r="H895" s="374" t="s">
        <v>1365</v>
      </c>
      <c r="I895" s="362" t="s">
        <v>1363</v>
      </c>
      <c r="J895" s="359" t="s">
        <v>270</v>
      </c>
      <c r="K895" s="416"/>
    </row>
    <row r="896" spans="1:11" hidden="1">
      <c r="A896" s="357" t="s">
        <v>17</v>
      </c>
      <c r="B896" s="358" t="s">
        <v>948</v>
      </c>
      <c r="C896" s="368">
        <v>44392</v>
      </c>
      <c r="D896" s="371" t="s">
        <v>31</v>
      </c>
      <c r="E896" s="371" t="s">
        <v>733</v>
      </c>
      <c r="F896" s="371" t="s">
        <v>31</v>
      </c>
      <c r="G896" s="374" t="s">
        <v>1394</v>
      </c>
      <c r="H896" s="374" t="s">
        <v>1367</v>
      </c>
      <c r="I896" s="362" t="s">
        <v>1364</v>
      </c>
      <c r="J896" s="359" t="s">
        <v>270</v>
      </c>
      <c r="K896" s="416"/>
    </row>
    <row r="897" spans="1:11" hidden="1">
      <c r="A897" s="357" t="s">
        <v>17</v>
      </c>
      <c r="B897" s="358" t="s">
        <v>948</v>
      </c>
      <c r="C897" s="368">
        <v>44392</v>
      </c>
      <c r="D897" s="371" t="s">
        <v>31</v>
      </c>
      <c r="E897" s="371" t="s">
        <v>733</v>
      </c>
      <c r="F897" s="371" t="s">
        <v>31</v>
      </c>
      <c r="G897" s="374" t="s">
        <v>1394</v>
      </c>
      <c r="H897" s="374" t="s">
        <v>1112</v>
      </c>
      <c r="I897" s="362" t="s">
        <v>1480</v>
      </c>
      <c r="J897" s="359" t="s">
        <v>270</v>
      </c>
      <c r="K897" s="416"/>
    </row>
    <row r="898" spans="1:11" hidden="1">
      <c r="A898" s="357" t="s">
        <v>17</v>
      </c>
      <c r="B898" s="358" t="s">
        <v>948</v>
      </c>
      <c r="C898" s="368">
        <v>44392</v>
      </c>
      <c r="D898" s="371" t="s">
        <v>31</v>
      </c>
      <c r="E898" s="371" t="s">
        <v>733</v>
      </c>
      <c r="F898" s="371" t="s">
        <v>31</v>
      </c>
      <c r="G898" s="374" t="s">
        <v>1394</v>
      </c>
      <c r="H898" s="374" t="s">
        <v>1481</v>
      </c>
      <c r="I898" s="362" t="s">
        <v>1482</v>
      </c>
      <c r="J898" s="359" t="s">
        <v>270</v>
      </c>
      <c r="K898" s="416"/>
    </row>
    <row r="899" spans="1:11" hidden="1">
      <c r="A899" s="357" t="s">
        <v>17</v>
      </c>
      <c r="B899" s="358" t="s">
        <v>948</v>
      </c>
      <c r="C899" s="368">
        <v>44392</v>
      </c>
      <c r="D899" s="371" t="s">
        <v>31</v>
      </c>
      <c r="E899" s="371" t="s">
        <v>733</v>
      </c>
      <c r="F899" s="371" t="s">
        <v>31</v>
      </c>
      <c r="G899" s="374" t="s">
        <v>1394</v>
      </c>
      <c r="H899" s="374" t="s">
        <v>1483</v>
      </c>
      <c r="I899" s="362" t="s">
        <v>1484</v>
      </c>
      <c r="J899" s="359" t="s">
        <v>270</v>
      </c>
      <c r="K899" s="416"/>
    </row>
    <row r="900" spans="1:11" hidden="1">
      <c r="A900" s="357" t="s">
        <v>17</v>
      </c>
      <c r="B900" s="358" t="s">
        <v>948</v>
      </c>
      <c r="C900" s="368">
        <v>44392</v>
      </c>
      <c r="D900" s="371" t="s">
        <v>31</v>
      </c>
      <c r="E900" s="371" t="s">
        <v>733</v>
      </c>
      <c r="F900" s="371" t="s">
        <v>31</v>
      </c>
      <c r="G900" s="374" t="s">
        <v>1394</v>
      </c>
      <c r="H900" s="374" t="s">
        <v>719</v>
      </c>
      <c r="I900" s="362" t="s">
        <v>1485</v>
      </c>
      <c r="J900" s="359" t="s">
        <v>270</v>
      </c>
      <c r="K900" s="416"/>
    </row>
    <row r="901" spans="1:11" hidden="1">
      <c r="A901" s="357" t="s">
        <v>17</v>
      </c>
      <c r="B901" s="358" t="s">
        <v>948</v>
      </c>
      <c r="C901" s="368">
        <v>44392</v>
      </c>
      <c r="D901" s="371" t="s">
        <v>31</v>
      </c>
      <c r="E901" s="371" t="s">
        <v>733</v>
      </c>
      <c r="F901" s="371" t="s">
        <v>31</v>
      </c>
      <c r="G901" s="374" t="s">
        <v>1394</v>
      </c>
      <c r="H901" s="374" t="s">
        <v>657</v>
      </c>
      <c r="I901" s="362" t="s">
        <v>1368</v>
      </c>
      <c r="J901" s="359" t="s">
        <v>270</v>
      </c>
      <c r="K901" s="416"/>
    </row>
    <row r="902" spans="1:11" hidden="1">
      <c r="A902" s="357" t="s">
        <v>17</v>
      </c>
      <c r="B902" s="358" t="s">
        <v>948</v>
      </c>
      <c r="C902" s="368">
        <v>44392</v>
      </c>
      <c r="D902" s="371" t="s">
        <v>31</v>
      </c>
      <c r="E902" s="371" t="s">
        <v>733</v>
      </c>
      <c r="F902" s="371" t="s">
        <v>31</v>
      </c>
      <c r="G902" s="374" t="s">
        <v>1394</v>
      </c>
      <c r="H902" s="374" t="s">
        <v>106</v>
      </c>
      <c r="I902" s="362" t="s">
        <v>1486</v>
      </c>
      <c r="J902" s="359" t="s">
        <v>270</v>
      </c>
      <c r="K902" s="416"/>
    </row>
    <row r="903" spans="1:11" hidden="1">
      <c r="A903" s="357" t="s">
        <v>17</v>
      </c>
      <c r="B903" s="358" t="s">
        <v>948</v>
      </c>
      <c r="C903" s="368">
        <v>44392</v>
      </c>
      <c r="D903" s="371" t="s">
        <v>31</v>
      </c>
      <c r="E903" s="371" t="s">
        <v>733</v>
      </c>
      <c r="F903" s="371" t="s">
        <v>31</v>
      </c>
      <c r="G903" s="374" t="s">
        <v>1394</v>
      </c>
      <c r="H903" s="374" t="s">
        <v>109</v>
      </c>
      <c r="I903" s="359" t="s">
        <v>1487</v>
      </c>
      <c r="J903" s="359" t="s">
        <v>270</v>
      </c>
      <c r="K903" s="416"/>
    </row>
    <row r="904" spans="1:11" hidden="1">
      <c r="A904" s="357" t="s">
        <v>17</v>
      </c>
      <c r="B904" s="358" t="s">
        <v>948</v>
      </c>
      <c r="C904" s="368">
        <v>44392</v>
      </c>
      <c r="D904" s="371" t="s">
        <v>31</v>
      </c>
      <c r="E904" s="371" t="s">
        <v>733</v>
      </c>
      <c r="F904" s="371" t="s">
        <v>31</v>
      </c>
      <c r="G904" s="374" t="s">
        <v>1394</v>
      </c>
      <c r="H904" s="374" t="s">
        <v>112</v>
      </c>
      <c r="I904" s="362" t="s">
        <v>1488</v>
      </c>
      <c r="J904" s="359" t="s">
        <v>270</v>
      </c>
      <c r="K904" s="416"/>
    </row>
    <row r="905" spans="1:11" hidden="1">
      <c r="A905" s="357" t="s">
        <v>17</v>
      </c>
      <c r="B905" s="358" t="s">
        <v>948</v>
      </c>
      <c r="C905" s="368">
        <v>44392</v>
      </c>
      <c r="D905" s="371" t="s">
        <v>31</v>
      </c>
      <c r="E905" s="371" t="s">
        <v>733</v>
      </c>
      <c r="F905" s="371" t="s">
        <v>31</v>
      </c>
      <c r="G905" s="374" t="s">
        <v>1394</v>
      </c>
      <c r="H905" s="374" t="s">
        <v>115</v>
      </c>
      <c r="I905" s="362" t="s">
        <v>1374</v>
      </c>
      <c r="J905" s="359" t="s">
        <v>270</v>
      </c>
      <c r="K905" s="416"/>
    </row>
    <row r="906" spans="1:11" hidden="1">
      <c r="A906" s="357" t="s">
        <v>17</v>
      </c>
      <c r="B906" s="358" t="s">
        <v>948</v>
      </c>
      <c r="C906" s="368">
        <v>44392</v>
      </c>
      <c r="D906" s="371" t="s">
        <v>31</v>
      </c>
      <c r="E906" s="371" t="s">
        <v>733</v>
      </c>
      <c r="F906" s="371" t="s">
        <v>31</v>
      </c>
      <c r="G906" s="374" t="s">
        <v>1394</v>
      </c>
      <c r="H906" s="374" t="s">
        <v>1489</v>
      </c>
      <c r="I906" s="359" t="s">
        <v>1490</v>
      </c>
      <c r="J906" s="359" t="s">
        <v>270</v>
      </c>
      <c r="K906" s="416"/>
    </row>
    <row r="907" spans="1:11" hidden="1">
      <c r="A907" s="357" t="s">
        <v>17</v>
      </c>
      <c r="B907" s="358" t="s">
        <v>948</v>
      </c>
      <c r="C907" s="368">
        <v>44392</v>
      </c>
      <c r="D907" s="371" t="s">
        <v>31</v>
      </c>
      <c r="E907" s="371" t="s">
        <v>733</v>
      </c>
      <c r="F907" s="371" t="s">
        <v>31</v>
      </c>
      <c r="G907" s="374" t="s">
        <v>1394</v>
      </c>
      <c r="H907" s="374" t="s">
        <v>1122</v>
      </c>
      <c r="I907" s="359" t="s">
        <v>1491</v>
      </c>
      <c r="J907" s="359" t="s">
        <v>270</v>
      </c>
      <c r="K907" s="416"/>
    </row>
    <row r="908" spans="1:11" hidden="1">
      <c r="A908" s="357" t="s">
        <v>17</v>
      </c>
      <c r="B908" s="358" t="s">
        <v>948</v>
      </c>
      <c r="C908" s="368">
        <v>44392</v>
      </c>
      <c r="D908" s="371" t="s">
        <v>31</v>
      </c>
      <c r="E908" s="371" t="s">
        <v>733</v>
      </c>
      <c r="F908" s="371" t="s">
        <v>31</v>
      </c>
      <c r="G908" s="374" t="s">
        <v>1394</v>
      </c>
      <c r="H908" s="374" t="s">
        <v>659</v>
      </c>
      <c r="I908" s="359" t="s">
        <v>1492</v>
      </c>
      <c r="J908" s="359" t="s">
        <v>270</v>
      </c>
      <c r="K908" s="416"/>
    </row>
    <row r="909" spans="1:11" hidden="1">
      <c r="A909" s="357" t="s">
        <v>17</v>
      </c>
      <c r="B909" s="358" t="s">
        <v>948</v>
      </c>
      <c r="C909" s="368">
        <v>44392</v>
      </c>
      <c r="D909" s="371" t="s">
        <v>31</v>
      </c>
      <c r="E909" s="371" t="s">
        <v>733</v>
      </c>
      <c r="F909" s="371" t="s">
        <v>31</v>
      </c>
      <c r="G909" s="374" t="s">
        <v>1394</v>
      </c>
      <c r="H909" s="374" t="s">
        <v>295</v>
      </c>
      <c r="I909" s="362" t="s">
        <v>1493</v>
      </c>
      <c r="J909" s="359"/>
      <c r="K909" s="416"/>
    </row>
    <row r="910" spans="1:11" hidden="1">
      <c r="A910" s="357" t="s">
        <v>17</v>
      </c>
      <c r="B910" s="358" t="s">
        <v>948</v>
      </c>
      <c r="C910" s="368">
        <v>44392</v>
      </c>
      <c r="D910" s="371" t="s">
        <v>31</v>
      </c>
      <c r="E910" s="371" t="s">
        <v>733</v>
      </c>
      <c r="F910" s="371" t="s">
        <v>31</v>
      </c>
      <c r="G910" s="374" t="s">
        <v>1394</v>
      </c>
      <c r="H910" s="374" t="s">
        <v>297</v>
      </c>
      <c r="I910" s="362" t="s">
        <v>1494</v>
      </c>
      <c r="J910" s="359" t="s">
        <v>270</v>
      </c>
      <c r="K910" s="416"/>
    </row>
    <row r="911" spans="1:11" hidden="1">
      <c r="A911" s="357" t="s">
        <v>17</v>
      </c>
      <c r="B911" s="358" t="s">
        <v>948</v>
      </c>
      <c r="C911" s="368">
        <v>44392</v>
      </c>
      <c r="D911" s="371" t="s">
        <v>31</v>
      </c>
      <c r="E911" s="371" t="s">
        <v>733</v>
      </c>
      <c r="F911" s="371" t="s">
        <v>31</v>
      </c>
      <c r="G911" s="374" t="s">
        <v>1394</v>
      </c>
      <c r="H911" s="374" t="s">
        <v>299</v>
      </c>
      <c r="I911" s="362" t="s">
        <v>1495</v>
      </c>
      <c r="J911" s="359" t="s">
        <v>270</v>
      </c>
      <c r="K911" s="416"/>
    </row>
    <row r="912" spans="1:11" hidden="1">
      <c r="A912" s="357" t="s">
        <v>17</v>
      </c>
      <c r="B912" s="358" t="s">
        <v>948</v>
      </c>
      <c r="C912" s="368">
        <v>44392</v>
      </c>
      <c r="D912" s="371" t="s">
        <v>31</v>
      </c>
      <c r="E912" s="371" t="s">
        <v>733</v>
      </c>
      <c r="F912" s="371" t="s">
        <v>31</v>
      </c>
      <c r="G912" s="374" t="s">
        <v>1394</v>
      </c>
      <c r="H912" s="374" t="s">
        <v>301</v>
      </c>
      <c r="I912" s="362" t="s">
        <v>1496</v>
      </c>
      <c r="J912" s="359" t="s">
        <v>270</v>
      </c>
      <c r="K912" s="416"/>
    </row>
    <row r="913" spans="1:11" hidden="1">
      <c r="A913" s="357" t="s">
        <v>17</v>
      </c>
      <c r="B913" s="358" t="s">
        <v>948</v>
      </c>
      <c r="C913" s="368">
        <v>44392</v>
      </c>
      <c r="D913" s="371" t="s">
        <v>31</v>
      </c>
      <c r="E913" s="371" t="s">
        <v>733</v>
      </c>
      <c r="F913" s="371" t="s">
        <v>31</v>
      </c>
      <c r="G913" s="374" t="s">
        <v>1394</v>
      </c>
      <c r="H913" s="374" t="s">
        <v>303</v>
      </c>
      <c r="I913" s="362" t="s">
        <v>1497</v>
      </c>
      <c r="J913" s="359" t="s">
        <v>270</v>
      </c>
      <c r="K913" s="416"/>
    </row>
    <row r="914" spans="1:11" hidden="1">
      <c r="A914" s="357" t="s">
        <v>17</v>
      </c>
      <c r="B914" s="358" t="s">
        <v>948</v>
      </c>
      <c r="C914" s="368">
        <v>44392</v>
      </c>
      <c r="D914" s="371" t="s">
        <v>31</v>
      </c>
      <c r="E914" s="371" t="s">
        <v>733</v>
      </c>
      <c r="F914" s="371" t="s">
        <v>31</v>
      </c>
      <c r="G914" s="374" t="s">
        <v>1394</v>
      </c>
      <c r="H914" s="374" t="s">
        <v>305</v>
      </c>
      <c r="I914" s="362" t="s">
        <v>1498</v>
      </c>
      <c r="J914" s="359" t="s">
        <v>270</v>
      </c>
      <c r="K914" s="416"/>
    </row>
    <row r="915" spans="1:11" hidden="1">
      <c r="A915" s="357" t="s">
        <v>17</v>
      </c>
      <c r="B915" s="358" t="s">
        <v>948</v>
      </c>
      <c r="C915" s="368">
        <v>44392</v>
      </c>
      <c r="D915" s="371" t="s">
        <v>31</v>
      </c>
      <c r="E915" s="371" t="s">
        <v>733</v>
      </c>
      <c r="F915" s="371" t="s">
        <v>31</v>
      </c>
      <c r="G915" s="374" t="s">
        <v>1394</v>
      </c>
      <c r="H915" s="374" t="s">
        <v>724</v>
      </c>
      <c r="I915" s="362" t="s">
        <v>1499</v>
      </c>
      <c r="J915" s="359"/>
      <c r="K915" s="416"/>
    </row>
    <row r="916" spans="1:11" hidden="1">
      <c r="A916" s="357" t="s">
        <v>17</v>
      </c>
      <c r="B916" s="358" t="s">
        <v>948</v>
      </c>
      <c r="C916" s="368">
        <v>44392</v>
      </c>
      <c r="D916" s="371" t="s">
        <v>31</v>
      </c>
      <c r="E916" s="371" t="s">
        <v>733</v>
      </c>
      <c r="F916" s="371" t="s">
        <v>31</v>
      </c>
      <c r="G916" s="374" t="s">
        <v>1394</v>
      </c>
      <c r="H916" s="374" t="s">
        <v>662</v>
      </c>
      <c r="I916" s="362" t="s">
        <v>1500</v>
      </c>
      <c r="J916" s="359" t="s">
        <v>270</v>
      </c>
      <c r="K916" s="416"/>
    </row>
    <row r="917" spans="1:11" hidden="1">
      <c r="A917" s="357" t="s">
        <v>17</v>
      </c>
      <c r="B917" s="358" t="s">
        <v>948</v>
      </c>
      <c r="C917" s="368">
        <v>44392</v>
      </c>
      <c r="D917" s="371" t="s">
        <v>31</v>
      </c>
      <c r="E917" s="371" t="s">
        <v>733</v>
      </c>
      <c r="F917" s="371" t="s">
        <v>31</v>
      </c>
      <c r="G917" s="374" t="s">
        <v>1394</v>
      </c>
      <c r="H917" s="374" t="s">
        <v>1389</v>
      </c>
      <c r="I917" s="359" t="s">
        <v>1384</v>
      </c>
      <c r="J917" s="359" t="s">
        <v>270</v>
      </c>
      <c r="K917" s="416"/>
    </row>
    <row r="918" spans="1:11" hidden="1">
      <c r="A918" s="357" t="s">
        <v>17</v>
      </c>
      <c r="B918" s="358" t="s">
        <v>948</v>
      </c>
      <c r="C918" s="368">
        <v>44392</v>
      </c>
      <c r="D918" s="371" t="s">
        <v>31</v>
      </c>
      <c r="E918" s="371" t="s">
        <v>733</v>
      </c>
      <c r="F918" s="371" t="s">
        <v>31</v>
      </c>
      <c r="G918" s="374" t="s">
        <v>1394</v>
      </c>
      <c r="H918" s="374" t="s">
        <v>1501</v>
      </c>
      <c r="I918" s="359" t="s">
        <v>1502</v>
      </c>
      <c r="J918" s="359" t="s">
        <v>270</v>
      </c>
      <c r="K918" s="416"/>
    </row>
    <row r="919" spans="1:11" hidden="1">
      <c r="A919" s="357" t="s">
        <v>17</v>
      </c>
      <c r="B919" s="358" t="s">
        <v>948</v>
      </c>
      <c r="C919" s="368">
        <v>44392</v>
      </c>
      <c r="D919" s="371" t="s">
        <v>31</v>
      </c>
      <c r="E919" s="371" t="s">
        <v>733</v>
      </c>
      <c r="F919" s="371" t="s">
        <v>31</v>
      </c>
      <c r="G919" s="374" t="s">
        <v>1394</v>
      </c>
      <c r="H919" s="374" t="s">
        <v>307</v>
      </c>
      <c r="I919" s="359" t="s">
        <v>1503</v>
      </c>
      <c r="J919" s="359" t="s">
        <v>270</v>
      </c>
      <c r="K919" s="416"/>
    </row>
    <row r="920" spans="1:11" hidden="1">
      <c r="A920" s="357" t="s">
        <v>17</v>
      </c>
      <c r="B920" s="358" t="s">
        <v>948</v>
      </c>
      <c r="C920" s="368">
        <v>44392</v>
      </c>
      <c r="D920" s="371" t="s">
        <v>31</v>
      </c>
      <c r="E920" s="371" t="s">
        <v>733</v>
      </c>
      <c r="F920" s="371" t="s">
        <v>31</v>
      </c>
      <c r="G920" s="374" t="s">
        <v>1394</v>
      </c>
      <c r="H920" s="374" t="s">
        <v>321</v>
      </c>
      <c r="I920" s="359" t="s">
        <v>1504</v>
      </c>
      <c r="J920" s="359" t="s">
        <v>270</v>
      </c>
      <c r="K920" s="416"/>
    </row>
    <row r="921" spans="1:11" ht="27.6" hidden="1">
      <c r="A921" s="357" t="s">
        <v>17</v>
      </c>
      <c r="B921" s="358" t="s">
        <v>948</v>
      </c>
      <c r="C921" s="368">
        <v>44392</v>
      </c>
      <c r="D921" s="371" t="s">
        <v>31</v>
      </c>
      <c r="E921" s="371" t="s">
        <v>733</v>
      </c>
      <c r="F921" s="371" t="s">
        <v>31</v>
      </c>
      <c r="G921" s="374" t="s">
        <v>1394</v>
      </c>
      <c r="H921" s="374" t="s">
        <v>323</v>
      </c>
      <c r="I921" s="359" t="s">
        <v>1505</v>
      </c>
      <c r="J921" s="359" t="s">
        <v>270</v>
      </c>
      <c r="K921" s="416"/>
    </row>
    <row r="922" spans="1:11" hidden="1">
      <c r="A922" s="357" t="s">
        <v>17</v>
      </c>
      <c r="B922" s="358" t="s">
        <v>948</v>
      </c>
      <c r="C922" s="368">
        <v>44392</v>
      </c>
      <c r="D922" s="371" t="s">
        <v>31</v>
      </c>
      <c r="E922" s="371" t="s">
        <v>733</v>
      </c>
      <c r="F922" s="371" t="s">
        <v>31</v>
      </c>
      <c r="G922" s="374" t="s">
        <v>1394</v>
      </c>
      <c r="H922" s="374" t="s">
        <v>458</v>
      </c>
      <c r="I922" s="362" t="s">
        <v>1506</v>
      </c>
      <c r="J922" s="359" t="s">
        <v>270</v>
      </c>
      <c r="K922" s="416"/>
    </row>
    <row r="923" spans="1:11" hidden="1">
      <c r="A923" s="357" t="s">
        <v>17</v>
      </c>
      <c r="B923" s="358" t="s">
        <v>948</v>
      </c>
      <c r="C923" s="368">
        <v>44392</v>
      </c>
      <c r="D923" s="371" t="s">
        <v>31</v>
      </c>
      <c r="E923" s="371" t="s">
        <v>733</v>
      </c>
      <c r="F923" s="371" t="s">
        <v>31</v>
      </c>
      <c r="G923" s="374" t="s">
        <v>1394</v>
      </c>
      <c r="H923" s="374" t="s">
        <v>524</v>
      </c>
      <c r="I923" s="362" t="s">
        <v>1507</v>
      </c>
      <c r="J923" s="359" t="s">
        <v>270</v>
      </c>
      <c r="K923" s="416"/>
    </row>
    <row r="924" spans="1:11" hidden="1">
      <c r="A924" s="357" t="s">
        <v>17</v>
      </c>
      <c r="B924" s="358" t="s">
        <v>948</v>
      </c>
      <c r="C924" s="368">
        <v>44392</v>
      </c>
      <c r="D924" s="371" t="s">
        <v>31</v>
      </c>
      <c r="E924" s="371" t="s">
        <v>733</v>
      </c>
      <c r="F924" s="371" t="s">
        <v>31</v>
      </c>
      <c r="G924" s="374" t="s">
        <v>1394</v>
      </c>
      <c r="H924" s="374" t="s">
        <v>315</v>
      </c>
      <c r="I924" s="362" t="s">
        <v>1508</v>
      </c>
      <c r="J924" s="359" t="s">
        <v>270</v>
      </c>
      <c r="K924" s="416"/>
    </row>
    <row r="925" spans="1:11" hidden="1">
      <c r="A925" s="357" t="s">
        <v>17</v>
      </c>
      <c r="B925" s="358" t="s">
        <v>948</v>
      </c>
      <c r="C925" s="368">
        <v>44392</v>
      </c>
      <c r="D925" s="371" t="s">
        <v>31</v>
      </c>
      <c r="E925" s="371" t="s">
        <v>733</v>
      </c>
      <c r="F925" s="371" t="s">
        <v>31</v>
      </c>
      <c r="G925" s="374" t="s">
        <v>1394</v>
      </c>
      <c r="H925" s="374" t="s">
        <v>317</v>
      </c>
      <c r="I925" s="362" t="s">
        <v>1509</v>
      </c>
      <c r="J925" s="359" t="s">
        <v>270</v>
      </c>
      <c r="K925" s="416"/>
    </row>
    <row r="926" spans="1:11" hidden="1">
      <c r="A926" s="357" t="s">
        <v>17</v>
      </c>
      <c r="B926" s="358" t="s">
        <v>948</v>
      </c>
      <c r="C926" s="368">
        <v>44392</v>
      </c>
      <c r="D926" s="371" t="s">
        <v>31</v>
      </c>
      <c r="E926" s="371" t="s">
        <v>733</v>
      </c>
      <c r="F926" s="371" t="s">
        <v>31</v>
      </c>
      <c r="G926" s="372" t="s">
        <v>287</v>
      </c>
      <c r="H926" s="372" t="s">
        <v>1510</v>
      </c>
      <c r="I926" s="359" t="s">
        <v>973</v>
      </c>
      <c r="J926" s="359"/>
      <c r="K926" s="416"/>
    </row>
    <row r="927" spans="1:11" hidden="1">
      <c r="A927" s="357" t="s">
        <v>17</v>
      </c>
      <c r="B927" s="358" t="s">
        <v>948</v>
      </c>
      <c r="C927" s="368">
        <v>44392</v>
      </c>
      <c r="D927" s="371" t="s">
        <v>31</v>
      </c>
      <c r="E927" s="371" t="s">
        <v>733</v>
      </c>
      <c r="F927" s="371" t="s">
        <v>31</v>
      </c>
      <c r="G927" s="372" t="s">
        <v>287</v>
      </c>
      <c r="H927" s="372" t="s">
        <v>1403</v>
      </c>
      <c r="I927" s="359" t="s">
        <v>1511</v>
      </c>
      <c r="J927" s="359" t="s">
        <v>270</v>
      </c>
      <c r="K927" s="416" t="s">
        <v>1512</v>
      </c>
    </row>
    <row r="928" spans="1:11" ht="27.6" hidden="1">
      <c r="A928" s="357" t="s">
        <v>17</v>
      </c>
      <c r="B928" s="358" t="s">
        <v>948</v>
      </c>
      <c r="C928" s="368">
        <v>44392</v>
      </c>
      <c r="D928" s="371" t="s">
        <v>31</v>
      </c>
      <c r="E928" s="371" t="s">
        <v>733</v>
      </c>
      <c r="F928" s="371" t="s">
        <v>31</v>
      </c>
      <c r="G928" s="372" t="s">
        <v>287</v>
      </c>
      <c r="H928" s="372" t="s">
        <v>1352</v>
      </c>
      <c r="I928" s="359" t="s">
        <v>1513</v>
      </c>
      <c r="J928" s="359" t="s">
        <v>270</v>
      </c>
      <c r="K928" s="416"/>
    </row>
    <row r="929" spans="1:11" hidden="1">
      <c r="A929" s="357" t="s">
        <v>17</v>
      </c>
      <c r="B929" s="358" t="s">
        <v>948</v>
      </c>
      <c r="C929" s="368">
        <v>44392</v>
      </c>
      <c r="D929" s="371" t="s">
        <v>31</v>
      </c>
      <c r="E929" s="371" t="s">
        <v>733</v>
      </c>
      <c r="F929" s="371" t="s">
        <v>31</v>
      </c>
      <c r="G929" s="372" t="s">
        <v>287</v>
      </c>
      <c r="H929" s="372" t="s">
        <v>1473</v>
      </c>
      <c r="I929" s="359" t="s">
        <v>1514</v>
      </c>
      <c r="J929" s="359" t="s">
        <v>270</v>
      </c>
      <c r="K929" s="416"/>
    </row>
    <row r="930" spans="1:11" hidden="1">
      <c r="A930" s="357" t="s">
        <v>17</v>
      </c>
      <c r="B930" s="358" t="s">
        <v>948</v>
      </c>
      <c r="C930" s="368">
        <v>44392</v>
      </c>
      <c r="D930" s="371" t="s">
        <v>31</v>
      </c>
      <c r="E930" s="371" t="s">
        <v>733</v>
      </c>
      <c r="F930" s="371" t="s">
        <v>31</v>
      </c>
      <c r="G930" s="372" t="s">
        <v>287</v>
      </c>
      <c r="H930" s="372" t="s">
        <v>1361</v>
      </c>
      <c r="I930" s="359" t="s">
        <v>1515</v>
      </c>
      <c r="J930" s="359" t="s">
        <v>270</v>
      </c>
      <c r="K930" s="416"/>
    </row>
    <row r="931" spans="1:11" hidden="1">
      <c r="A931" s="357" t="s">
        <v>17</v>
      </c>
      <c r="B931" s="358" t="s">
        <v>948</v>
      </c>
      <c r="C931" s="368">
        <v>44392</v>
      </c>
      <c r="D931" s="371" t="s">
        <v>31</v>
      </c>
      <c r="E931" s="371" t="s">
        <v>733</v>
      </c>
      <c r="F931" s="371" t="s">
        <v>31</v>
      </c>
      <c r="G931" s="372" t="s">
        <v>287</v>
      </c>
      <c r="H931" s="372" t="s">
        <v>1474</v>
      </c>
      <c r="I931" s="359" t="s">
        <v>1516</v>
      </c>
      <c r="J931" s="359" t="s">
        <v>270</v>
      </c>
      <c r="K931" s="416"/>
    </row>
    <row r="932" spans="1:11" hidden="1">
      <c r="A932" s="357" t="s">
        <v>17</v>
      </c>
      <c r="B932" s="358" t="s">
        <v>948</v>
      </c>
      <c r="C932" s="368">
        <v>44392</v>
      </c>
      <c r="D932" s="371" t="s">
        <v>31</v>
      </c>
      <c r="E932" s="371" t="s">
        <v>733</v>
      </c>
      <c r="F932" s="371" t="s">
        <v>31</v>
      </c>
      <c r="G932" s="372" t="s">
        <v>287</v>
      </c>
      <c r="H932" s="372" t="s">
        <v>1517</v>
      </c>
      <c r="I932" s="359" t="s">
        <v>1518</v>
      </c>
      <c r="J932" s="359" t="s">
        <v>270</v>
      </c>
      <c r="K932" s="416"/>
    </row>
    <row r="933" spans="1:11" hidden="1">
      <c r="A933" s="357" t="s">
        <v>17</v>
      </c>
      <c r="B933" s="358" t="s">
        <v>948</v>
      </c>
      <c r="C933" s="368">
        <v>44392</v>
      </c>
      <c r="D933" s="371" t="s">
        <v>31</v>
      </c>
      <c r="E933" s="371" t="s">
        <v>733</v>
      </c>
      <c r="F933" s="371" t="s">
        <v>31</v>
      </c>
      <c r="G933" s="372" t="s">
        <v>287</v>
      </c>
      <c r="H933" s="372" t="s">
        <v>1358</v>
      </c>
      <c r="I933" s="359" t="s">
        <v>1519</v>
      </c>
      <c r="J933" s="359" t="s">
        <v>270</v>
      </c>
      <c r="K933" s="416"/>
    </row>
    <row r="934" spans="1:11" hidden="1">
      <c r="A934" s="357" t="s">
        <v>17</v>
      </c>
      <c r="B934" s="358" t="s">
        <v>948</v>
      </c>
      <c r="C934" s="368">
        <v>44392</v>
      </c>
      <c r="D934" s="371" t="s">
        <v>31</v>
      </c>
      <c r="E934" s="371" t="s">
        <v>733</v>
      </c>
      <c r="F934" s="371" t="s">
        <v>31</v>
      </c>
      <c r="G934" s="372" t="s">
        <v>287</v>
      </c>
      <c r="H934" s="372" t="s">
        <v>1520</v>
      </c>
      <c r="I934" s="359" t="s">
        <v>1521</v>
      </c>
      <c r="J934" s="359" t="s">
        <v>270</v>
      </c>
      <c r="K934" s="416"/>
    </row>
    <row r="935" spans="1:11" hidden="1">
      <c r="A935" s="357" t="s">
        <v>17</v>
      </c>
      <c r="B935" s="358" t="s">
        <v>948</v>
      </c>
      <c r="C935" s="368">
        <v>44392</v>
      </c>
      <c r="D935" s="371" t="s">
        <v>31</v>
      </c>
      <c r="E935" s="371" t="s">
        <v>733</v>
      </c>
      <c r="F935" s="371" t="s">
        <v>31</v>
      </c>
      <c r="G935" s="372" t="s">
        <v>287</v>
      </c>
      <c r="H935" s="372" t="s">
        <v>1478</v>
      </c>
      <c r="I935" s="359" t="s">
        <v>1368</v>
      </c>
      <c r="J935" s="359" t="s">
        <v>270</v>
      </c>
      <c r="K935" s="416"/>
    </row>
    <row r="936" spans="1:11" hidden="1">
      <c r="A936" s="357" t="s">
        <v>17</v>
      </c>
      <c r="B936" s="358" t="s">
        <v>948</v>
      </c>
      <c r="C936" s="368">
        <v>44392</v>
      </c>
      <c r="D936" s="371" t="s">
        <v>31</v>
      </c>
      <c r="E936" s="371" t="s">
        <v>733</v>
      </c>
      <c r="F936" s="371" t="s">
        <v>31</v>
      </c>
      <c r="G936" s="372" t="s">
        <v>287</v>
      </c>
      <c r="H936" s="372" t="s">
        <v>1099</v>
      </c>
      <c r="I936" s="359" t="s">
        <v>1522</v>
      </c>
      <c r="J936" s="359" t="s">
        <v>270</v>
      </c>
      <c r="K936" s="416"/>
    </row>
    <row r="937" spans="1:11" ht="27.6" hidden="1">
      <c r="A937" s="357" t="s">
        <v>17</v>
      </c>
      <c r="B937" s="358" t="s">
        <v>948</v>
      </c>
      <c r="C937" s="368">
        <v>44392</v>
      </c>
      <c r="D937" s="371" t="s">
        <v>31</v>
      </c>
      <c r="E937" s="371" t="s">
        <v>733</v>
      </c>
      <c r="F937" s="371" t="s">
        <v>31</v>
      </c>
      <c r="G937" s="372" t="s">
        <v>287</v>
      </c>
      <c r="H937" s="372" t="s">
        <v>667</v>
      </c>
      <c r="I937" s="359" t="s">
        <v>1523</v>
      </c>
      <c r="J937" s="359" t="s">
        <v>270</v>
      </c>
      <c r="K937" s="416"/>
    </row>
    <row r="938" spans="1:11" hidden="1">
      <c r="A938" s="357" t="s">
        <v>17</v>
      </c>
      <c r="B938" s="358" t="s">
        <v>948</v>
      </c>
      <c r="C938" s="368">
        <v>44392</v>
      </c>
      <c r="D938" s="371" t="s">
        <v>31</v>
      </c>
      <c r="E938" s="371" t="s">
        <v>733</v>
      </c>
      <c r="F938" s="371" t="s">
        <v>31</v>
      </c>
      <c r="G938" s="372" t="s">
        <v>287</v>
      </c>
      <c r="H938" s="372" t="s">
        <v>1365</v>
      </c>
      <c r="I938" s="359" t="s">
        <v>1524</v>
      </c>
      <c r="J938" s="359" t="s">
        <v>270</v>
      </c>
      <c r="K938" s="416"/>
    </row>
    <row r="939" spans="1:11" ht="27.6" hidden="1">
      <c r="A939" s="357" t="s">
        <v>17</v>
      </c>
      <c r="B939" s="358" t="s">
        <v>948</v>
      </c>
      <c r="C939" s="368">
        <v>44392</v>
      </c>
      <c r="D939" s="371" t="s">
        <v>31</v>
      </c>
      <c r="E939" s="371" t="s">
        <v>733</v>
      </c>
      <c r="F939" s="371" t="s">
        <v>31</v>
      </c>
      <c r="G939" s="372" t="s">
        <v>287</v>
      </c>
      <c r="H939" s="372" t="s">
        <v>1367</v>
      </c>
      <c r="I939" s="359" t="s">
        <v>1525</v>
      </c>
      <c r="J939" s="359" t="s">
        <v>270</v>
      </c>
      <c r="K939" s="416"/>
    </row>
    <row r="940" spans="1:11" ht="27.6" hidden="1">
      <c r="A940" s="357" t="s">
        <v>17</v>
      </c>
      <c r="B940" s="358" t="s">
        <v>948</v>
      </c>
      <c r="C940" s="368">
        <v>44392</v>
      </c>
      <c r="D940" s="371" t="s">
        <v>31</v>
      </c>
      <c r="E940" s="371" t="s">
        <v>733</v>
      </c>
      <c r="F940" s="371" t="s">
        <v>31</v>
      </c>
      <c r="G940" s="372" t="s">
        <v>287</v>
      </c>
      <c r="H940" s="372" t="s">
        <v>1112</v>
      </c>
      <c r="I940" s="362" t="s">
        <v>1526</v>
      </c>
      <c r="J940" s="359" t="s">
        <v>270</v>
      </c>
      <c r="K940" s="416"/>
    </row>
    <row r="941" spans="1:11" hidden="1">
      <c r="A941" s="357" t="s">
        <v>17</v>
      </c>
      <c r="B941" s="358" t="s">
        <v>948</v>
      </c>
      <c r="C941" s="368">
        <v>44392</v>
      </c>
      <c r="D941" s="371" t="s">
        <v>31</v>
      </c>
      <c r="E941" s="371" t="s">
        <v>733</v>
      </c>
      <c r="F941" s="371" t="s">
        <v>31</v>
      </c>
      <c r="G941" s="372" t="s">
        <v>287</v>
      </c>
      <c r="H941" s="372" t="s">
        <v>1527</v>
      </c>
      <c r="I941" s="359" t="s">
        <v>1528</v>
      </c>
      <c r="J941" s="359" t="s">
        <v>270</v>
      </c>
      <c r="K941" s="416"/>
    </row>
    <row r="942" spans="1:11" hidden="1">
      <c r="A942" s="357" t="s">
        <v>17</v>
      </c>
      <c r="B942" s="358" t="s">
        <v>948</v>
      </c>
      <c r="C942" s="368">
        <v>44392</v>
      </c>
      <c r="D942" s="371" t="s">
        <v>31</v>
      </c>
      <c r="E942" s="371" t="s">
        <v>733</v>
      </c>
      <c r="F942" s="371" t="s">
        <v>31</v>
      </c>
      <c r="G942" s="372" t="s">
        <v>287</v>
      </c>
      <c r="H942" s="372" t="s">
        <v>1529</v>
      </c>
      <c r="I942" s="359" t="s">
        <v>1518</v>
      </c>
      <c r="J942" s="359" t="s">
        <v>270</v>
      </c>
      <c r="K942" s="416"/>
    </row>
    <row r="943" spans="1:11" hidden="1">
      <c r="A943" s="357" t="s">
        <v>17</v>
      </c>
      <c r="B943" s="358" t="s">
        <v>948</v>
      </c>
      <c r="C943" s="368">
        <v>44392</v>
      </c>
      <c r="D943" s="371" t="s">
        <v>31</v>
      </c>
      <c r="E943" s="371" t="s">
        <v>733</v>
      </c>
      <c r="F943" s="371" t="s">
        <v>31</v>
      </c>
      <c r="G943" s="372" t="s">
        <v>287</v>
      </c>
      <c r="H943" s="372" t="s">
        <v>910</v>
      </c>
      <c r="I943" s="359" t="s">
        <v>1521</v>
      </c>
      <c r="J943" s="359" t="s">
        <v>270</v>
      </c>
      <c r="K943" s="416"/>
    </row>
    <row r="944" spans="1:11" hidden="1">
      <c r="A944" s="357" t="s">
        <v>17</v>
      </c>
      <c r="B944" s="358" t="s">
        <v>948</v>
      </c>
      <c r="C944" s="368">
        <v>44392</v>
      </c>
      <c r="D944" s="371" t="s">
        <v>31</v>
      </c>
      <c r="E944" s="371" t="s">
        <v>733</v>
      </c>
      <c r="F944" s="371" t="s">
        <v>31</v>
      </c>
      <c r="G944" s="372" t="s">
        <v>287</v>
      </c>
      <c r="H944" s="372" t="s">
        <v>1530</v>
      </c>
      <c r="I944" s="359" t="s">
        <v>1178</v>
      </c>
      <c r="J944" s="359" t="s">
        <v>270</v>
      </c>
      <c r="K944" s="416"/>
    </row>
    <row r="945" spans="1:11" ht="27.6" hidden="1">
      <c r="A945" s="357" t="s">
        <v>17</v>
      </c>
      <c r="B945" s="358" t="s">
        <v>948</v>
      </c>
      <c r="C945" s="368">
        <v>44392</v>
      </c>
      <c r="D945" s="371" t="s">
        <v>31</v>
      </c>
      <c r="E945" s="371" t="s">
        <v>733</v>
      </c>
      <c r="F945" s="371" t="s">
        <v>31</v>
      </c>
      <c r="G945" s="372" t="s">
        <v>287</v>
      </c>
      <c r="H945" s="372" t="s">
        <v>1531</v>
      </c>
      <c r="I945" s="359" t="s">
        <v>1532</v>
      </c>
      <c r="J945" s="359" t="s">
        <v>270</v>
      </c>
      <c r="K945" s="416"/>
    </row>
    <row r="946" spans="1:11" ht="27.6" hidden="1">
      <c r="A946" s="357" t="s">
        <v>17</v>
      </c>
      <c r="B946" s="358" t="s">
        <v>948</v>
      </c>
      <c r="C946" s="368">
        <v>44392</v>
      </c>
      <c r="D946" s="371" t="s">
        <v>31</v>
      </c>
      <c r="E946" s="371" t="s">
        <v>733</v>
      </c>
      <c r="F946" s="371" t="s">
        <v>31</v>
      </c>
      <c r="G946" s="372" t="s">
        <v>287</v>
      </c>
      <c r="H946" s="372" t="s">
        <v>912</v>
      </c>
      <c r="I946" s="359" t="s">
        <v>1533</v>
      </c>
      <c r="J946" s="359" t="s">
        <v>270</v>
      </c>
      <c r="K946" s="416"/>
    </row>
    <row r="947" spans="1:11" hidden="1">
      <c r="A947" s="357" t="s">
        <v>17</v>
      </c>
      <c r="B947" s="358" t="s">
        <v>948</v>
      </c>
      <c r="C947" s="368">
        <v>44392</v>
      </c>
      <c r="D947" s="371" t="s">
        <v>31</v>
      </c>
      <c r="E947" s="371" t="s">
        <v>733</v>
      </c>
      <c r="F947" s="371" t="s">
        <v>31</v>
      </c>
      <c r="G947" s="372" t="s">
        <v>287</v>
      </c>
      <c r="H947" s="372" t="s">
        <v>1534</v>
      </c>
      <c r="I947" s="359" t="s">
        <v>1535</v>
      </c>
      <c r="J947" s="359" t="s">
        <v>270</v>
      </c>
      <c r="K947" s="416"/>
    </row>
    <row r="948" spans="1:11" ht="27.6" hidden="1">
      <c r="A948" s="357" t="s">
        <v>17</v>
      </c>
      <c r="B948" s="358" t="s">
        <v>948</v>
      </c>
      <c r="C948" s="368">
        <v>44392</v>
      </c>
      <c r="D948" s="371" t="s">
        <v>31</v>
      </c>
      <c r="E948" s="371" t="s">
        <v>733</v>
      </c>
      <c r="F948" s="371" t="s">
        <v>31</v>
      </c>
      <c r="G948" s="372" t="s">
        <v>287</v>
      </c>
      <c r="H948" s="372" t="s">
        <v>1536</v>
      </c>
      <c r="I948" s="359" t="s">
        <v>1537</v>
      </c>
      <c r="J948" s="359" t="s">
        <v>270</v>
      </c>
      <c r="K948" s="416"/>
    </row>
    <row r="949" spans="1:11" ht="27.6" hidden="1">
      <c r="A949" s="357" t="s">
        <v>17</v>
      </c>
      <c r="B949" s="358" t="s">
        <v>948</v>
      </c>
      <c r="C949" s="368">
        <v>44392</v>
      </c>
      <c r="D949" s="371" t="s">
        <v>31</v>
      </c>
      <c r="E949" s="371" t="s">
        <v>733</v>
      </c>
      <c r="F949" s="371" t="s">
        <v>31</v>
      </c>
      <c r="G949" s="372" t="s">
        <v>287</v>
      </c>
      <c r="H949" s="372" t="s">
        <v>1538</v>
      </c>
      <c r="I949" s="359" t="s">
        <v>1539</v>
      </c>
      <c r="J949" s="359" t="s">
        <v>270</v>
      </c>
      <c r="K949" s="416"/>
    </row>
    <row r="950" spans="1:11" hidden="1">
      <c r="A950" s="357" t="s">
        <v>17</v>
      </c>
      <c r="B950" s="358" t="s">
        <v>948</v>
      </c>
      <c r="C950" s="368">
        <v>44392</v>
      </c>
      <c r="D950" s="371" t="s">
        <v>31</v>
      </c>
      <c r="E950" s="371" t="s">
        <v>733</v>
      </c>
      <c r="F950" s="371" t="s">
        <v>31</v>
      </c>
      <c r="G950" s="374" t="s">
        <v>32</v>
      </c>
      <c r="H950" s="374" t="s">
        <v>1540</v>
      </c>
      <c r="I950" s="359" t="s">
        <v>1541</v>
      </c>
      <c r="J950" s="359" t="s">
        <v>270</v>
      </c>
      <c r="K950" s="416" t="s">
        <v>1542</v>
      </c>
    </row>
    <row r="951" spans="1:11" hidden="1">
      <c r="A951" s="357" t="s">
        <v>17</v>
      </c>
      <c r="B951" s="358" t="s">
        <v>948</v>
      </c>
      <c r="C951" s="368">
        <v>44392</v>
      </c>
      <c r="D951" s="371" t="s">
        <v>31</v>
      </c>
      <c r="E951" s="371" t="s">
        <v>733</v>
      </c>
      <c r="F951" s="371" t="s">
        <v>31</v>
      </c>
      <c r="G951" s="374" t="s">
        <v>32</v>
      </c>
      <c r="H951" s="374" t="s">
        <v>1543</v>
      </c>
      <c r="I951" s="359" t="s">
        <v>1544</v>
      </c>
      <c r="J951" s="359" t="s">
        <v>270</v>
      </c>
      <c r="K951" s="416"/>
    </row>
    <row r="952" spans="1:11" hidden="1">
      <c r="A952" s="357" t="s">
        <v>17</v>
      </c>
      <c r="B952" s="358" t="s">
        <v>948</v>
      </c>
      <c r="C952" s="368">
        <v>44392</v>
      </c>
      <c r="D952" s="371" t="s">
        <v>31</v>
      </c>
      <c r="E952" s="371" t="s">
        <v>733</v>
      </c>
      <c r="F952" s="371" t="s">
        <v>31</v>
      </c>
      <c r="G952" s="374" t="s">
        <v>32</v>
      </c>
      <c r="H952" s="374" t="s">
        <v>1545</v>
      </c>
      <c r="I952" s="359" t="s">
        <v>1546</v>
      </c>
      <c r="J952" s="359" t="s">
        <v>270</v>
      </c>
      <c r="K952" s="416"/>
    </row>
    <row r="953" spans="1:11" hidden="1">
      <c r="A953" s="357" t="s">
        <v>17</v>
      </c>
      <c r="B953" s="358" t="s">
        <v>948</v>
      </c>
      <c r="C953" s="368">
        <v>44392</v>
      </c>
      <c r="D953" s="371" t="s">
        <v>31</v>
      </c>
      <c r="E953" s="371" t="s">
        <v>733</v>
      </c>
      <c r="F953" s="371" t="s">
        <v>31</v>
      </c>
      <c r="G953" s="374" t="s">
        <v>32</v>
      </c>
      <c r="H953" s="374" t="s">
        <v>1547</v>
      </c>
      <c r="I953" s="359" t="s">
        <v>1548</v>
      </c>
      <c r="J953" s="359" t="s">
        <v>270</v>
      </c>
      <c r="K953" s="416"/>
    </row>
    <row r="954" spans="1:11" hidden="1">
      <c r="A954" s="357" t="s">
        <v>17</v>
      </c>
      <c r="B954" s="358" t="s">
        <v>948</v>
      </c>
      <c r="C954" s="368">
        <v>44392</v>
      </c>
      <c r="D954" s="371" t="s">
        <v>31</v>
      </c>
      <c r="E954" s="371" t="s">
        <v>733</v>
      </c>
      <c r="F954" s="371" t="s">
        <v>31</v>
      </c>
      <c r="G954" s="374" t="s">
        <v>32</v>
      </c>
      <c r="H954" s="374" t="s">
        <v>943</v>
      </c>
      <c r="I954" s="359" t="s">
        <v>1549</v>
      </c>
      <c r="J954" s="359" t="s">
        <v>270</v>
      </c>
      <c r="K954" s="416"/>
    </row>
    <row r="955" spans="1:11" hidden="1">
      <c r="A955" s="357" t="s">
        <v>17</v>
      </c>
      <c r="B955" s="358" t="s">
        <v>948</v>
      </c>
      <c r="C955" s="368">
        <v>44392</v>
      </c>
      <c r="D955" s="371" t="s">
        <v>31</v>
      </c>
      <c r="E955" s="371" t="s">
        <v>733</v>
      </c>
      <c r="F955" s="371" t="s">
        <v>31</v>
      </c>
      <c r="G955" s="374" t="s">
        <v>32</v>
      </c>
      <c r="H955" s="374" t="s">
        <v>1550</v>
      </c>
      <c r="I955" s="359" t="s">
        <v>1551</v>
      </c>
      <c r="J955" s="359" t="s">
        <v>270</v>
      </c>
      <c r="K955" s="416"/>
    </row>
    <row r="956" spans="1:11" hidden="1">
      <c r="A956" s="357" t="s">
        <v>17</v>
      </c>
      <c r="B956" s="358" t="s">
        <v>948</v>
      </c>
      <c r="C956" s="368">
        <v>44392</v>
      </c>
      <c r="D956" s="371" t="s">
        <v>31</v>
      </c>
      <c r="E956" s="371" t="s">
        <v>733</v>
      </c>
      <c r="F956" s="371" t="s">
        <v>31</v>
      </c>
      <c r="G956" s="374" t="s">
        <v>32</v>
      </c>
      <c r="H956" s="374" t="s">
        <v>1552</v>
      </c>
      <c r="I956" s="359" t="s">
        <v>1553</v>
      </c>
      <c r="J956" s="359" t="s">
        <v>270</v>
      </c>
      <c r="K956" s="416"/>
    </row>
    <row r="957" spans="1:11" hidden="1">
      <c r="A957" s="357" t="s">
        <v>17</v>
      </c>
      <c r="B957" s="358" t="s">
        <v>948</v>
      </c>
      <c r="C957" s="368">
        <v>44392</v>
      </c>
      <c r="D957" s="371" t="s">
        <v>31</v>
      </c>
      <c r="E957" s="371" t="s">
        <v>733</v>
      </c>
      <c r="F957" s="371" t="s">
        <v>31</v>
      </c>
      <c r="G957" s="374" t="s">
        <v>32</v>
      </c>
      <c r="H957" s="374" t="s">
        <v>1554</v>
      </c>
      <c r="I957" s="359" t="s">
        <v>1555</v>
      </c>
      <c r="J957" s="359" t="s">
        <v>270</v>
      </c>
      <c r="K957" s="416"/>
    </row>
    <row r="958" spans="1:11" ht="27.6" hidden="1">
      <c r="A958" s="357" t="s">
        <v>17</v>
      </c>
      <c r="B958" s="358" t="s">
        <v>948</v>
      </c>
      <c r="C958" s="368">
        <v>44392</v>
      </c>
      <c r="D958" s="371" t="s">
        <v>31</v>
      </c>
      <c r="E958" s="371" t="s">
        <v>733</v>
      </c>
      <c r="F958" s="371" t="s">
        <v>31</v>
      </c>
      <c r="G958" s="374" t="s">
        <v>32</v>
      </c>
      <c r="H958" s="374" t="s">
        <v>1556</v>
      </c>
      <c r="I958" s="359" t="s">
        <v>1557</v>
      </c>
      <c r="J958" s="359" t="s">
        <v>270</v>
      </c>
      <c r="K958" s="416"/>
    </row>
    <row r="959" spans="1:11" hidden="1">
      <c r="A959" s="357" t="s">
        <v>17</v>
      </c>
      <c r="B959" s="358" t="s">
        <v>948</v>
      </c>
      <c r="C959" s="368">
        <v>44392</v>
      </c>
      <c r="D959" s="371" t="s">
        <v>31</v>
      </c>
      <c r="E959" s="371" t="s">
        <v>733</v>
      </c>
      <c r="F959" s="371" t="s">
        <v>31</v>
      </c>
      <c r="G959" s="374" t="s">
        <v>32</v>
      </c>
      <c r="H959" s="374" t="s">
        <v>1558</v>
      </c>
      <c r="I959" s="359" t="s">
        <v>1541</v>
      </c>
      <c r="J959" s="359" t="s">
        <v>270</v>
      </c>
      <c r="K959" s="416"/>
    </row>
    <row r="960" spans="1:11" hidden="1">
      <c r="A960" s="357" t="s">
        <v>17</v>
      </c>
      <c r="B960" s="358" t="s">
        <v>948</v>
      </c>
      <c r="C960" s="368">
        <v>44392</v>
      </c>
      <c r="D960" s="371" t="s">
        <v>31</v>
      </c>
      <c r="E960" s="371" t="s">
        <v>733</v>
      </c>
      <c r="F960" s="371" t="s">
        <v>31</v>
      </c>
      <c r="G960" s="374" t="s">
        <v>32</v>
      </c>
      <c r="H960" s="374" t="s">
        <v>1559</v>
      </c>
      <c r="I960" s="359">
        <v>2018</v>
      </c>
      <c r="J960" s="359" t="s">
        <v>270</v>
      </c>
      <c r="K960" s="416"/>
    </row>
    <row r="961" spans="1:11" hidden="1">
      <c r="A961" s="357" t="s">
        <v>17</v>
      </c>
      <c r="B961" s="358" t="s">
        <v>948</v>
      </c>
      <c r="C961" s="368">
        <v>44392</v>
      </c>
      <c r="D961" s="371" t="s">
        <v>31</v>
      </c>
      <c r="E961" s="371" t="s">
        <v>733</v>
      </c>
      <c r="F961" s="371" t="s">
        <v>31</v>
      </c>
      <c r="G961" s="374" t="s">
        <v>32</v>
      </c>
      <c r="H961" s="374" t="s">
        <v>1560</v>
      </c>
      <c r="I961" s="359">
        <v>2019</v>
      </c>
      <c r="J961" s="359" t="s">
        <v>270</v>
      </c>
      <c r="K961" s="416"/>
    </row>
    <row r="962" spans="1:11" hidden="1">
      <c r="A962" s="357" t="s">
        <v>17</v>
      </c>
      <c r="B962" s="358" t="s">
        <v>948</v>
      </c>
      <c r="C962" s="368">
        <v>44392</v>
      </c>
      <c r="D962" s="371" t="s">
        <v>31</v>
      </c>
      <c r="E962" s="371" t="s">
        <v>733</v>
      </c>
      <c r="F962" s="371" t="s">
        <v>31</v>
      </c>
      <c r="G962" s="374" t="s">
        <v>32</v>
      </c>
      <c r="H962" s="374" t="s">
        <v>1561</v>
      </c>
      <c r="I962" s="359">
        <v>2020</v>
      </c>
      <c r="J962" s="359" t="s">
        <v>270</v>
      </c>
      <c r="K962" s="416"/>
    </row>
    <row r="963" spans="1:11" hidden="1">
      <c r="A963" s="357" t="s">
        <v>17</v>
      </c>
      <c r="B963" s="358" t="s">
        <v>948</v>
      </c>
      <c r="C963" s="368">
        <v>44392</v>
      </c>
      <c r="D963" s="371" t="s">
        <v>31</v>
      </c>
      <c r="E963" s="371" t="s">
        <v>733</v>
      </c>
      <c r="F963" s="371" t="s">
        <v>31</v>
      </c>
      <c r="G963" s="374" t="s">
        <v>32</v>
      </c>
      <c r="H963" s="374" t="s">
        <v>1562</v>
      </c>
      <c r="I963" s="359">
        <v>2021</v>
      </c>
      <c r="J963" s="359" t="s">
        <v>270</v>
      </c>
      <c r="K963" s="416"/>
    </row>
    <row r="964" spans="1:11" hidden="1">
      <c r="A964" s="357" t="s">
        <v>17</v>
      </c>
      <c r="B964" s="358" t="s">
        <v>948</v>
      </c>
      <c r="C964" s="368">
        <v>44392</v>
      </c>
      <c r="D964" s="371" t="s">
        <v>31</v>
      </c>
      <c r="E964" s="371" t="s">
        <v>733</v>
      </c>
      <c r="F964" s="371" t="s">
        <v>31</v>
      </c>
      <c r="G964" s="374" t="s">
        <v>32</v>
      </c>
      <c r="H964" s="374" t="s">
        <v>1563</v>
      </c>
      <c r="I964" s="359">
        <v>2022</v>
      </c>
      <c r="J964" s="359" t="s">
        <v>270</v>
      </c>
      <c r="K964" s="416"/>
    </row>
    <row r="965" spans="1:11" hidden="1">
      <c r="A965" s="357" t="s">
        <v>17</v>
      </c>
      <c r="B965" s="358" t="s">
        <v>948</v>
      </c>
      <c r="C965" s="368">
        <v>44392</v>
      </c>
      <c r="D965" s="371" t="s">
        <v>31</v>
      </c>
      <c r="E965" s="371" t="s">
        <v>733</v>
      </c>
      <c r="F965" s="371" t="s">
        <v>31</v>
      </c>
      <c r="G965" s="374" t="s">
        <v>32</v>
      </c>
      <c r="H965" s="374" t="s">
        <v>1564</v>
      </c>
      <c r="I965" s="359">
        <v>2023</v>
      </c>
      <c r="J965" s="359" t="s">
        <v>270</v>
      </c>
      <c r="K965" s="416"/>
    </row>
    <row r="966" spans="1:11" hidden="1">
      <c r="A966" s="357" t="s">
        <v>17</v>
      </c>
      <c r="B966" s="358" t="s">
        <v>948</v>
      </c>
      <c r="C966" s="368">
        <v>44392</v>
      </c>
      <c r="D966" s="371" t="s">
        <v>31</v>
      </c>
      <c r="E966" s="371" t="s">
        <v>733</v>
      </c>
      <c r="F966" s="371" t="s">
        <v>31</v>
      </c>
      <c r="G966" s="374" t="s">
        <v>32</v>
      </c>
      <c r="H966" s="374" t="s">
        <v>1565</v>
      </c>
      <c r="I966" s="359">
        <v>2024</v>
      </c>
      <c r="J966" s="359" t="s">
        <v>270</v>
      </c>
      <c r="K966" s="416"/>
    </row>
    <row r="967" spans="1:11" hidden="1">
      <c r="A967" s="357" t="s">
        <v>17</v>
      </c>
      <c r="B967" s="358" t="s">
        <v>948</v>
      </c>
      <c r="C967" s="368">
        <v>44392</v>
      </c>
      <c r="D967" s="371" t="s">
        <v>31</v>
      </c>
      <c r="E967" s="371" t="s">
        <v>733</v>
      </c>
      <c r="F967" s="371" t="s">
        <v>31</v>
      </c>
      <c r="G967" s="374" t="s">
        <v>32</v>
      </c>
      <c r="H967" s="374" t="s">
        <v>1566</v>
      </c>
      <c r="I967" s="359">
        <v>2025</v>
      </c>
      <c r="J967" s="359" t="s">
        <v>270</v>
      </c>
      <c r="K967" s="416"/>
    </row>
    <row r="968" spans="1:11" hidden="1">
      <c r="A968" s="357" t="s">
        <v>17</v>
      </c>
      <c r="B968" s="358" t="s">
        <v>948</v>
      </c>
      <c r="C968" s="368">
        <v>44392</v>
      </c>
      <c r="D968" s="371" t="s">
        <v>31</v>
      </c>
      <c r="E968" s="371" t="s">
        <v>733</v>
      </c>
      <c r="F968" s="371" t="s">
        <v>31</v>
      </c>
      <c r="G968" s="374" t="s">
        <v>32</v>
      </c>
      <c r="H968" s="374" t="s">
        <v>1567</v>
      </c>
      <c r="I968" s="359" t="s">
        <v>1568</v>
      </c>
      <c r="J968" s="359" t="s">
        <v>270</v>
      </c>
      <c r="K968" s="416"/>
    </row>
    <row r="969" spans="1:11" hidden="1">
      <c r="A969" s="357" t="s">
        <v>17</v>
      </c>
      <c r="B969" s="358" t="s">
        <v>948</v>
      </c>
      <c r="C969" s="368">
        <v>44392</v>
      </c>
      <c r="D969" s="371" t="s">
        <v>31</v>
      </c>
      <c r="E969" s="371" t="s">
        <v>733</v>
      </c>
      <c r="F969" s="371" t="s">
        <v>31</v>
      </c>
      <c r="G969" s="374" t="s">
        <v>32</v>
      </c>
      <c r="H969" s="374" t="s">
        <v>1569</v>
      </c>
      <c r="I969" s="379">
        <v>0.16059999999999999</v>
      </c>
      <c r="J969" s="359" t="s">
        <v>270</v>
      </c>
      <c r="K969" s="416"/>
    </row>
    <row r="970" spans="1:11" hidden="1">
      <c r="A970" s="357" t="s">
        <v>17</v>
      </c>
      <c r="B970" s="358" t="s">
        <v>948</v>
      </c>
      <c r="C970" s="368">
        <v>44392</v>
      </c>
      <c r="D970" s="371" t="s">
        <v>31</v>
      </c>
      <c r="E970" s="371" t="s">
        <v>733</v>
      </c>
      <c r="F970" s="371" t="s">
        <v>31</v>
      </c>
      <c r="G970" s="374" t="s">
        <v>32</v>
      </c>
      <c r="H970" s="374" t="s">
        <v>1570</v>
      </c>
      <c r="I970" s="379">
        <v>0.186</v>
      </c>
      <c r="J970" s="359" t="s">
        <v>270</v>
      </c>
      <c r="K970" s="416"/>
    </row>
    <row r="971" spans="1:11" hidden="1">
      <c r="A971" s="357" t="s">
        <v>17</v>
      </c>
      <c r="B971" s="358" t="s">
        <v>948</v>
      </c>
      <c r="C971" s="368">
        <v>44392</v>
      </c>
      <c r="D971" s="371" t="s">
        <v>31</v>
      </c>
      <c r="E971" s="371" t="s">
        <v>733</v>
      </c>
      <c r="F971" s="371" t="s">
        <v>31</v>
      </c>
      <c r="G971" s="374" t="s">
        <v>32</v>
      </c>
      <c r="H971" s="374" t="s">
        <v>1571</v>
      </c>
      <c r="I971" s="379">
        <v>0.19309999999999999</v>
      </c>
      <c r="J971" s="359" t="s">
        <v>270</v>
      </c>
      <c r="K971" s="416"/>
    </row>
    <row r="972" spans="1:11" hidden="1">
      <c r="A972" s="357" t="s">
        <v>17</v>
      </c>
      <c r="B972" s="358" t="s">
        <v>948</v>
      </c>
      <c r="C972" s="368">
        <v>44392</v>
      </c>
      <c r="D972" s="371" t="s">
        <v>31</v>
      </c>
      <c r="E972" s="371" t="s">
        <v>733</v>
      </c>
      <c r="F972" s="371" t="s">
        <v>31</v>
      </c>
      <c r="G972" s="374" t="s">
        <v>32</v>
      </c>
      <c r="H972" s="374" t="s">
        <v>1572</v>
      </c>
      <c r="I972" s="379">
        <v>0.18540000000000001</v>
      </c>
      <c r="J972" s="359" t="s">
        <v>270</v>
      </c>
      <c r="K972" s="416"/>
    </row>
    <row r="973" spans="1:11" hidden="1">
      <c r="A973" s="357" t="s">
        <v>17</v>
      </c>
      <c r="B973" s="358" t="s">
        <v>948</v>
      </c>
      <c r="C973" s="368">
        <v>44392</v>
      </c>
      <c r="D973" s="371" t="s">
        <v>31</v>
      </c>
      <c r="E973" s="371" t="s">
        <v>733</v>
      </c>
      <c r="F973" s="371" t="s">
        <v>31</v>
      </c>
      <c r="G973" s="374" t="s">
        <v>32</v>
      </c>
      <c r="H973" s="374" t="s">
        <v>1573</v>
      </c>
      <c r="I973" s="379">
        <v>0.18540000000000001</v>
      </c>
      <c r="J973" s="359" t="s">
        <v>270</v>
      </c>
      <c r="K973" s="416"/>
    </row>
    <row r="974" spans="1:11" hidden="1">
      <c r="A974" s="357" t="s">
        <v>17</v>
      </c>
      <c r="B974" s="358" t="s">
        <v>948</v>
      </c>
      <c r="C974" s="368">
        <v>44392</v>
      </c>
      <c r="D974" s="371" t="s">
        <v>31</v>
      </c>
      <c r="E974" s="371" t="s">
        <v>733</v>
      </c>
      <c r="F974" s="371" t="s">
        <v>31</v>
      </c>
      <c r="G974" s="374" t="s">
        <v>32</v>
      </c>
      <c r="H974" s="374" t="s">
        <v>1574</v>
      </c>
      <c r="I974" s="379">
        <v>0.18540000000000001</v>
      </c>
      <c r="J974" s="359" t="s">
        <v>270</v>
      </c>
      <c r="K974" s="416"/>
    </row>
    <row r="975" spans="1:11" hidden="1">
      <c r="A975" s="357" t="s">
        <v>17</v>
      </c>
      <c r="B975" s="358" t="s">
        <v>948</v>
      </c>
      <c r="C975" s="368">
        <v>44392</v>
      </c>
      <c r="D975" s="371" t="s">
        <v>31</v>
      </c>
      <c r="E975" s="371" t="s">
        <v>733</v>
      </c>
      <c r="F975" s="371" t="s">
        <v>31</v>
      </c>
      <c r="G975" s="374" t="s">
        <v>32</v>
      </c>
      <c r="H975" s="374" t="s">
        <v>1575</v>
      </c>
      <c r="I975" s="379">
        <v>0.18540000000000001</v>
      </c>
      <c r="J975" s="359" t="s">
        <v>270</v>
      </c>
      <c r="K975" s="416"/>
    </row>
    <row r="976" spans="1:11" hidden="1">
      <c r="A976" s="357" t="s">
        <v>17</v>
      </c>
      <c r="B976" s="358" t="s">
        <v>948</v>
      </c>
      <c r="C976" s="368">
        <v>44392</v>
      </c>
      <c r="D976" s="371" t="s">
        <v>31</v>
      </c>
      <c r="E976" s="371" t="s">
        <v>733</v>
      </c>
      <c r="F976" s="371" t="s">
        <v>31</v>
      </c>
      <c r="G976" s="374" t="s">
        <v>32</v>
      </c>
      <c r="H976" s="374" t="s">
        <v>1576</v>
      </c>
      <c r="I976" s="379">
        <v>0.18540000000000001</v>
      </c>
      <c r="J976" s="359" t="s">
        <v>270</v>
      </c>
      <c r="K976" s="416"/>
    </row>
    <row r="977" spans="1:11" hidden="1">
      <c r="A977" s="357" t="s">
        <v>17</v>
      </c>
      <c r="B977" s="358" t="s">
        <v>948</v>
      </c>
      <c r="C977" s="368">
        <v>44392</v>
      </c>
      <c r="D977" s="371" t="s">
        <v>31</v>
      </c>
      <c r="E977" s="371" t="s">
        <v>733</v>
      </c>
      <c r="F977" s="371" t="s">
        <v>31</v>
      </c>
      <c r="G977" s="374" t="s">
        <v>32</v>
      </c>
      <c r="H977" s="374" t="s">
        <v>1577</v>
      </c>
      <c r="I977" s="359" t="s">
        <v>1578</v>
      </c>
      <c r="J977" s="359" t="s">
        <v>270</v>
      </c>
      <c r="K977" s="416"/>
    </row>
    <row r="978" spans="1:11" hidden="1">
      <c r="A978" s="357" t="s">
        <v>17</v>
      </c>
      <c r="B978" s="358" t="s">
        <v>948</v>
      </c>
      <c r="C978" s="368">
        <v>44392</v>
      </c>
      <c r="D978" s="371" t="s">
        <v>31</v>
      </c>
      <c r="E978" s="371" t="s">
        <v>733</v>
      </c>
      <c r="F978" s="371" t="s">
        <v>31</v>
      </c>
      <c r="G978" s="374" t="s">
        <v>32</v>
      </c>
      <c r="H978" s="374" t="s">
        <v>1579</v>
      </c>
      <c r="I978" s="359" t="s">
        <v>56</v>
      </c>
      <c r="J978" s="359" t="s">
        <v>270</v>
      </c>
      <c r="K978" s="416"/>
    </row>
    <row r="979" spans="1:11" hidden="1">
      <c r="A979" s="357" t="s">
        <v>17</v>
      </c>
      <c r="B979" s="358" t="s">
        <v>948</v>
      </c>
      <c r="C979" s="368">
        <v>44392</v>
      </c>
      <c r="D979" s="371" t="s">
        <v>31</v>
      </c>
      <c r="E979" s="371" t="s">
        <v>733</v>
      </c>
      <c r="F979" s="371" t="s">
        <v>31</v>
      </c>
      <c r="G979" s="374" t="s">
        <v>32</v>
      </c>
      <c r="H979" s="374" t="s">
        <v>66</v>
      </c>
      <c r="I979" s="359">
        <v>0.8</v>
      </c>
      <c r="J979" s="359" t="s">
        <v>270</v>
      </c>
      <c r="K979" s="416"/>
    </row>
    <row r="980" spans="1:11" hidden="1">
      <c r="A980" s="357" t="s">
        <v>17</v>
      </c>
      <c r="B980" s="358" t="s">
        <v>948</v>
      </c>
      <c r="C980" s="368">
        <v>44392</v>
      </c>
      <c r="D980" s="371" t="s">
        <v>31</v>
      </c>
      <c r="E980" s="371" t="s">
        <v>733</v>
      </c>
      <c r="F980" s="371" t="s">
        <v>31</v>
      </c>
      <c r="G980" s="374" t="s">
        <v>32</v>
      </c>
      <c r="H980" s="374" t="s">
        <v>69</v>
      </c>
      <c r="I980" s="359">
        <v>0.79</v>
      </c>
      <c r="J980" s="359" t="s">
        <v>270</v>
      </c>
      <c r="K980" s="416"/>
    </row>
    <row r="981" spans="1:11" hidden="1">
      <c r="A981" s="357" t="s">
        <v>17</v>
      </c>
      <c r="B981" s="358" t="s">
        <v>948</v>
      </c>
      <c r="C981" s="368">
        <v>44392</v>
      </c>
      <c r="D981" s="371" t="s">
        <v>31</v>
      </c>
      <c r="E981" s="371" t="s">
        <v>733</v>
      </c>
      <c r="F981" s="371" t="s">
        <v>31</v>
      </c>
      <c r="G981" s="374" t="s">
        <v>32</v>
      </c>
      <c r="H981" s="374" t="s">
        <v>72</v>
      </c>
      <c r="I981" s="359">
        <v>0.78</v>
      </c>
      <c r="J981" s="359" t="s">
        <v>270</v>
      </c>
      <c r="K981" s="416"/>
    </row>
    <row r="982" spans="1:11" hidden="1">
      <c r="A982" s="357" t="s">
        <v>17</v>
      </c>
      <c r="B982" s="358" t="s">
        <v>948</v>
      </c>
      <c r="C982" s="368">
        <v>44392</v>
      </c>
      <c r="D982" s="371" t="s">
        <v>31</v>
      </c>
      <c r="E982" s="371" t="s">
        <v>733</v>
      </c>
      <c r="F982" s="371" t="s">
        <v>31</v>
      </c>
      <c r="G982" s="374" t="s">
        <v>32</v>
      </c>
      <c r="H982" s="374" t="s">
        <v>75</v>
      </c>
      <c r="I982" s="359">
        <v>0.78</v>
      </c>
      <c r="J982" s="359" t="s">
        <v>270</v>
      </c>
      <c r="K982" s="416"/>
    </row>
    <row r="983" spans="1:11" hidden="1">
      <c r="A983" s="357" t="s">
        <v>17</v>
      </c>
      <c r="B983" s="358" t="s">
        <v>948</v>
      </c>
      <c r="C983" s="368">
        <v>44392</v>
      </c>
      <c r="D983" s="371" t="s">
        <v>31</v>
      </c>
      <c r="E983" s="371" t="s">
        <v>733</v>
      </c>
      <c r="F983" s="371" t="s">
        <v>31</v>
      </c>
      <c r="G983" s="374" t="s">
        <v>32</v>
      </c>
      <c r="H983" s="374" t="s">
        <v>1580</v>
      </c>
      <c r="I983" s="359">
        <v>0.78</v>
      </c>
      <c r="J983" s="359" t="s">
        <v>270</v>
      </c>
      <c r="K983" s="416"/>
    </row>
    <row r="984" spans="1:11" hidden="1">
      <c r="A984" s="357" t="s">
        <v>17</v>
      </c>
      <c r="B984" s="358" t="s">
        <v>948</v>
      </c>
      <c r="C984" s="368">
        <v>44392</v>
      </c>
      <c r="D984" s="371" t="s">
        <v>31</v>
      </c>
      <c r="E984" s="371" t="s">
        <v>733</v>
      </c>
      <c r="F984" s="371" t="s">
        <v>31</v>
      </c>
      <c r="G984" s="374" t="s">
        <v>32</v>
      </c>
      <c r="H984" s="374" t="s">
        <v>1581</v>
      </c>
      <c r="I984" s="359">
        <v>0.78</v>
      </c>
      <c r="J984" s="359" t="s">
        <v>270</v>
      </c>
      <c r="K984" s="416"/>
    </row>
    <row r="985" spans="1:11" hidden="1">
      <c r="A985" s="357" t="s">
        <v>17</v>
      </c>
      <c r="B985" s="358" t="s">
        <v>948</v>
      </c>
      <c r="C985" s="368">
        <v>44392</v>
      </c>
      <c r="D985" s="371" t="s">
        <v>31</v>
      </c>
      <c r="E985" s="371" t="s">
        <v>733</v>
      </c>
      <c r="F985" s="371" t="s">
        <v>31</v>
      </c>
      <c r="G985" s="374" t="s">
        <v>32</v>
      </c>
      <c r="H985" s="374" t="s">
        <v>1582</v>
      </c>
      <c r="I985" s="359">
        <v>0.78</v>
      </c>
      <c r="J985" s="359" t="s">
        <v>270</v>
      </c>
      <c r="K985" s="416"/>
    </row>
    <row r="986" spans="1:11" hidden="1">
      <c r="A986" s="357" t="s">
        <v>17</v>
      </c>
      <c r="B986" s="358" t="s">
        <v>948</v>
      </c>
      <c r="C986" s="368">
        <v>44392</v>
      </c>
      <c r="D986" s="371" t="s">
        <v>31</v>
      </c>
      <c r="E986" s="371" t="s">
        <v>733</v>
      </c>
      <c r="F986" s="371" t="s">
        <v>31</v>
      </c>
      <c r="G986" s="374" t="s">
        <v>32</v>
      </c>
      <c r="H986" s="374" t="s">
        <v>1583</v>
      </c>
      <c r="I986" s="359">
        <v>0.78</v>
      </c>
      <c r="J986" s="359" t="s">
        <v>270</v>
      </c>
      <c r="K986" s="416"/>
    </row>
    <row r="987" spans="1:11" hidden="1">
      <c r="A987" s="357" t="s">
        <v>17</v>
      </c>
      <c r="B987" s="358" t="s">
        <v>948</v>
      </c>
      <c r="C987" s="368">
        <v>44392</v>
      </c>
      <c r="D987" s="371" t="s">
        <v>31</v>
      </c>
      <c r="E987" s="371" t="s">
        <v>733</v>
      </c>
      <c r="F987" s="371" t="s">
        <v>31</v>
      </c>
      <c r="G987" s="374" t="s">
        <v>32</v>
      </c>
      <c r="H987" s="374" t="s">
        <v>1584</v>
      </c>
      <c r="I987" s="359" t="s">
        <v>1196</v>
      </c>
      <c r="J987" s="359" t="s">
        <v>270</v>
      </c>
      <c r="K987" s="416"/>
    </row>
    <row r="988" spans="1:11" hidden="1">
      <c r="A988" s="357" t="s">
        <v>17</v>
      </c>
      <c r="B988" s="358" t="s">
        <v>948</v>
      </c>
      <c r="C988" s="368">
        <v>44392</v>
      </c>
      <c r="D988" s="371" t="s">
        <v>31</v>
      </c>
      <c r="E988" s="371" t="s">
        <v>733</v>
      </c>
      <c r="F988" s="371" t="s">
        <v>31</v>
      </c>
      <c r="G988" s="374" t="s">
        <v>32</v>
      </c>
      <c r="H988" s="374" t="s">
        <v>1585</v>
      </c>
      <c r="I988" s="359">
        <v>0.1</v>
      </c>
      <c r="J988" s="359" t="s">
        <v>270</v>
      </c>
      <c r="K988" s="416"/>
    </row>
    <row r="989" spans="1:11" hidden="1">
      <c r="A989" s="357" t="s">
        <v>17</v>
      </c>
      <c r="B989" s="358" t="s">
        <v>948</v>
      </c>
      <c r="C989" s="368">
        <v>44392</v>
      </c>
      <c r="D989" s="371" t="s">
        <v>31</v>
      </c>
      <c r="E989" s="371" t="s">
        <v>733</v>
      </c>
      <c r="F989" s="371" t="s">
        <v>31</v>
      </c>
      <c r="G989" s="374" t="s">
        <v>32</v>
      </c>
      <c r="H989" s="374" t="s">
        <v>1586</v>
      </c>
      <c r="I989" s="359">
        <v>0.09</v>
      </c>
      <c r="J989" s="359" t="s">
        <v>270</v>
      </c>
      <c r="K989" s="416"/>
    </row>
    <row r="990" spans="1:11" hidden="1">
      <c r="A990" s="357" t="s">
        <v>17</v>
      </c>
      <c r="B990" s="358" t="s">
        <v>948</v>
      </c>
      <c r="C990" s="368">
        <v>44392</v>
      </c>
      <c r="D990" s="371" t="s">
        <v>31</v>
      </c>
      <c r="E990" s="371" t="s">
        <v>733</v>
      </c>
      <c r="F990" s="371" t="s">
        <v>31</v>
      </c>
      <c r="G990" s="374" t="s">
        <v>32</v>
      </c>
      <c r="H990" s="374" t="s">
        <v>1587</v>
      </c>
      <c r="I990" s="359">
        <v>0.09</v>
      </c>
      <c r="J990" s="359" t="s">
        <v>270</v>
      </c>
      <c r="K990" s="416"/>
    </row>
    <row r="991" spans="1:11" hidden="1">
      <c r="A991" s="357" t="s">
        <v>17</v>
      </c>
      <c r="B991" s="358" t="s">
        <v>948</v>
      </c>
      <c r="C991" s="368">
        <v>44392</v>
      </c>
      <c r="D991" s="371" t="s">
        <v>31</v>
      </c>
      <c r="E991" s="371" t="s">
        <v>733</v>
      </c>
      <c r="F991" s="371" t="s">
        <v>31</v>
      </c>
      <c r="G991" s="374" t="s">
        <v>32</v>
      </c>
      <c r="H991" s="374" t="s">
        <v>1588</v>
      </c>
      <c r="I991" s="359">
        <v>0.09</v>
      </c>
      <c r="J991" s="359" t="s">
        <v>270</v>
      </c>
      <c r="K991" s="416"/>
    </row>
    <row r="992" spans="1:11" hidden="1">
      <c r="A992" s="357" t="s">
        <v>17</v>
      </c>
      <c r="B992" s="358" t="s">
        <v>948</v>
      </c>
      <c r="C992" s="368">
        <v>44392</v>
      </c>
      <c r="D992" s="371" t="s">
        <v>31</v>
      </c>
      <c r="E992" s="371" t="s">
        <v>733</v>
      </c>
      <c r="F992" s="371" t="s">
        <v>31</v>
      </c>
      <c r="G992" s="374" t="s">
        <v>32</v>
      </c>
      <c r="H992" s="374" t="s">
        <v>1589</v>
      </c>
      <c r="I992" s="359">
        <v>0.09</v>
      </c>
      <c r="J992" s="359" t="s">
        <v>270</v>
      </c>
      <c r="K992" s="416"/>
    </row>
    <row r="993" spans="1:11" hidden="1">
      <c r="A993" s="357" t="s">
        <v>17</v>
      </c>
      <c r="B993" s="358" t="s">
        <v>948</v>
      </c>
      <c r="C993" s="368">
        <v>44392</v>
      </c>
      <c r="D993" s="371" t="s">
        <v>31</v>
      </c>
      <c r="E993" s="371" t="s">
        <v>733</v>
      </c>
      <c r="F993" s="371" t="s">
        <v>31</v>
      </c>
      <c r="G993" s="374" t="s">
        <v>32</v>
      </c>
      <c r="H993" s="374" t="s">
        <v>1590</v>
      </c>
      <c r="I993" s="359">
        <v>0.09</v>
      </c>
      <c r="J993" s="359" t="s">
        <v>270</v>
      </c>
      <c r="K993" s="416"/>
    </row>
    <row r="994" spans="1:11" hidden="1">
      <c r="A994" s="357" t="s">
        <v>17</v>
      </c>
      <c r="B994" s="358" t="s">
        <v>948</v>
      </c>
      <c r="C994" s="368">
        <v>44392</v>
      </c>
      <c r="D994" s="371" t="s">
        <v>31</v>
      </c>
      <c r="E994" s="371" t="s">
        <v>733</v>
      </c>
      <c r="F994" s="371" t="s">
        <v>31</v>
      </c>
      <c r="G994" s="374" t="s">
        <v>32</v>
      </c>
      <c r="H994" s="374" t="s">
        <v>1591</v>
      </c>
      <c r="I994" s="359">
        <v>0.09</v>
      </c>
      <c r="J994" s="359" t="s">
        <v>270</v>
      </c>
      <c r="K994" s="416"/>
    </row>
    <row r="995" spans="1:11" hidden="1">
      <c r="A995" s="357" t="s">
        <v>17</v>
      </c>
      <c r="B995" s="358" t="s">
        <v>948</v>
      </c>
      <c r="C995" s="368">
        <v>44392</v>
      </c>
      <c r="D995" s="371" t="s">
        <v>31</v>
      </c>
      <c r="E995" s="371" t="s">
        <v>733</v>
      </c>
      <c r="F995" s="371" t="s">
        <v>31</v>
      </c>
      <c r="G995" s="374" t="s">
        <v>32</v>
      </c>
      <c r="H995" s="374" t="s">
        <v>1592</v>
      </c>
      <c r="I995" s="359">
        <v>0.09</v>
      </c>
      <c r="J995" s="359" t="s">
        <v>270</v>
      </c>
      <c r="K995" s="416"/>
    </row>
    <row r="996" spans="1:11" hidden="1">
      <c r="A996" s="357" t="s">
        <v>17</v>
      </c>
      <c r="B996" s="358" t="s">
        <v>948</v>
      </c>
      <c r="C996" s="368">
        <v>44392</v>
      </c>
      <c r="D996" s="371" t="s">
        <v>31</v>
      </c>
      <c r="E996" s="371" t="s">
        <v>733</v>
      </c>
      <c r="F996" s="371" t="s">
        <v>31</v>
      </c>
      <c r="G996" s="374" t="s">
        <v>32</v>
      </c>
      <c r="H996" s="374" t="s">
        <v>1593</v>
      </c>
      <c r="I996" s="359" t="s">
        <v>1594</v>
      </c>
      <c r="J996" s="359" t="s">
        <v>270</v>
      </c>
      <c r="K996" s="416"/>
    </row>
    <row r="997" spans="1:11" hidden="1">
      <c r="A997" s="357" t="s">
        <v>17</v>
      </c>
      <c r="B997" s="358" t="s">
        <v>948</v>
      </c>
      <c r="C997" s="368">
        <v>44392</v>
      </c>
      <c r="D997" s="371" t="s">
        <v>31</v>
      </c>
      <c r="E997" s="371" t="s">
        <v>733</v>
      </c>
      <c r="F997" s="371" t="s">
        <v>31</v>
      </c>
      <c r="G997" s="374" t="s">
        <v>32</v>
      </c>
      <c r="H997" s="374" t="s">
        <v>1595</v>
      </c>
      <c r="I997" s="359" t="s">
        <v>56</v>
      </c>
      <c r="J997" s="359" t="s">
        <v>270</v>
      </c>
      <c r="K997" s="416"/>
    </row>
    <row r="998" spans="1:11" hidden="1">
      <c r="A998" s="357" t="s">
        <v>17</v>
      </c>
      <c r="B998" s="358" t="s">
        <v>948</v>
      </c>
      <c r="C998" s="368">
        <v>44392</v>
      </c>
      <c r="D998" s="371" t="s">
        <v>31</v>
      </c>
      <c r="E998" s="371" t="s">
        <v>733</v>
      </c>
      <c r="F998" s="371" t="s">
        <v>31</v>
      </c>
      <c r="G998" s="374" t="s">
        <v>32</v>
      </c>
      <c r="H998" s="374" t="s">
        <v>1596</v>
      </c>
      <c r="I998" s="362" t="s">
        <v>1597</v>
      </c>
      <c r="J998" s="359" t="s">
        <v>270</v>
      </c>
      <c r="K998" s="416"/>
    </row>
    <row r="999" spans="1:11" hidden="1">
      <c r="A999" s="357" t="s">
        <v>17</v>
      </c>
      <c r="B999" s="358" t="s">
        <v>948</v>
      </c>
      <c r="C999" s="368">
        <v>44392</v>
      </c>
      <c r="D999" s="371" t="s">
        <v>31</v>
      </c>
      <c r="E999" s="371" t="s">
        <v>733</v>
      </c>
      <c r="F999" s="371" t="s">
        <v>31</v>
      </c>
      <c r="G999" s="374" t="s">
        <v>32</v>
      </c>
      <c r="H999" s="374" t="s">
        <v>1598</v>
      </c>
      <c r="I999" s="362" t="s">
        <v>1599</v>
      </c>
      <c r="J999" s="359" t="s">
        <v>270</v>
      </c>
      <c r="K999" s="416"/>
    </row>
    <row r="1000" spans="1:11" hidden="1">
      <c r="A1000" s="357" t="s">
        <v>17</v>
      </c>
      <c r="B1000" s="358" t="s">
        <v>948</v>
      </c>
      <c r="C1000" s="368">
        <v>44392</v>
      </c>
      <c r="D1000" s="371" t="s">
        <v>31</v>
      </c>
      <c r="E1000" s="371" t="s">
        <v>733</v>
      </c>
      <c r="F1000" s="371" t="s">
        <v>31</v>
      </c>
      <c r="G1000" s="374" t="s">
        <v>32</v>
      </c>
      <c r="H1000" s="374" t="s">
        <v>1600</v>
      </c>
      <c r="I1000" s="362" t="s">
        <v>1601</v>
      </c>
      <c r="J1000" s="359" t="s">
        <v>270</v>
      </c>
      <c r="K1000" s="416"/>
    </row>
    <row r="1001" spans="1:11" hidden="1">
      <c r="A1001" s="357" t="s">
        <v>17</v>
      </c>
      <c r="B1001" s="358" t="s">
        <v>948</v>
      </c>
      <c r="C1001" s="368">
        <v>44392</v>
      </c>
      <c r="D1001" s="371" t="s">
        <v>31</v>
      </c>
      <c r="E1001" s="371" t="s">
        <v>733</v>
      </c>
      <c r="F1001" s="371" t="s">
        <v>31</v>
      </c>
      <c r="G1001" s="374" t="s">
        <v>32</v>
      </c>
      <c r="H1001" s="374" t="s">
        <v>1602</v>
      </c>
      <c r="I1001" s="362" t="s">
        <v>1603</v>
      </c>
      <c r="J1001" s="359" t="s">
        <v>270</v>
      </c>
      <c r="K1001" s="416"/>
    </row>
    <row r="1002" spans="1:11" hidden="1">
      <c r="A1002" s="357" t="s">
        <v>17</v>
      </c>
      <c r="B1002" s="358" t="s">
        <v>948</v>
      </c>
      <c r="C1002" s="368">
        <v>44392</v>
      </c>
      <c r="D1002" s="371" t="s">
        <v>31</v>
      </c>
      <c r="E1002" s="371" t="s">
        <v>733</v>
      </c>
      <c r="F1002" s="371" t="s">
        <v>31</v>
      </c>
      <c r="G1002" s="374" t="s">
        <v>32</v>
      </c>
      <c r="H1002" s="374" t="s">
        <v>1604</v>
      </c>
      <c r="I1002" s="362" t="s">
        <v>1605</v>
      </c>
      <c r="J1002" s="359" t="s">
        <v>270</v>
      </c>
      <c r="K1002" s="416"/>
    </row>
    <row r="1003" spans="1:11" hidden="1">
      <c r="A1003" s="357" t="s">
        <v>17</v>
      </c>
      <c r="B1003" s="358" t="s">
        <v>948</v>
      </c>
      <c r="C1003" s="368">
        <v>44392</v>
      </c>
      <c r="D1003" s="371" t="s">
        <v>31</v>
      </c>
      <c r="E1003" s="371" t="s">
        <v>733</v>
      </c>
      <c r="F1003" s="371" t="s">
        <v>31</v>
      </c>
      <c r="G1003" s="374" t="s">
        <v>32</v>
      </c>
      <c r="H1003" s="374" t="s">
        <v>1606</v>
      </c>
      <c r="I1003" s="362" t="s">
        <v>1607</v>
      </c>
      <c r="J1003" s="359" t="s">
        <v>270</v>
      </c>
      <c r="K1003" s="416"/>
    </row>
    <row r="1004" spans="1:11" hidden="1">
      <c r="A1004" s="357" t="s">
        <v>17</v>
      </c>
      <c r="B1004" s="358" t="s">
        <v>948</v>
      </c>
      <c r="C1004" s="368">
        <v>44392</v>
      </c>
      <c r="D1004" s="371" t="s">
        <v>31</v>
      </c>
      <c r="E1004" s="371" t="s">
        <v>733</v>
      </c>
      <c r="F1004" s="371" t="s">
        <v>31</v>
      </c>
      <c r="G1004" s="374" t="s">
        <v>32</v>
      </c>
      <c r="H1004" s="374" t="s">
        <v>1608</v>
      </c>
      <c r="I1004" s="362" t="s">
        <v>1609</v>
      </c>
      <c r="J1004" s="359" t="s">
        <v>270</v>
      </c>
      <c r="K1004" s="416"/>
    </row>
    <row r="1005" spans="1:11" hidden="1">
      <c r="A1005" s="357" t="s">
        <v>17</v>
      </c>
      <c r="B1005" s="358" t="s">
        <v>948</v>
      </c>
      <c r="C1005" s="368">
        <v>44392</v>
      </c>
      <c r="D1005" s="371" t="s">
        <v>31</v>
      </c>
      <c r="E1005" s="371" t="s">
        <v>733</v>
      </c>
      <c r="F1005" s="371" t="s">
        <v>31</v>
      </c>
      <c r="G1005" s="374" t="s">
        <v>32</v>
      </c>
      <c r="H1005" s="374" t="s">
        <v>1610</v>
      </c>
      <c r="I1005" s="362" t="s">
        <v>1611</v>
      </c>
      <c r="J1005" s="359" t="s">
        <v>270</v>
      </c>
      <c r="K1005" s="416"/>
    </row>
    <row r="1006" spans="1:11" hidden="1">
      <c r="A1006" s="357" t="s">
        <v>17</v>
      </c>
      <c r="B1006" s="358" t="s">
        <v>948</v>
      </c>
      <c r="C1006" s="368">
        <v>44392</v>
      </c>
      <c r="D1006" s="371" t="s">
        <v>31</v>
      </c>
      <c r="E1006" s="371" t="s">
        <v>733</v>
      </c>
      <c r="F1006" s="371" t="s">
        <v>31</v>
      </c>
      <c r="G1006" s="374" t="s">
        <v>32</v>
      </c>
      <c r="H1006" s="374" t="s">
        <v>1612</v>
      </c>
      <c r="I1006" s="359" t="s">
        <v>1196</v>
      </c>
      <c r="J1006" s="359" t="s">
        <v>270</v>
      </c>
      <c r="K1006" s="416"/>
    </row>
    <row r="1007" spans="1:11" hidden="1">
      <c r="A1007" s="357" t="s">
        <v>17</v>
      </c>
      <c r="B1007" s="358" t="s">
        <v>948</v>
      </c>
      <c r="C1007" s="368">
        <v>44392</v>
      </c>
      <c r="D1007" s="371" t="s">
        <v>31</v>
      </c>
      <c r="E1007" s="371" t="s">
        <v>733</v>
      </c>
      <c r="F1007" s="371" t="s">
        <v>31</v>
      </c>
      <c r="G1007" s="374" t="s">
        <v>32</v>
      </c>
      <c r="H1007" s="374" t="s">
        <v>1613</v>
      </c>
      <c r="I1007" s="362" t="s">
        <v>1614</v>
      </c>
      <c r="J1007" s="359" t="s">
        <v>270</v>
      </c>
      <c r="K1007" s="416"/>
    </row>
    <row r="1008" spans="1:11" hidden="1">
      <c r="A1008" s="357" t="s">
        <v>17</v>
      </c>
      <c r="B1008" s="358" t="s">
        <v>948</v>
      </c>
      <c r="C1008" s="368">
        <v>44392</v>
      </c>
      <c r="D1008" s="371" t="s">
        <v>31</v>
      </c>
      <c r="E1008" s="371" t="s">
        <v>733</v>
      </c>
      <c r="F1008" s="371" t="s">
        <v>31</v>
      </c>
      <c r="G1008" s="374" t="s">
        <v>32</v>
      </c>
      <c r="H1008" s="374" t="s">
        <v>1615</v>
      </c>
      <c r="I1008" s="362" t="s">
        <v>1616</v>
      </c>
      <c r="J1008" s="359" t="s">
        <v>270</v>
      </c>
      <c r="K1008" s="416"/>
    </row>
    <row r="1009" spans="1:11" hidden="1">
      <c r="A1009" s="357" t="s">
        <v>17</v>
      </c>
      <c r="B1009" s="358" t="s">
        <v>948</v>
      </c>
      <c r="C1009" s="368">
        <v>44392</v>
      </c>
      <c r="D1009" s="371" t="s">
        <v>31</v>
      </c>
      <c r="E1009" s="371" t="s">
        <v>733</v>
      </c>
      <c r="F1009" s="371" t="s">
        <v>31</v>
      </c>
      <c r="G1009" s="374" t="s">
        <v>32</v>
      </c>
      <c r="H1009" s="374" t="s">
        <v>1617</v>
      </c>
      <c r="I1009" s="362" t="s">
        <v>1618</v>
      </c>
      <c r="J1009" s="359" t="s">
        <v>270</v>
      </c>
      <c r="K1009" s="416"/>
    </row>
    <row r="1010" spans="1:11" hidden="1">
      <c r="A1010" s="357" t="s">
        <v>17</v>
      </c>
      <c r="B1010" s="358" t="s">
        <v>948</v>
      </c>
      <c r="C1010" s="368">
        <v>44392</v>
      </c>
      <c r="D1010" s="371" t="s">
        <v>31</v>
      </c>
      <c r="E1010" s="371" t="s">
        <v>733</v>
      </c>
      <c r="F1010" s="371" t="s">
        <v>31</v>
      </c>
      <c r="G1010" s="374" t="s">
        <v>32</v>
      </c>
      <c r="H1010" s="374" t="s">
        <v>1619</v>
      </c>
      <c r="I1010" s="362" t="s">
        <v>1620</v>
      </c>
      <c r="J1010" s="359" t="s">
        <v>270</v>
      </c>
      <c r="K1010" s="416"/>
    </row>
    <row r="1011" spans="1:11" hidden="1">
      <c r="A1011" s="357" t="s">
        <v>17</v>
      </c>
      <c r="B1011" s="358" t="s">
        <v>948</v>
      </c>
      <c r="C1011" s="368">
        <v>44392</v>
      </c>
      <c r="D1011" s="371" t="s">
        <v>31</v>
      </c>
      <c r="E1011" s="371" t="s">
        <v>733</v>
      </c>
      <c r="F1011" s="371" t="s">
        <v>31</v>
      </c>
      <c r="G1011" s="374" t="s">
        <v>32</v>
      </c>
      <c r="H1011" s="374" t="s">
        <v>1621</v>
      </c>
      <c r="I1011" s="362" t="s">
        <v>1622</v>
      </c>
      <c r="J1011" s="359" t="s">
        <v>270</v>
      </c>
      <c r="K1011" s="416"/>
    </row>
    <row r="1012" spans="1:11" hidden="1">
      <c r="A1012" s="357" t="s">
        <v>17</v>
      </c>
      <c r="B1012" s="358" t="s">
        <v>948</v>
      </c>
      <c r="C1012" s="368">
        <v>44392</v>
      </c>
      <c r="D1012" s="371" t="s">
        <v>31</v>
      </c>
      <c r="E1012" s="371" t="s">
        <v>733</v>
      </c>
      <c r="F1012" s="371" t="s">
        <v>31</v>
      </c>
      <c r="G1012" s="374" t="s">
        <v>32</v>
      </c>
      <c r="H1012" s="374" t="s">
        <v>1623</v>
      </c>
      <c r="I1012" s="362" t="s">
        <v>1624</v>
      </c>
      <c r="J1012" s="359" t="s">
        <v>270</v>
      </c>
      <c r="K1012" s="416"/>
    </row>
    <row r="1013" spans="1:11" hidden="1">
      <c r="A1013" s="357" t="s">
        <v>17</v>
      </c>
      <c r="B1013" s="358" t="s">
        <v>948</v>
      </c>
      <c r="C1013" s="368">
        <v>44392</v>
      </c>
      <c r="D1013" s="371" t="s">
        <v>31</v>
      </c>
      <c r="E1013" s="371" t="s">
        <v>733</v>
      </c>
      <c r="F1013" s="371" t="s">
        <v>31</v>
      </c>
      <c r="G1013" s="374" t="s">
        <v>32</v>
      </c>
      <c r="H1013" s="374" t="s">
        <v>1625</v>
      </c>
      <c r="I1013" s="362" t="s">
        <v>1626</v>
      </c>
      <c r="J1013" s="359" t="s">
        <v>270</v>
      </c>
      <c r="K1013" s="416"/>
    </row>
    <row r="1014" spans="1:11" hidden="1">
      <c r="A1014" s="357" t="s">
        <v>17</v>
      </c>
      <c r="B1014" s="358" t="s">
        <v>948</v>
      </c>
      <c r="C1014" s="368">
        <v>44392</v>
      </c>
      <c r="D1014" s="371" t="s">
        <v>31</v>
      </c>
      <c r="E1014" s="371" t="s">
        <v>733</v>
      </c>
      <c r="F1014" s="371" t="s">
        <v>31</v>
      </c>
      <c r="G1014" s="374" t="s">
        <v>32</v>
      </c>
      <c r="H1014" s="374" t="s">
        <v>1627</v>
      </c>
      <c r="I1014" s="362" t="s">
        <v>1628</v>
      </c>
      <c r="J1014" s="359" t="s">
        <v>270</v>
      </c>
      <c r="K1014" s="416"/>
    </row>
    <row r="1015" spans="1:11" hidden="1">
      <c r="A1015" s="357" t="s">
        <v>17</v>
      </c>
      <c r="B1015" s="358" t="s">
        <v>948</v>
      </c>
      <c r="C1015" s="368">
        <v>44392</v>
      </c>
      <c r="D1015" s="371" t="s">
        <v>31</v>
      </c>
      <c r="E1015" s="371" t="s">
        <v>733</v>
      </c>
      <c r="F1015" s="371" t="s">
        <v>31</v>
      </c>
      <c r="G1015" s="374" t="s">
        <v>32</v>
      </c>
      <c r="H1015" s="374" t="s">
        <v>1629</v>
      </c>
      <c r="I1015" s="359" t="s">
        <v>472</v>
      </c>
      <c r="J1015" s="359" t="s">
        <v>270</v>
      </c>
      <c r="K1015" s="416"/>
    </row>
    <row r="1016" spans="1:11" hidden="1">
      <c r="A1016" s="357" t="s">
        <v>17</v>
      </c>
      <c r="B1016" s="358" t="s">
        <v>948</v>
      </c>
      <c r="C1016" s="368">
        <v>44392</v>
      </c>
      <c r="D1016" s="371" t="s">
        <v>31</v>
      </c>
      <c r="E1016" s="371" t="s">
        <v>733</v>
      </c>
      <c r="F1016" s="371" t="s">
        <v>31</v>
      </c>
      <c r="G1016" s="374" t="s">
        <v>32</v>
      </c>
      <c r="H1016" s="374" t="s">
        <v>1630</v>
      </c>
      <c r="I1016" s="359" t="s">
        <v>1631</v>
      </c>
      <c r="J1016" s="359" t="s">
        <v>270</v>
      </c>
      <c r="K1016" s="416"/>
    </row>
    <row r="1017" spans="1:11" hidden="1">
      <c r="A1017" s="357" t="s">
        <v>17</v>
      </c>
      <c r="B1017" s="358" t="s">
        <v>948</v>
      </c>
      <c r="C1017" s="368">
        <v>44392</v>
      </c>
      <c r="D1017" s="371" t="s">
        <v>31</v>
      </c>
      <c r="E1017" s="371" t="s">
        <v>733</v>
      </c>
      <c r="F1017" s="371" t="s">
        <v>31</v>
      </c>
      <c r="G1017" s="374" t="s">
        <v>32</v>
      </c>
      <c r="H1017" s="374" t="s">
        <v>1632</v>
      </c>
      <c r="I1017" s="359" t="s">
        <v>1633</v>
      </c>
      <c r="J1017" s="359" t="s">
        <v>270</v>
      </c>
      <c r="K1017" s="416"/>
    </row>
    <row r="1018" spans="1:11" hidden="1">
      <c r="A1018" s="357" t="s">
        <v>17</v>
      </c>
      <c r="B1018" s="358" t="s">
        <v>948</v>
      </c>
      <c r="C1018" s="368">
        <v>44392</v>
      </c>
      <c r="D1018" s="371" t="s">
        <v>31</v>
      </c>
      <c r="E1018" s="371" t="s">
        <v>733</v>
      </c>
      <c r="F1018" s="371" t="s">
        <v>31</v>
      </c>
      <c r="G1018" s="374" t="s">
        <v>32</v>
      </c>
      <c r="H1018" s="374" t="s">
        <v>1634</v>
      </c>
      <c r="I1018" s="359" t="s">
        <v>1635</v>
      </c>
      <c r="J1018" s="359" t="s">
        <v>270</v>
      </c>
      <c r="K1018" s="416"/>
    </row>
    <row r="1019" spans="1:11" hidden="1">
      <c r="A1019" s="357" t="s">
        <v>17</v>
      </c>
      <c r="B1019" s="358" t="s">
        <v>948</v>
      </c>
      <c r="C1019" s="368">
        <v>44392</v>
      </c>
      <c r="D1019" s="371" t="s">
        <v>31</v>
      </c>
      <c r="E1019" s="371" t="s">
        <v>733</v>
      </c>
      <c r="F1019" s="371" t="s">
        <v>31</v>
      </c>
      <c r="G1019" s="374" t="s">
        <v>32</v>
      </c>
      <c r="H1019" s="374" t="s">
        <v>1636</v>
      </c>
      <c r="I1019" s="359" t="s">
        <v>1637</v>
      </c>
      <c r="J1019" s="359" t="s">
        <v>270</v>
      </c>
      <c r="K1019" s="416"/>
    </row>
    <row r="1020" spans="1:11" hidden="1">
      <c r="A1020" s="357" t="s">
        <v>17</v>
      </c>
      <c r="B1020" s="358" t="s">
        <v>948</v>
      </c>
      <c r="C1020" s="368">
        <v>44392</v>
      </c>
      <c r="D1020" s="371" t="s">
        <v>31</v>
      </c>
      <c r="E1020" s="371" t="s">
        <v>733</v>
      </c>
      <c r="F1020" s="371" t="s">
        <v>31</v>
      </c>
      <c r="G1020" s="374" t="s">
        <v>32</v>
      </c>
      <c r="H1020" s="374" t="s">
        <v>1638</v>
      </c>
      <c r="I1020" s="359" t="s">
        <v>1637</v>
      </c>
      <c r="J1020" s="359" t="s">
        <v>270</v>
      </c>
      <c r="K1020" s="416"/>
    </row>
    <row r="1021" spans="1:11" hidden="1">
      <c r="A1021" s="357" t="s">
        <v>17</v>
      </c>
      <c r="B1021" s="358" t="s">
        <v>948</v>
      </c>
      <c r="C1021" s="368">
        <v>44392</v>
      </c>
      <c r="D1021" s="371" t="s">
        <v>31</v>
      </c>
      <c r="E1021" s="371" t="s">
        <v>733</v>
      </c>
      <c r="F1021" s="371" t="s">
        <v>31</v>
      </c>
      <c r="G1021" s="374" t="s">
        <v>32</v>
      </c>
      <c r="H1021" s="374" t="s">
        <v>1639</v>
      </c>
      <c r="I1021" s="359" t="s">
        <v>1637</v>
      </c>
      <c r="J1021" s="359" t="s">
        <v>270</v>
      </c>
      <c r="K1021" s="416"/>
    </row>
    <row r="1022" spans="1:11" hidden="1">
      <c r="A1022" s="357" t="s">
        <v>17</v>
      </c>
      <c r="B1022" s="358" t="s">
        <v>948</v>
      </c>
      <c r="C1022" s="368">
        <v>44392</v>
      </c>
      <c r="D1022" s="371" t="s">
        <v>31</v>
      </c>
      <c r="E1022" s="371" t="s">
        <v>733</v>
      </c>
      <c r="F1022" s="371" t="s">
        <v>31</v>
      </c>
      <c r="G1022" s="374" t="s">
        <v>32</v>
      </c>
      <c r="H1022" s="374" t="s">
        <v>1640</v>
      </c>
      <c r="I1022" s="359" t="s">
        <v>1637</v>
      </c>
      <c r="J1022" s="359" t="s">
        <v>270</v>
      </c>
      <c r="K1022" s="416"/>
    </row>
    <row r="1023" spans="1:11" hidden="1">
      <c r="A1023" s="357" t="s">
        <v>17</v>
      </c>
      <c r="B1023" s="358" t="s">
        <v>948</v>
      </c>
      <c r="C1023" s="368">
        <v>44392</v>
      </c>
      <c r="D1023" s="371" t="s">
        <v>31</v>
      </c>
      <c r="E1023" s="371" t="s">
        <v>733</v>
      </c>
      <c r="F1023" s="371" t="s">
        <v>31</v>
      </c>
      <c r="G1023" s="374" t="s">
        <v>32</v>
      </c>
      <c r="H1023" s="374" t="s">
        <v>1641</v>
      </c>
      <c r="I1023" s="359" t="s">
        <v>1637</v>
      </c>
      <c r="J1023" s="359" t="s">
        <v>270</v>
      </c>
      <c r="K1023" s="416"/>
    </row>
    <row r="1024" spans="1:11" ht="25.5" hidden="1" customHeight="1">
      <c r="A1024" s="357" t="s">
        <v>17</v>
      </c>
      <c r="B1024" s="358" t="s">
        <v>948</v>
      </c>
      <c r="C1024" s="358">
        <v>44469</v>
      </c>
      <c r="D1024" s="358" t="s">
        <v>31</v>
      </c>
      <c r="E1024" s="371" t="s">
        <v>733</v>
      </c>
      <c r="F1024" s="371" t="s">
        <v>31</v>
      </c>
      <c r="G1024" s="374" t="s">
        <v>32</v>
      </c>
      <c r="H1024" s="374" t="s">
        <v>801</v>
      </c>
      <c r="I1024" s="359">
        <v>0.1</v>
      </c>
      <c r="J1024" s="359">
        <v>0.2</v>
      </c>
      <c r="K1024" s="426" t="s">
        <v>1642</v>
      </c>
    </row>
    <row r="1025" spans="1:11" hidden="1">
      <c r="A1025" s="357" t="s">
        <v>17</v>
      </c>
      <c r="B1025" s="358" t="s">
        <v>948</v>
      </c>
      <c r="C1025" s="358">
        <v>44469</v>
      </c>
      <c r="D1025" s="358" t="s">
        <v>31</v>
      </c>
      <c r="E1025" s="371" t="s">
        <v>733</v>
      </c>
      <c r="F1025" s="371" t="s">
        <v>31</v>
      </c>
      <c r="G1025" s="374" t="s">
        <v>32</v>
      </c>
      <c r="H1025" s="374" t="s">
        <v>1643</v>
      </c>
      <c r="I1025" s="359">
        <v>0.04</v>
      </c>
      <c r="J1025" s="359">
        <v>0.03</v>
      </c>
      <c r="K1025" s="427"/>
    </row>
    <row r="1026" spans="1:11" hidden="1">
      <c r="A1026" s="357" t="s">
        <v>17</v>
      </c>
      <c r="B1026" s="358" t="s">
        <v>948</v>
      </c>
      <c r="C1026" s="358">
        <v>44469</v>
      </c>
      <c r="D1026" s="358" t="s">
        <v>31</v>
      </c>
      <c r="E1026" s="371" t="s">
        <v>733</v>
      </c>
      <c r="F1026" s="371" t="s">
        <v>31</v>
      </c>
      <c r="G1026" s="374" t="s">
        <v>32</v>
      </c>
      <c r="H1026" s="374" t="s">
        <v>1644</v>
      </c>
      <c r="I1026" s="359">
        <v>0.04</v>
      </c>
      <c r="J1026" s="359">
        <v>0.03</v>
      </c>
      <c r="K1026" s="427"/>
    </row>
    <row r="1027" spans="1:11" hidden="1">
      <c r="A1027" s="357" t="s">
        <v>17</v>
      </c>
      <c r="B1027" s="358" t="s">
        <v>948</v>
      </c>
      <c r="C1027" s="358">
        <v>44469</v>
      </c>
      <c r="D1027" s="358" t="s">
        <v>31</v>
      </c>
      <c r="E1027" s="371" t="s">
        <v>733</v>
      </c>
      <c r="F1027" s="371" t="s">
        <v>31</v>
      </c>
      <c r="G1027" s="374" t="s">
        <v>32</v>
      </c>
      <c r="H1027" s="374" t="s">
        <v>797</v>
      </c>
      <c r="I1027" s="359" t="s">
        <v>873</v>
      </c>
      <c r="J1027" s="359" t="s">
        <v>798</v>
      </c>
      <c r="K1027" s="427"/>
    </row>
    <row r="1028" spans="1:11" hidden="1">
      <c r="A1028" s="357" t="s">
        <v>17</v>
      </c>
      <c r="B1028" s="358" t="s">
        <v>948</v>
      </c>
      <c r="C1028" s="358">
        <v>44469</v>
      </c>
      <c r="D1028" s="358" t="s">
        <v>31</v>
      </c>
      <c r="E1028" s="371" t="s">
        <v>733</v>
      </c>
      <c r="F1028" s="371" t="s">
        <v>31</v>
      </c>
      <c r="G1028" s="374" t="s">
        <v>32</v>
      </c>
      <c r="H1028" s="374" t="s">
        <v>802</v>
      </c>
      <c r="I1028" s="359" t="s">
        <v>877</v>
      </c>
      <c r="J1028" s="359" t="s">
        <v>803</v>
      </c>
      <c r="K1028" s="427"/>
    </row>
    <row r="1029" spans="1:11" hidden="1">
      <c r="A1029" s="357" t="s">
        <v>17</v>
      </c>
      <c r="B1029" s="358" t="s">
        <v>948</v>
      </c>
      <c r="C1029" s="358">
        <v>44469</v>
      </c>
      <c r="D1029" s="358" t="s">
        <v>31</v>
      </c>
      <c r="E1029" s="371" t="s">
        <v>733</v>
      </c>
      <c r="F1029" s="371" t="s">
        <v>31</v>
      </c>
      <c r="G1029" s="374" t="s">
        <v>32</v>
      </c>
      <c r="H1029" s="374" t="s">
        <v>805</v>
      </c>
      <c r="I1029" s="359" t="s">
        <v>877</v>
      </c>
      <c r="J1029" s="359" t="s">
        <v>803</v>
      </c>
      <c r="K1029" s="427"/>
    </row>
    <row r="1030" spans="1:11" hidden="1">
      <c r="A1030" s="357" t="s">
        <v>17</v>
      </c>
      <c r="B1030" s="358" t="s">
        <v>948</v>
      </c>
      <c r="C1030" s="358">
        <v>44469</v>
      </c>
      <c r="D1030" s="358" t="s">
        <v>31</v>
      </c>
      <c r="E1030" s="371" t="s">
        <v>733</v>
      </c>
      <c r="F1030" s="371" t="s">
        <v>31</v>
      </c>
      <c r="G1030" s="374" t="s">
        <v>32</v>
      </c>
      <c r="H1030" s="374" t="s">
        <v>807</v>
      </c>
      <c r="I1030" s="359" t="s">
        <v>877</v>
      </c>
      <c r="J1030" s="359" t="s">
        <v>803</v>
      </c>
      <c r="K1030" s="427"/>
    </row>
    <row r="1031" spans="1:11" hidden="1">
      <c r="A1031" s="357" t="s">
        <v>17</v>
      </c>
      <c r="B1031" s="358" t="s">
        <v>948</v>
      </c>
      <c r="C1031" s="358">
        <v>44469</v>
      </c>
      <c r="D1031" s="358" t="s">
        <v>31</v>
      </c>
      <c r="E1031" s="371" t="s">
        <v>733</v>
      </c>
      <c r="F1031" s="371" t="s">
        <v>31</v>
      </c>
      <c r="G1031" s="374" t="s">
        <v>32</v>
      </c>
      <c r="H1031" s="374" t="s">
        <v>808</v>
      </c>
      <c r="I1031" s="359" t="s">
        <v>882</v>
      </c>
      <c r="J1031" s="359" t="s">
        <v>809</v>
      </c>
      <c r="K1031" s="427"/>
    </row>
    <row r="1032" spans="1:11" hidden="1">
      <c r="A1032" s="357" t="s">
        <v>17</v>
      </c>
      <c r="B1032" s="358" t="s">
        <v>948</v>
      </c>
      <c r="C1032" s="358">
        <v>44469</v>
      </c>
      <c r="D1032" s="358" t="s">
        <v>31</v>
      </c>
      <c r="E1032" s="371" t="s">
        <v>733</v>
      </c>
      <c r="F1032" s="371" t="s">
        <v>31</v>
      </c>
      <c r="G1032" s="374" t="s">
        <v>32</v>
      </c>
      <c r="H1032" s="374" t="s">
        <v>811</v>
      </c>
      <c r="I1032" s="359" t="s">
        <v>882</v>
      </c>
      <c r="J1032" s="359" t="s">
        <v>809</v>
      </c>
      <c r="K1032" s="427"/>
    </row>
    <row r="1033" spans="1:11" hidden="1">
      <c r="A1033" s="357" t="s">
        <v>17</v>
      </c>
      <c r="B1033" s="358" t="s">
        <v>948</v>
      </c>
      <c r="C1033" s="358">
        <v>44469</v>
      </c>
      <c r="D1033" s="358" t="s">
        <v>31</v>
      </c>
      <c r="E1033" s="371" t="s">
        <v>733</v>
      </c>
      <c r="F1033" s="371" t="s">
        <v>31</v>
      </c>
      <c r="G1033" s="374" t="s">
        <v>32</v>
      </c>
      <c r="H1033" s="374" t="s">
        <v>812</v>
      </c>
      <c r="I1033" s="359" t="s">
        <v>885</v>
      </c>
      <c r="J1033" s="359" t="s">
        <v>813</v>
      </c>
      <c r="K1033" s="427"/>
    </row>
    <row r="1034" spans="1:11" hidden="1">
      <c r="A1034" s="357" t="s">
        <v>17</v>
      </c>
      <c r="B1034" s="358" t="s">
        <v>948</v>
      </c>
      <c r="C1034" s="358">
        <v>44469</v>
      </c>
      <c r="D1034" s="358" t="s">
        <v>31</v>
      </c>
      <c r="E1034" s="371" t="s">
        <v>733</v>
      </c>
      <c r="F1034" s="371" t="s">
        <v>31</v>
      </c>
      <c r="G1034" s="374" t="s">
        <v>32</v>
      </c>
      <c r="H1034" s="374" t="s">
        <v>816</v>
      </c>
      <c r="I1034" s="359" t="s">
        <v>885</v>
      </c>
      <c r="J1034" s="359" t="s">
        <v>813</v>
      </c>
      <c r="K1034" s="427"/>
    </row>
    <row r="1035" spans="1:11" hidden="1">
      <c r="A1035" s="357" t="s">
        <v>17</v>
      </c>
      <c r="B1035" s="358" t="s">
        <v>948</v>
      </c>
      <c r="C1035" s="358">
        <v>44469</v>
      </c>
      <c r="D1035" s="358" t="s">
        <v>31</v>
      </c>
      <c r="E1035" s="371" t="s">
        <v>733</v>
      </c>
      <c r="F1035" s="371" t="s">
        <v>31</v>
      </c>
      <c r="G1035" s="374" t="s">
        <v>32</v>
      </c>
      <c r="H1035" s="374" t="s">
        <v>817</v>
      </c>
      <c r="I1035" s="359" t="s">
        <v>885</v>
      </c>
      <c r="J1035" s="359" t="s">
        <v>813</v>
      </c>
      <c r="K1035" s="427"/>
    </row>
    <row r="1036" spans="1:11" hidden="1">
      <c r="A1036" s="357" t="s">
        <v>17</v>
      </c>
      <c r="B1036" s="358" t="s">
        <v>948</v>
      </c>
      <c r="C1036" s="358">
        <v>44469</v>
      </c>
      <c r="D1036" s="358" t="s">
        <v>31</v>
      </c>
      <c r="E1036" s="371" t="s">
        <v>733</v>
      </c>
      <c r="F1036" s="371" t="s">
        <v>31</v>
      </c>
      <c r="G1036" s="374" t="s">
        <v>32</v>
      </c>
      <c r="H1036" s="374" t="s">
        <v>818</v>
      </c>
      <c r="I1036" s="359" t="s">
        <v>890</v>
      </c>
      <c r="J1036" s="359" t="s">
        <v>819</v>
      </c>
      <c r="K1036" s="427"/>
    </row>
    <row r="1037" spans="1:11" hidden="1">
      <c r="A1037" s="357" t="s">
        <v>17</v>
      </c>
      <c r="B1037" s="358" t="s">
        <v>948</v>
      </c>
      <c r="C1037" s="358">
        <v>44469</v>
      </c>
      <c r="D1037" s="358" t="s">
        <v>31</v>
      </c>
      <c r="E1037" s="371" t="s">
        <v>733</v>
      </c>
      <c r="F1037" s="371" t="s">
        <v>31</v>
      </c>
      <c r="G1037" s="374" t="s">
        <v>32</v>
      </c>
      <c r="H1037" s="374" t="s">
        <v>821</v>
      </c>
      <c r="I1037" s="359" t="s">
        <v>890</v>
      </c>
      <c r="J1037" s="359" t="s">
        <v>819</v>
      </c>
      <c r="K1037" s="427"/>
    </row>
    <row r="1038" spans="1:11" hidden="1">
      <c r="A1038" s="357" t="s">
        <v>17</v>
      </c>
      <c r="B1038" s="358" t="s">
        <v>948</v>
      </c>
      <c r="C1038" s="358">
        <v>44469</v>
      </c>
      <c r="D1038" s="358" t="s">
        <v>31</v>
      </c>
      <c r="E1038" s="371" t="s">
        <v>733</v>
      </c>
      <c r="F1038" s="371" t="s">
        <v>31</v>
      </c>
      <c r="G1038" s="374" t="s">
        <v>32</v>
      </c>
      <c r="H1038" s="374" t="s">
        <v>829</v>
      </c>
      <c r="I1038" s="359">
        <v>0.98</v>
      </c>
      <c r="J1038" s="359">
        <v>1.02</v>
      </c>
      <c r="K1038" s="427"/>
    </row>
    <row r="1039" spans="1:11" hidden="1">
      <c r="A1039" s="357" t="s">
        <v>17</v>
      </c>
      <c r="B1039" s="358" t="s">
        <v>948</v>
      </c>
      <c r="C1039" s="358">
        <v>44469</v>
      </c>
      <c r="D1039" s="358" t="s">
        <v>31</v>
      </c>
      <c r="E1039" s="371" t="s">
        <v>733</v>
      </c>
      <c r="F1039" s="371" t="s">
        <v>31</v>
      </c>
      <c r="G1039" s="374" t="s">
        <v>32</v>
      </c>
      <c r="H1039" s="374" t="s">
        <v>432</v>
      </c>
      <c r="I1039" s="359">
        <v>0.43</v>
      </c>
      <c r="J1039" s="359">
        <v>0.44</v>
      </c>
      <c r="K1039" s="427"/>
    </row>
    <row r="1040" spans="1:11" hidden="1">
      <c r="A1040" s="357" t="s">
        <v>17</v>
      </c>
      <c r="B1040" s="358" t="s">
        <v>948</v>
      </c>
      <c r="C1040" s="358">
        <v>44469</v>
      </c>
      <c r="D1040" s="358" t="s">
        <v>31</v>
      </c>
      <c r="E1040" s="371" t="s">
        <v>733</v>
      </c>
      <c r="F1040" s="371" t="s">
        <v>31</v>
      </c>
      <c r="G1040" s="374" t="s">
        <v>32</v>
      </c>
      <c r="H1040" s="374" t="s">
        <v>834</v>
      </c>
      <c r="I1040" s="359">
        <v>0.68</v>
      </c>
      <c r="J1040" s="359">
        <v>0.69</v>
      </c>
      <c r="K1040" s="427"/>
    </row>
    <row r="1041" spans="1:11" hidden="1">
      <c r="A1041" s="357" t="s">
        <v>17</v>
      </c>
      <c r="B1041" s="358" t="s">
        <v>948</v>
      </c>
      <c r="C1041" s="358">
        <v>44469</v>
      </c>
      <c r="D1041" s="358" t="s">
        <v>31</v>
      </c>
      <c r="E1041" s="371" t="s">
        <v>733</v>
      </c>
      <c r="F1041" s="371" t="s">
        <v>31</v>
      </c>
      <c r="G1041" s="374" t="s">
        <v>32</v>
      </c>
      <c r="H1041" s="374" t="s">
        <v>836</v>
      </c>
      <c r="I1041" s="359">
        <v>0.57999999999999996</v>
      </c>
      <c r="J1041" s="359">
        <v>0.59</v>
      </c>
      <c r="K1041" s="427"/>
    </row>
    <row r="1042" spans="1:11" hidden="1">
      <c r="A1042" s="357" t="s">
        <v>17</v>
      </c>
      <c r="B1042" s="358" t="s">
        <v>948</v>
      </c>
      <c r="C1042" s="358">
        <v>44469</v>
      </c>
      <c r="D1042" s="358" t="s">
        <v>31</v>
      </c>
      <c r="E1042" s="371" t="s">
        <v>733</v>
      </c>
      <c r="F1042" s="371" t="s">
        <v>31</v>
      </c>
      <c r="G1042" s="374" t="s">
        <v>32</v>
      </c>
      <c r="H1042" s="374" t="s">
        <v>838</v>
      </c>
      <c r="I1042" s="359">
        <v>0.53</v>
      </c>
      <c r="J1042" s="359">
        <v>0.55000000000000004</v>
      </c>
      <c r="K1042" s="427"/>
    </row>
    <row r="1043" spans="1:11" hidden="1">
      <c r="A1043" s="357" t="s">
        <v>17</v>
      </c>
      <c r="B1043" s="358" t="s">
        <v>948</v>
      </c>
      <c r="C1043" s="358">
        <v>44469</v>
      </c>
      <c r="D1043" s="358" t="s">
        <v>31</v>
      </c>
      <c r="E1043" s="371" t="s">
        <v>733</v>
      </c>
      <c r="F1043" s="371" t="s">
        <v>31</v>
      </c>
      <c r="G1043" s="374" t="s">
        <v>32</v>
      </c>
      <c r="H1043" s="374" t="s">
        <v>840</v>
      </c>
      <c r="I1043" s="359">
        <v>0.62</v>
      </c>
      <c r="J1043" s="359">
        <v>0.63</v>
      </c>
      <c r="K1043" s="427"/>
    </row>
    <row r="1044" spans="1:11" hidden="1">
      <c r="A1044" s="357" t="s">
        <v>17</v>
      </c>
      <c r="B1044" s="358" t="s">
        <v>948</v>
      </c>
      <c r="C1044" s="358">
        <v>44469</v>
      </c>
      <c r="D1044" s="358" t="s">
        <v>31</v>
      </c>
      <c r="E1044" s="371" t="s">
        <v>733</v>
      </c>
      <c r="F1044" s="371" t="s">
        <v>31</v>
      </c>
      <c r="G1044" s="374" t="s">
        <v>32</v>
      </c>
      <c r="H1044" s="374" t="s">
        <v>842</v>
      </c>
      <c r="I1044" s="359">
        <v>0.17</v>
      </c>
      <c r="J1044" s="359">
        <v>0.15</v>
      </c>
      <c r="K1044" s="427"/>
    </row>
    <row r="1045" spans="1:11" hidden="1">
      <c r="A1045" s="357" t="s">
        <v>17</v>
      </c>
      <c r="B1045" s="358" t="s">
        <v>948</v>
      </c>
      <c r="C1045" s="358">
        <v>44469</v>
      </c>
      <c r="D1045" s="358" t="s">
        <v>31</v>
      </c>
      <c r="E1045" s="371" t="s">
        <v>733</v>
      </c>
      <c r="F1045" s="371" t="s">
        <v>31</v>
      </c>
      <c r="G1045" s="374" t="s">
        <v>32</v>
      </c>
      <c r="H1045" s="374" t="s">
        <v>824</v>
      </c>
      <c r="I1045" s="359" t="s">
        <v>893</v>
      </c>
      <c r="J1045" s="359" t="s">
        <v>825</v>
      </c>
      <c r="K1045" s="427"/>
    </row>
    <row r="1046" spans="1:11" hidden="1">
      <c r="A1046" s="357" t="s">
        <v>17</v>
      </c>
      <c r="B1046" s="358" t="s">
        <v>948</v>
      </c>
      <c r="C1046" s="358">
        <v>44469</v>
      </c>
      <c r="D1046" s="358" t="s">
        <v>31</v>
      </c>
      <c r="E1046" s="371" t="s">
        <v>733</v>
      </c>
      <c r="F1046" s="371" t="s">
        <v>31</v>
      </c>
      <c r="G1046" s="374" t="s">
        <v>32</v>
      </c>
      <c r="H1046" s="374" t="s">
        <v>828</v>
      </c>
      <c r="I1046" s="359" t="s">
        <v>893</v>
      </c>
      <c r="J1046" s="359" t="s">
        <v>825</v>
      </c>
      <c r="K1046" s="427"/>
    </row>
    <row r="1047" spans="1:11" hidden="1">
      <c r="A1047" s="357" t="s">
        <v>17</v>
      </c>
      <c r="B1047" s="358" t="s">
        <v>948</v>
      </c>
      <c r="C1047" s="358">
        <v>44469</v>
      </c>
      <c r="D1047" s="358" t="s">
        <v>31</v>
      </c>
      <c r="E1047" s="371" t="s">
        <v>733</v>
      </c>
      <c r="F1047" s="371" t="s">
        <v>31</v>
      </c>
      <c r="G1047" s="374" t="s">
        <v>32</v>
      </c>
      <c r="H1047" s="374" t="s">
        <v>830</v>
      </c>
      <c r="I1047" s="359" t="s">
        <v>893</v>
      </c>
      <c r="J1047" s="359" t="s">
        <v>825</v>
      </c>
      <c r="K1047" s="427"/>
    </row>
    <row r="1048" spans="1:11" hidden="1">
      <c r="A1048" s="357" t="s">
        <v>17</v>
      </c>
      <c r="B1048" s="358" t="s">
        <v>948</v>
      </c>
      <c r="C1048" s="358">
        <v>44469</v>
      </c>
      <c r="D1048" s="358" t="s">
        <v>31</v>
      </c>
      <c r="E1048" s="371" t="s">
        <v>733</v>
      </c>
      <c r="F1048" s="371" t="s">
        <v>31</v>
      </c>
      <c r="G1048" s="374" t="s">
        <v>32</v>
      </c>
      <c r="H1048" s="374" t="s">
        <v>832</v>
      </c>
      <c r="I1048" s="359" t="s">
        <v>893</v>
      </c>
      <c r="J1048" s="359" t="s">
        <v>825</v>
      </c>
      <c r="K1048" s="427"/>
    </row>
    <row r="1049" spans="1:11" hidden="1">
      <c r="A1049" s="357" t="s">
        <v>17</v>
      </c>
      <c r="B1049" s="358" t="s">
        <v>948</v>
      </c>
      <c r="C1049" s="358">
        <v>44469</v>
      </c>
      <c r="D1049" s="358" t="s">
        <v>31</v>
      </c>
      <c r="E1049" s="371" t="s">
        <v>733</v>
      </c>
      <c r="F1049" s="371" t="s">
        <v>31</v>
      </c>
      <c r="G1049" s="374" t="s">
        <v>32</v>
      </c>
      <c r="H1049" s="374" t="s">
        <v>833</v>
      </c>
      <c r="I1049" s="359" t="s">
        <v>893</v>
      </c>
      <c r="J1049" s="359" t="s">
        <v>825</v>
      </c>
      <c r="K1049" s="427"/>
    </row>
    <row r="1050" spans="1:11" hidden="1">
      <c r="A1050" s="357" t="s">
        <v>17</v>
      </c>
      <c r="B1050" s="358" t="s">
        <v>948</v>
      </c>
      <c r="C1050" s="358">
        <v>44469</v>
      </c>
      <c r="D1050" s="358" t="s">
        <v>31</v>
      </c>
      <c r="E1050" s="371" t="s">
        <v>733</v>
      </c>
      <c r="F1050" s="371" t="s">
        <v>31</v>
      </c>
      <c r="G1050" s="374" t="s">
        <v>32</v>
      </c>
      <c r="H1050" s="374" t="s">
        <v>835</v>
      </c>
      <c r="I1050" s="359" t="s">
        <v>893</v>
      </c>
      <c r="J1050" s="359" t="s">
        <v>825</v>
      </c>
      <c r="K1050" s="427"/>
    </row>
    <row r="1051" spans="1:11" hidden="1">
      <c r="A1051" s="357" t="s">
        <v>17</v>
      </c>
      <c r="B1051" s="358" t="s">
        <v>948</v>
      </c>
      <c r="C1051" s="358">
        <v>44469</v>
      </c>
      <c r="D1051" s="358" t="s">
        <v>31</v>
      </c>
      <c r="E1051" s="371" t="s">
        <v>733</v>
      </c>
      <c r="F1051" s="371" t="s">
        <v>31</v>
      </c>
      <c r="G1051" s="374" t="s">
        <v>32</v>
      </c>
      <c r="H1051" s="374" t="s">
        <v>837</v>
      </c>
      <c r="I1051" s="359" t="s">
        <v>893</v>
      </c>
      <c r="J1051" s="359" t="s">
        <v>825</v>
      </c>
      <c r="K1051" s="427"/>
    </row>
    <row r="1052" spans="1:11" hidden="1">
      <c r="A1052" s="357" t="s">
        <v>17</v>
      </c>
      <c r="B1052" s="358" t="s">
        <v>948</v>
      </c>
      <c r="C1052" s="358">
        <v>44469</v>
      </c>
      <c r="D1052" s="358" t="s">
        <v>31</v>
      </c>
      <c r="E1052" s="371" t="s">
        <v>733</v>
      </c>
      <c r="F1052" s="371" t="s">
        <v>31</v>
      </c>
      <c r="G1052" s="374" t="s">
        <v>32</v>
      </c>
      <c r="H1052" s="374" t="s">
        <v>839</v>
      </c>
      <c r="I1052" s="359" t="s">
        <v>893</v>
      </c>
      <c r="J1052" s="359" t="s">
        <v>825</v>
      </c>
      <c r="K1052" s="427"/>
    </row>
    <row r="1053" spans="1:11" hidden="1">
      <c r="A1053" s="357" t="s">
        <v>17</v>
      </c>
      <c r="B1053" s="358" t="s">
        <v>948</v>
      </c>
      <c r="C1053" s="358">
        <v>44469</v>
      </c>
      <c r="D1053" s="358" t="s">
        <v>31</v>
      </c>
      <c r="E1053" s="371" t="s">
        <v>733</v>
      </c>
      <c r="F1053" s="371" t="s">
        <v>31</v>
      </c>
      <c r="G1053" s="374" t="s">
        <v>32</v>
      </c>
      <c r="H1053" s="374" t="s">
        <v>841</v>
      </c>
      <c r="I1053" s="359" t="s">
        <v>893</v>
      </c>
      <c r="J1053" s="359" t="s">
        <v>825</v>
      </c>
      <c r="K1053" s="427"/>
    </row>
    <row r="1054" spans="1:11" hidden="1">
      <c r="A1054" s="357" t="s">
        <v>17</v>
      </c>
      <c r="B1054" s="358" t="s">
        <v>948</v>
      </c>
      <c r="C1054" s="358">
        <v>44469</v>
      </c>
      <c r="D1054" s="358" t="s">
        <v>31</v>
      </c>
      <c r="E1054" s="371" t="s">
        <v>733</v>
      </c>
      <c r="F1054" s="371" t="s">
        <v>31</v>
      </c>
      <c r="G1054" s="374" t="s">
        <v>32</v>
      </c>
      <c r="H1054" s="374" t="s">
        <v>843</v>
      </c>
      <c r="I1054" s="359" t="s">
        <v>893</v>
      </c>
      <c r="J1054" s="359" t="s">
        <v>825</v>
      </c>
      <c r="K1054" s="427"/>
    </row>
    <row r="1055" spans="1:11" hidden="1">
      <c r="A1055" s="357" t="s">
        <v>17</v>
      </c>
      <c r="B1055" s="358" t="s">
        <v>948</v>
      </c>
      <c r="C1055" s="358">
        <v>44469</v>
      </c>
      <c r="D1055" s="358" t="s">
        <v>31</v>
      </c>
      <c r="E1055" s="371" t="s">
        <v>733</v>
      </c>
      <c r="F1055" s="371" t="s">
        <v>31</v>
      </c>
      <c r="G1055" s="374" t="s">
        <v>32</v>
      </c>
      <c r="H1055" s="374" t="s">
        <v>844</v>
      </c>
      <c r="I1055" s="359">
        <v>24</v>
      </c>
      <c r="J1055" s="359">
        <v>25</v>
      </c>
      <c r="K1055" s="427"/>
    </row>
    <row r="1056" spans="1:11" hidden="1">
      <c r="A1056" s="357" t="s">
        <v>17</v>
      </c>
      <c r="B1056" s="358" t="s">
        <v>948</v>
      </c>
      <c r="C1056" s="358">
        <v>44469</v>
      </c>
      <c r="D1056" s="358" t="s">
        <v>31</v>
      </c>
      <c r="E1056" s="371" t="s">
        <v>733</v>
      </c>
      <c r="F1056" s="371" t="s">
        <v>31</v>
      </c>
      <c r="G1056" s="374" t="s">
        <v>32</v>
      </c>
      <c r="H1056" s="374" t="s">
        <v>849</v>
      </c>
      <c r="I1056" s="359">
        <v>24</v>
      </c>
      <c r="J1056" s="359">
        <v>25</v>
      </c>
      <c r="K1056" s="427"/>
    </row>
    <row r="1057" spans="1:11" hidden="1">
      <c r="A1057" s="357" t="s">
        <v>17</v>
      </c>
      <c r="B1057" s="358" t="s">
        <v>948</v>
      </c>
      <c r="C1057" s="358">
        <v>44469</v>
      </c>
      <c r="D1057" s="358" t="s">
        <v>31</v>
      </c>
      <c r="E1057" s="371" t="s">
        <v>733</v>
      </c>
      <c r="F1057" s="371" t="s">
        <v>31</v>
      </c>
      <c r="G1057" s="374" t="s">
        <v>32</v>
      </c>
      <c r="H1057" s="374" t="s">
        <v>855</v>
      </c>
      <c r="I1057" s="359">
        <v>24</v>
      </c>
      <c r="J1057" s="359">
        <v>27</v>
      </c>
      <c r="K1057" s="427"/>
    </row>
    <row r="1058" spans="1:11" hidden="1">
      <c r="A1058" s="357" t="s">
        <v>17</v>
      </c>
      <c r="B1058" s="358" t="s">
        <v>948</v>
      </c>
      <c r="C1058" s="358">
        <v>44469</v>
      </c>
      <c r="D1058" s="358" t="s">
        <v>31</v>
      </c>
      <c r="E1058" s="371" t="s">
        <v>733</v>
      </c>
      <c r="F1058" s="371" t="s">
        <v>31</v>
      </c>
      <c r="G1058" s="374" t="s">
        <v>32</v>
      </c>
      <c r="H1058" s="374" t="s">
        <v>857</v>
      </c>
      <c r="I1058" s="359">
        <v>6</v>
      </c>
      <c r="J1058" s="359">
        <v>12</v>
      </c>
      <c r="K1058" s="427"/>
    </row>
    <row r="1059" spans="1:11" hidden="1">
      <c r="A1059" s="357" t="s">
        <v>17</v>
      </c>
      <c r="B1059" s="358" t="s">
        <v>948</v>
      </c>
      <c r="C1059" s="358">
        <v>44469</v>
      </c>
      <c r="D1059" s="358" t="s">
        <v>31</v>
      </c>
      <c r="E1059" s="371" t="s">
        <v>733</v>
      </c>
      <c r="F1059" s="371" t="s">
        <v>31</v>
      </c>
      <c r="G1059" s="374" t="s">
        <v>32</v>
      </c>
      <c r="H1059" s="374" t="s">
        <v>859</v>
      </c>
      <c r="I1059" s="359">
        <v>20</v>
      </c>
      <c r="J1059" s="359">
        <v>23</v>
      </c>
      <c r="K1059" s="427"/>
    </row>
    <row r="1060" spans="1:11" hidden="1">
      <c r="A1060" s="357" t="s">
        <v>17</v>
      </c>
      <c r="B1060" s="358" t="s">
        <v>948</v>
      </c>
      <c r="C1060" s="358">
        <v>44469</v>
      </c>
      <c r="D1060" s="358" t="s">
        <v>31</v>
      </c>
      <c r="E1060" s="371" t="s">
        <v>733</v>
      </c>
      <c r="F1060" s="371" t="s">
        <v>31</v>
      </c>
      <c r="G1060" s="374" t="s">
        <v>32</v>
      </c>
      <c r="H1060" s="374" t="s">
        <v>861</v>
      </c>
      <c r="I1060" s="359">
        <v>7</v>
      </c>
      <c r="J1060" s="359">
        <v>6</v>
      </c>
      <c r="K1060" s="427"/>
    </row>
    <row r="1061" spans="1:11" hidden="1">
      <c r="A1061" s="357" t="s">
        <v>17</v>
      </c>
      <c r="B1061" s="358" t="s">
        <v>948</v>
      </c>
      <c r="C1061" s="358">
        <v>44469</v>
      </c>
      <c r="D1061" s="358" t="s">
        <v>31</v>
      </c>
      <c r="E1061" s="371" t="s">
        <v>733</v>
      </c>
      <c r="F1061" s="371" t="s">
        <v>31</v>
      </c>
      <c r="G1061" s="374" t="s">
        <v>32</v>
      </c>
      <c r="H1061" s="374" t="s">
        <v>846</v>
      </c>
      <c r="I1061" s="359" t="s">
        <v>913</v>
      </c>
      <c r="J1061" s="359" t="s">
        <v>847</v>
      </c>
      <c r="K1061" s="427"/>
    </row>
    <row r="1062" spans="1:11" hidden="1">
      <c r="A1062" s="357" t="s">
        <v>17</v>
      </c>
      <c r="B1062" s="358" t="s">
        <v>948</v>
      </c>
      <c r="C1062" s="358">
        <v>44469</v>
      </c>
      <c r="D1062" s="358" t="s">
        <v>31</v>
      </c>
      <c r="E1062" s="371" t="s">
        <v>733</v>
      </c>
      <c r="F1062" s="371" t="s">
        <v>31</v>
      </c>
      <c r="G1062" s="374" t="s">
        <v>32</v>
      </c>
      <c r="H1062" s="374" t="s">
        <v>850</v>
      </c>
      <c r="I1062" s="359" t="s">
        <v>913</v>
      </c>
      <c r="J1062" s="359" t="s">
        <v>847</v>
      </c>
      <c r="K1062" s="427"/>
    </row>
    <row r="1063" spans="1:11" hidden="1">
      <c r="A1063" s="357" t="s">
        <v>17</v>
      </c>
      <c r="B1063" s="358" t="s">
        <v>948</v>
      </c>
      <c r="C1063" s="358">
        <v>44469</v>
      </c>
      <c r="D1063" s="358" t="s">
        <v>31</v>
      </c>
      <c r="E1063" s="371" t="s">
        <v>733</v>
      </c>
      <c r="F1063" s="371" t="s">
        <v>31</v>
      </c>
      <c r="G1063" s="374" t="s">
        <v>32</v>
      </c>
      <c r="H1063" s="374" t="s">
        <v>852</v>
      </c>
      <c r="I1063" s="359" t="s">
        <v>913</v>
      </c>
      <c r="J1063" s="359" t="s">
        <v>847</v>
      </c>
      <c r="K1063" s="427"/>
    </row>
    <row r="1064" spans="1:11" hidden="1">
      <c r="A1064" s="357" t="s">
        <v>17</v>
      </c>
      <c r="B1064" s="358" t="s">
        <v>948</v>
      </c>
      <c r="C1064" s="358">
        <v>44469</v>
      </c>
      <c r="D1064" s="358" t="s">
        <v>31</v>
      </c>
      <c r="E1064" s="371" t="s">
        <v>733</v>
      </c>
      <c r="F1064" s="371" t="s">
        <v>31</v>
      </c>
      <c r="G1064" s="374" t="s">
        <v>32</v>
      </c>
      <c r="H1064" s="374" t="s">
        <v>854</v>
      </c>
      <c r="I1064" s="359" t="s">
        <v>913</v>
      </c>
      <c r="J1064" s="359" t="s">
        <v>847</v>
      </c>
      <c r="K1064" s="427"/>
    </row>
    <row r="1065" spans="1:11" hidden="1">
      <c r="A1065" s="357" t="s">
        <v>17</v>
      </c>
      <c r="B1065" s="358" t="s">
        <v>948</v>
      </c>
      <c r="C1065" s="358">
        <v>44469</v>
      </c>
      <c r="D1065" s="358" t="s">
        <v>31</v>
      </c>
      <c r="E1065" s="371" t="s">
        <v>733</v>
      </c>
      <c r="F1065" s="371" t="s">
        <v>31</v>
      </c>
      <c r="G1065" s="374" t="s">
        <v>32</v>
      </c>
      <c r="H1065" s="374" t="s">
        <v>856</v>
      </c>
      <c r="I1065" s="359" t="s">
        <v>913</v>
      </c>
      <c r="J1065" s="359" t="s">
        <v>847</v>
      </c>
      <c r="K1065" s="427"/>
    </row>
    <row r="1066" spans="1:11" hidden="1">
      <c r="A1066" s="357" t="s">
        <v>17</v>
      </c>
      <c r="B1066" s="358" t="s">
        <v>948</v>
      </c>
      <c r="C1066" s="358">
        <v>44469</v>
      </c>
      <c r="D1066" s="358" t="s">
        <v>31</v>
      </c>
      <c r="E1066" s="371" t="s">
        <v>733</v>
      </c>
      <c r="F1066" s="371" t="s">
        <v>31</v>
      </c>
      <c r="G1066" s="374" t="s">
        <v>32</v>
      </c>
      <c r="H1066" s="374" t="s">
        <v>858</v>
      </c>
      <c r="I1066" s="359" t="s">
        <v>913</v>
      </c>
      <c r="J1066" s="359" t="s">
        <v>847</v>
      </c>
      <c r="K1066" s="427"/>
    </row>
    <row r="1067" spans="1:11" hidden="1">
      <c r="A1067" s="357" t="s">
        <v>17</v>
      </c>
      <c r="B1067" s="358" t="s">
        <v>948</v>
      </c>
      <c r="C1067" s="358">
        <v>44469</v>
      </c>
      <c r="D1067" s="358" t="s">
        <v>31</v>
      </c>
      <c r="E1067" s="371" t="s">
        <v>733</v>
      </c>
      <c r="F1067" s="371" t="s">
        <v>31</v>
      </c>
      <c r="G1067" s="374" t="s">
        <v>32</v>
      </c>
      <c r="H1067" s="374" t="s">
        <v>860</v>
      </c>
      <c r="I1067" s="359" t="s">
        <v>913</v>
      </c>
      <c r="J1067" s="359" t="s">
        <v>847</v>
      </c>
      <c r="K1067" s="427"/>
    </row>
    <row r="1068" spans="1:11" hidden="1">
      <c r="A1068" s="357" t="s">
        <v>17</v>
      </c>
      <c r="B1068" s="358" t="s">
        <v>948</v>
      </c>
      <c r="C1068" s="358">
        <v>44469</v>
      </c>
      <c r="D1068" s="358" t="s">
        <v>31</v>
      </c>
      <c r="E1068" s="371" t="s">
        <v>733</v>
      </c>
      <c r="F1068" s="371" t="s">
        <v>31</v>
      </c>
      <c r="G1068" s="374" t="s">
        <v>32</v>
      </c>
      <c r="H1068" s="374" t="s">
        <v>862</v>
      </c>
      <c r="I1068" s="359" t="s">
        <v>913</v>
      </c>
      <c r="J1068" s="359" t="s">
        <v>847</v>
      </c>
      <c r="K1068" s="427"/>
    </row>
    <row r="1069" spans="1:11" hidden="1">
      <c r="A1069" s="357" t="s">
        <v>17</v>
      </c>
      <c r="B1069" s="358" t="s">
        <v>948</v>
      </c>
      <c r="C1069" s="358">
        <v>44469</v>
      </c>
      <c r="D1069" s="358" t="s">
        <v>31</v>
      </c>
      <c r="E1069" s="371" t="s">
        <v>733</v>
      </c>
      <c r="F1069" s="371" t="s">
        <v>31</v>
      </c>
      <c r="G1069" s="374" t="s">
        <v>32</v>
      </c>
      <c r="H1069" s="374" t="s">
        <v>442</v>
      </c>
      <c r="I1069" s="359" t="s">
        <v>934</v>
      </c>
      <c r="J1069" s="359" t="s">
        <v>870</v>
      </c>
      <c r="K1069" s="427"/>
    </row>
    <row r="1070" spans="1:11" hidden="1">
      <c r="A1070" s="357" t="s">
        <v>17</v>
      </c>
      <c r="B1070" s="358" t="s">
        <v>948</v>
      </c>
      <c r="C1070" s="358">
        <v>44469</v>
      </c>
      <c r="D1070" s="358" t="s">
        <v>31</v>
      </c>
      <c r="E1070" s="371" t="s">
        <v>733</v>
      </c>
      <c r="F1070" s="371" t="s">
        <v>31</v>
      </c>
      <c r="G1070" s="374" t="s">
        <v>32</v>
      </c>
      <c r="H1070" s="374" t="s">
        <v>440</v>
      </c>
      <c r="I1070" s="359">
        <v>13.1</v>
      </c>
      <c r="J1070" s="359">
        <v>12.8</v>
      </c>
      <c r="K1070" s="427"/>
    </row>
    <row r="1071" spans="1:11" hidden="1">
      <c r="A1071" s="357" t="s">
        <v>17</v>
      </c>
      <c r="B1071" s="358" t="s">
        <v>948</v>
      </c>
      <c r="C1071" s="358">
        <v>44469</v>
      </c>
      <c r="D1071" s="358" t="s">
        <v>31</v>
      </c>
      <c r="E1071" s="371" t="s">
        <v>733</v>
      </c>
      <c r="F1071" s="371" t="s">
        <v>31</v>
      </c>
      <c r="G1071" s="374" t="s">
        <v>32</v>
      </c>
      <c r="H1071" s="374" t="s">
        <v>1645</v>
      </c>
      <c r="I1071" s="359">
        <v>14</v>
      </c>
      <c r="J1071" s="359">
        <v>13.6</v>
      </c>
      <c r="K1071" s="427"/>
    </row>
    <row r="1072" spans="1:11" hidden="1">
      <c r="A1072" s="357" t="s">
        <v>17</v>
      </c>
      <c r="B1072" s="358" t="s">
        <v>948</v>
      </c>
      <c r="C1072" s="358">
        <v>44469</v>
      </c>
      <c r="D1072" s="358" t="s">
        <v>31</v>
      </c>
      <c r="E1072" s="371" t="s">
        <v>733</v>
      </c>
      <c r="F1072" s="371" t="s">
        <v>31</v>
      </c>
      <c r="G1072" s="374" t="s">
        <v>32</v>
      </c>
      <c r="H1072" s="374" t="s">
        <v>1646</v>
      </c>
      <c r="I1072" s="359">
        <v>13.1</v>
      </c>
      <c r="J1072" s="359">
        <v>12.8</v>
      </c>
      <c r="K1072" s="427"/>
    </row>
    <row r="1073" spans="1:11" hidden="1">
      <c r="A1073" s="357" t="s">
        <v>17</v>
      </c>
      <c r="B1073" s="358" t="s">
        <v>948</v>
      </c>
      <c r="C1073" s="358">
        <v>44469</v>
      </c>
      <c r="D1073" s="358" t="s">
        <v>31</v>
      </c>
      <c r="E1073" s="371" t="s">
        <v>733</v>
      </c>
      <c r="F1073" s="371" t="s">
        <v>31</v>
      </c>
      <c r="G1073" s="374" t="s">
        <v>32</v>
      </c>
      <c r="H1073" s="374" t="s">
        <v>1647</v>
      </c>
      <c r="I1073" s="359">
        <v>14</v>
      </c>
      <c r="J1073" s="359">
        <v>13.6</v>
      </c>
      <c r="K1073" s="427"/>
    </row>
    <row r="1074" spans="1:11" hidden="1">
      <c r="A1074" s="357" t="s">
        <v>17</v>
      </c>
      <c r="B1074" s="358" t="s">
        <v>948</v>
      </c>
      <c r="C1074" s="358">
        <v>44469</v>
      </c>
      <c r="D1074" s="358" t="s">
        <v>31</v>
      </c>
      <c r="E1074" s="371" t="s">
        <v>733</v>
      </c>
      <c r="F1074" s="371" t="s">
        <v>31</v>
      </c>
      <c r="G1074" s="374" t="s">
        <v>32</v>
      </c>
      <c r="H1074" s="374" t="s">
        <v>963</v>
      </c>
      <c r="I1074" s="359">
        <v>4</v>
      </c>
      <c r="J1074" s="359">
        <v>3.9</v>
      </c>
      <c r="K1074" s="427"/>
    </row>
    <row r="1075" spans="1:11" hidden="1">
      <c r="A1075" s="357" t="s">
        <v>17</v>
      </c>
      <c r="B1075" s="358" t="s">
        <v>948</v>
      </c>
      <c r="C1075" s="358">
        <v>44469</v>
      </c>
      <c r="D1075" s="358" t="s">
        <v>31</v>
      </c>
      <c r="E1075" s="371" t="s">
        <v>733</v>
      </c>
      <c r="F1075" s="371" t="s">
        <v>31</v>
      </c>
      <c r="G1075" s="374" t="s">
        <v>32</v>
      </c>
      <c r="H1075" s="374" t="s">
        <v>1648</v>
      </c>
      <c r="I1075" s="359">
        <v>4</v>
      </c>
      <c r="J1075" s="359">
        <v>3.9</v>
      </c>
      <c r="K1075" s="427"/>
    </row>
    <row r="1076" spans="1:11" hidden="1">
      <c r="A1076" s="357" t="s">
        <v>17</v>
      </c>
      <c r="B1076" s="358" t="s">
        <v>948</v>
      </c>
      <c r="C1076" s="358">
        <v>44469</v>
      </c>
      <c r="D1076" s="358" t="s">
        <v>31</v>
      </c>
      <c r="E1076" s="371" t="s">
        <v>733</v>
      </c>
      <c r="F1076" s="371" t="s">
        <v>31</v>
      </c>
      <c r="G1076" s="374" t="s">
        <v>32</v>
      </c>
      <c r="H1076" s="374" t="s">
        <v>1649</v>
      </c>
      <c r="I1076" s="359">
        <v>8.8000000000000007</v>
      </c>
      <c r="J1076" s="359">
        <v>8.6999999999999993</v>
      </c>
      <c r="K1076" s="427"/>
    </row>
    <row r="1077" spans="1:11" hidden="1">
      <c r="A1077" s="357" t="s">
        <v>17</v>
      </c>
      <c r="B1077" s="358" t="s">
        <v>948</v>
      </c>
      <c r="C1077" s="358">
        <v>44469</v>
      </c>
      <c r="D1077" s="358" t="s">
        <v>31</v>
      </c>
      <c r="E1077" s="371" t="s">
        <v>733</v>
      </c>
      <c r="F1077" s="371" t="s">
        <v>31</v>
      </c>
      <c r="G1077" s="374" t="s">
        <v>32</v>
      </c>
      <c r="H1077" s="374" t="s">
        <v>1650</v>
      </c>
      <c r="I1077" s="359">
        <v>7.9</v>
      </c>
      <c r="J1077" s="359">
        <v>7.8</v>
      </c>
      <c r="K1077" s="427"/>
    </row>
    <row r="1078" spans="1:11" hidden="1">
      <c r="A1078" s="357" t="s">
        <v>17</v>
      </c>
      <c r="B1078" s="358" t="s">
        <v>948</v>
      </c>
      <c r="C1078" s="358">
        <v>44469</v>
      </c>
      <c r="D1078" s="358" t="s">
        <v>31</v>
      </c>
      <c r="E1078" s="371" t="s">
        <v>733</v>
      </c>
      <c r="F1078" s="371" t="s">
        <v>31</v>
      </c>
      <c r="G1078" s="374" t="s">
        <v>32</v>
      </c>
      <c r="H1078" s="374" t="s">
        <v>1651</v>
      </c>
      <c r="I1078" s="359">
        <v>10.7</v>
      </c>
      <c r="J1078" s="359">
        <v>10.4</v>
      </c>
      <c r="K1078" s="427"/>
    </row>
    <row r="1079" spans="1:11" hidden="1">
      <c r="A1079" s="357" t="s">
        <v>17</v>
      </c>
      <c r="B1079" s="358" t="s">
        <v>948</v>
      </c>
      <c r="C1079" s="358">
        <v>44469</v>
      </c>
      <c r="D1079" s="358" t="s">
        <v>31</v>
      </c>
      <c r="E1079" s="371" t="s">
        <v>733</v>
      </c>
      <c r="F1079" s="371" t="s">
        <v>31</v>
      </c>
      <c r="G1079" s="374" t="s">
        <v>32</v>
      </c>
      <c r="H1079" s="374" t="s">
        <v>1652</v>
      </c>
      <c r="I1079" s="359">
        <v>10.6</v>
      </c>
      <c r="J1079" s="359">
        <v>10.3</v>
      </c>
      <c r="K1079" s="427"/>
    </row>
    <row r="1080" spans="1:11" hidden="1">
      <c r="A1080" s="357" t="s">
        <v>17</v>
      </c>
      <c r="B1080" s="358" t="s">
        <v>948</v>
      </c>
      <c r="C1080" s="358">
        <v>44469</v>
      </c>
      <c r="D1080" s="358" t="s">
        <v>31</v>
      </c>
      <c r="E1080" s="371" t="s">
        <v>733</v>
      </c>
      <c r="F1080" s="371" t="s">
        <v>31</v>
      </c>
      <c r="G1080" s="374" t="s">
        <v>32</v>
      </c>
      <c r="H1080" s="374" t="s">
        <v>1653</v>
      </c>
      <c r="I1080" s="359">
        <v>4.0999999999999996</v>
      </c>
      <c r="J1080" s="359">
        <v>4</v>
      </c>
      <c r="K1080" s="427"/>
    </row>
    <row r="1081" spans="1:11" hidden="1">
      <c r="A1081" s="357" t="s">
        <v>17</v>
      </c>
      <c r="B1081" s="358" t="s">
        <v>948</v>
      </c>
      <c r="C1081" s="358">
        <v>44469</v>
      </c>
      <c r="D1081" s="358" t="s">
        <v>31</v>
      </c>
      <c r="E1081" s="371" t="s">
        <v>733</v>
      </c>
      <c r="F1081" s="371" t="s">
        <v>31</v>
      </c>
      <c r="G1081" s="374" t="s">
        <v>32</v>
      </c>
      <c r="H1081" s="374" t="s">
        <v>1654</v>
      </c>
      <c r="I1081" s="359">
        <v>4</v>
      </c>
      <c r="J1081" s="359">
        <v>3.9</v>
      </c>
      <c r="K1081" s="427"/>
    </row>
    <row r="1082" spans="1:11" hidden="1">
      <c r="A1082" s="357" t="s">
        <v>17</v>
      </c>
      <c r="B1082" s="358" t="s">
        <v>948</v>
      </c>
      <c r="C1082" s="358">
        <v>44469</v>
      </c>
      <c r="D1082" s="358" t="s">
        <v>31</v>
      </c>
      <c r="E1082" s="371" t="s">
        <v>733</v>
      </c>
      <c r="F1082" s="371" t="s">
        <v>31</v>
      </c>
      <c r="G1082" s="374" t="s">
        <v>32</v>
      </c>
      <c r="H1082" s="374" t="s">
        <v>1580</v>
      </c>
      <c r="I1082" s="359">
        <v>0.73</v>
      </c>
      <c r="J1082" s="359">
        <v>0.78</v>
      </c>
      <c r="K1082" s="427"/>
    </row>
    <row r="1083" spans="1:11" hidden="1">
      <c r="A1083" s="357" t="s">
        <v>17</v>
      </c>
      <c r="B1083" s="358" t="s">
        <v>948</v>
      </c>
      <c r="C1083" s="358">
        <v>44469</v>
      </c>
      <c r="D1083" s="358" t="s">
        <v>31</v>
      </c>
      <c r="E1083" s="371" t="s">
        <v>733</v>
      </c>
      <c r="F1083" s="371" t="s">
        <v>31</v>
      </c>
      <c r="G1083" s="374" t="s">
        <v>32</v>
      </c>
      <c r="H1083" s="374" t="s">
        <v>1589</v>
      </c>
      <c r="I1083" s="359">
        <v>0.08</v>
      </c>
      <c r="J1083" s="359">
        <v>0.09</v>
      </c>
      <c r="K1083" s="427"/>
    </row>
    <row r="1084" spans="1:11" hidden="1">
      <c r="A1084" s="357" t="s">
        <v>17</v>
      </c>
      <c r="B1084" s="358" t="s">
        <v>948</v>
      </c>
      <c r="C1084" s="358">
        <v>44469</v>
      </c>
      <c r="D1084" s="358" t="s">
        <v>31</v>
      </c>
      <c r="E1084" s="371" t="s">
        <v>733</v>
      </c>
      <c r="F1084" s="371" t="s">
        <v>31</v>
      </c>
      <c r="G1084" s="374" t="s">
        <v>32</v>
      </c>
      <c r="H1084" s="374" t="s">
        <v>1636</v>
      </c>
      <c r="I1084" s="359" t="s">
        <v>1655</v>
      </c>
      <c r="J1084" s="359" t="s">
        <v>1637</v>
      </c>
      <c r="K1084" s="427"/>
    </row>
    <row r="1085" spans="1:11" hidden="1">
      <c r="A1085" s="357" t="s">
        <v>17</v>
      </c>
      <c r="B1085" s="358" t="s">
        <v>948</v>
      </c>
      <c r="C1085" s="358">
        <v>44469</v>
      </c>
      <c r="D1085" s="358" t="s">
        <v>31</v>
      </c>
      <c r="E1085" s="371" t="s">
        <v>733</v>
      </c>
      <c r="F1085" s="371" t="s">
        <v>31</v>
      </c>
      <c r="G1085" s="374" t="s">
        <v>32</v>
      </c>
      <c r="H1085" s="374" t="s">
        <v>1656</v>
      </c>
      <c r="I1085" s="359" t="s">
        <v>270</v>
      </c>
      <c r="J1085" s="359" t="s">
        <v>1555</v>
      </c>
      <c r="K1085" s="427"/>
    </row>
    <row r="1086" spans="1:11" hidden="1">
      <c r="A1086" s="357" t="s">
        <v>17</v>
      </c>
      <c r="B1086" s="358" t="s">
        <v>948</v>
      </c>
      <c r="C1086" s="358">
        <v>44469</v>
      </c>
      <c r="D1086" s="358" t="s">
        <v>31</v>
      </c>
      <c r="E1086" s="371" t="s">
        <v>733</v>
      </c>
      <c r="F1086" s="371" t="s">
        <v>31</v>
      </c>
      <c r="G1086" s="374" t="s">
        <v>32</v>
      </c>
      <c r="H1086" s="374" t="s">
        <v>794</v>
      </c>
      <c r="I1086" s="359" t="s">
        <v>1657</v>
      </c>
      <c r="J1086" s="359" t="s">
        <v>795</v>
      </c>
      <c r="K1086" s="427"/>
    </row>
    <row r="1087" spans="1:11" hidden="1">
      <c r="A1087" s="357" t="s">
        <v>17</v>
      </c>
      <c r="B1087" s="358" t="s">
        <v>948</v>
      </c>
      <c r="C1087" s="358">
        <v>44469</v>
      </c>
      <c r="D1087" s="358" t="s">
        <v>31</v>
      </c>
      <c r="E1087" s="371" t="s">
        <v>733</v>
      </c>
      <c r="F1087" s="371" t="s">
        <v>31</v>
      </c>
      <c r="G1087" s="374" t="s">
        <v>32</v>
      </c>
      <c r="H1087" s="374" t="s">
        <v>872</v>
      </c>
      <c r="I1087" s="359" t="s">
        <v>1658</v>
      </c>
      <c r="J1087" s="359" t="s">
        <v>873</v>
      </c>
      <c r="K1087" s="427"/>
    </row>
    <row r="1088" spans="1:11" hidden="1">
      <c r="A1088" s="357" t="s">
        <v>17</v>
      </c>
      <c r="B1088" s="358" t="s">
        <v>948</v>
      </c>
      <c r="C1088" s="358">
        <v>44469</v>
      </c>
      <c r="D1088" s="358" t="s">
        <v>31</v>
      </c>
      <c r="E1088" s="371" t="s">
        <v>733</v>
      </c>
      <c r="F1088" s="371" t="s">
        <v>31</v>
      </c>
      <c r="G1088" s="374" t="s">
        <v>32</v>
      </c>
      <c r="H1088" s="374" t="s">
        <v>876</v>
      </c>
      <c r="I1088" s="359" t="s">
        <v>1659</v>
      </c>
      <c r="J1088" s="359" t="s">
        <v>877</v>
      </c>
      <c r="K1088" s="427"/>
    </row>
    <row r="1089" spans="1:11" hidden="1">
      <c r="A1089" s="357" t="s">
        <v>17</v>
      </c>
      <c r="B1089" s="358" t="s">
        <v>948</v>
      </c>
      <c r="C1089" s="358">
        <v>44469</v>
      </c>
      <c r="D1089" s="358" t="s">
        <v>31</v>
      </c>
      <c r="E1089" s="371" t="s">
        <v>733</v>
      </c>
      <c r="F1089" s="371" t="s">
        <v>31</v>
      </c>
      <c r="G1089" s="374" t="s">
        <v>32</v>
      </c>
      <c r="H1089" s="374" t="s">
        <v>878</v>
      </c>
      <c r="I1089" s="359" t="s">
        <v>1659</v>
      </c>
      <c r="J1089" s="359" t="s">
        <v>877</v>
      </c>
      <c r="K1089" s="427"/>
    </row>
    <row r="1090" spans="1:11" hidden="1">
      <c r="A1090" s="357" t="s">
        <v>17</v>
      </c>
      <c r="B1090" s="358" t="s">
        <v>948</v>
      </c>
      <c r="C1090" s="358">
        <v>44469</v>
      </c>
      <c r="D1090" s="358" t="s">
        <v>31</v>
      </c>
      <c r="E1090" s="371" t="s">
        <v>733</v>
      </c>
      <c r="F1090" s="371" t="s">
        <v>31</v>
      </c>
      <c r="G1090" s="374" t="s">
        <v>32</v>
      </c>
      <c r="H1090" s="374" t="s">
        <v>879</v>
      </c>
      <c r="I1090" s="359" t="s">
        <v>1659</v>
      </c>
      <c r="J1090" s="359" t="s">
        <v>877</v>
      </c>
      <c r="K1090" s="427"/>
    </row>
    <row r="1091" spans="1:11" hidden="1">
      <c r="A1091" s="357" t="s">
        <v>17</v>
      </c>
      <c r="B1091" s="358" t="s">
        <v>948</v>
      </c>
      <c r="C1091" s="358">
        <v>44469</v>
      </c>
      <c r="D1091" s="358" t="s">
        <v>31</v>
      </c>
      <c r="E1091" s="371" t="s">
        <v>733</v>
      </c>
      <c r="F1091" s="371" t="s">
        <v>31</v>
      </c>
      <c r="G1091" s="374" t="s">
        <v>32</v>
      </c>
      <c r="H1091" s="374" t="s">
        <v>881</v>
      </c>
      <c r="I1091" s="359" t="s">
        <v>1660</v>
      </c>
      <c r="J1091" s="359" t="s">
        <v>882</v>
      </c>
      <c r="K1091" s="427"/>
    </row>
    <row r="1092" spans="1:11" hidden="1">
      <c r="A1092" s="357" t="s">
        <v>17</v>
      </c>
      <c r="B1092" s="358" t="s">
        <v>948</v>
      </c>
      <c r="C1092" s="358">
        <v>44469</v>
      </c>
      <c r="D1092" s="358" t="s">
        <v>31</v>
      </c>
      <c r="E1092" s="371" t="s">
        <v>733</v>
      </c>
      <c r="F1092" s="371" t="s">
        <v>31</v>
      </c>
      <c r="G1092" s="374" t="s">
        <v>32</v>
      </c>
      <c r="H1092" s="374" t="s">
        <v>883</v>
      </c>
      <c r="I1092" s="359" t="s">
        <v>1660</v>
      </c>
      <c r="J1092" s="359" t="s">
        <v>882</v>
      </c>
      <c r="K1092" s="427"/>
    </row>
    <row r="1093" spans="1:11" hidden="1">
      <c r="A1093" s="357" t="s">
        <v>17</v>
      </c>
      <c r="B1093" s="358" t="s">
        <v>948</v>
      </c>
      <c r="C1093" s="358">
        <v>44469</v>
      </c>
      <c r="D1093" s="358" t="s">
        <v>31</v>
      </c>
      <c r="E1093" s="371" t="s">
        <v>733</v>
      </c>
      <c r="F1093" s="371" t="s">
        <v>31</v>
      </c>
      <c r="G1093" s="374" t="s">
        <v>32</v>
      </c>
      <c r="H1093" s="374" t="s">
        <v>889</v>
      </c>
      <c r="I1093" s="359" t="s">
        <v>1661</v>
      </c>
      <c r="J1093" s="359" t="s">
        <v>890</v>
      </c>
      <c r="K1093" s="427"/>
    </row>
    <row r="1094" spans="1:11" hidden="1">
      <c r="A1094" s="357" t="s">
        <v>17</v>
      </c>
      <c r="B1094" s="358" t="s">
        <v>948</v>
      </c>
      <c r="C1094" s="358">
        <v>44469</v>
      </c>
      <c r="D1094" s="358" t="s">
        <v>31</v>
      </c>
      <c r="E1094" s="371" t="s">
        <v>733</v>
      </c>
      <c r="F1094" s="371" t="s">
        <v>31</v>
      </c>
      <c r="G1094" s="374" t="s">
        <v>32</v>
      </c>
      <c r="H1094" s="374" t="s">
        <v>891</v>
      </c>
      <c r="I1094" s="359" t="s">
        <v>1661</v>
      </c>
      <c r="J1094" s="359" t="s">
        <v>890</v>
      </c>
      <c r="K1094" s="427"/>
    </row>
    <row r="1095" spans="1:11" hidden="1">
      <c r="A1095" s="357" t="s">
        <v>17</v>
      </c>
      <c r="B1095" s="358" t="s">
        <v>948</v>
      </c>
      <c r="C1095" s="358">
        <v>44469</v>
      </c>
      <c r="D1095" s="358" t="s">
        <v>31</v>
      </c>
      <c r="E1095" s="371" t="s">
        <v>733</v>
      </c>
      <c r="F1095" s="371" t="s">
        <v>31</v>
      </c>
      <c r="G1095" s="374" t="s">
        <v>32</v>
      </c>
      <c r="H1095" s="374" t="s">
        <v>884</v>
      </c>
      <c r="I1095" s="359" t="s">
        <v>1662</v>
      </c>
      <c r="J1095" s="359" t="s">
        <v>885</v>
      </c>
      <c r="K1095" s="427"/>
    </row>
    <row r="1096" spans="1:11" hidden="1">
      <c r="A1096" s="357" t="s">
        <v>17</v>
      </c>
      <c r="B1096" s="358" t="s">
        <v>948</v>
      </c>
      <c r="C1096" s="358">
        <v>44469</v>
      </c>
      <c r="D1096" s="358" t="s">
        <v>31</v>
      </c>
      <c r="E1096" s="371" t="s">
        <v>733</v>
      </c>
      <c r="F1096" s="371" t="s">
        <v>31</v>
      </c>
      <c r="G1096" s="374" t="s">
        <v>32</v>
      </c>
      <c r="H1096" s="374" t="s">
        <v>887</v>
      </c>
      <c r="I1096" s="359" t="s">
        <v>1662</v>
      </c>
      <c r="J1096" s="359" t="s">
        <v>885</v>
      </c>
      <c r="K1096" s="427"/>
    </row>
    <row r="1097" spans="1:11" hidden="1">
      <c r="A1097" s="357" t="s">
        <v>17</v>
      </c>
      <c r="B1097" s="358" t="s">
        <v>948</v>
      </c>
      <c r="C1097" s="358">
        <v>44469</v>
      </c>
      <c r="D1097" s="358" t="s">
        <v>31</v>
      </c>
      <c r="E1097" s="371" t="s">
        <v>733</v>
      </c>
      <c r="F1097" s="371" t="s">
        <v>31</v>
      </c>
      <c r="G1097" s="374" t="s">
        <v>32</v>
      </c>
      <c r="H1097" s="374" t="s">
        <v>888</v>
      </c>
      <c r="I1097" s="359" t="s">
        <v>1662</v>
      </c>
      <c r="J1097" s="359" t="s">
        <v>885</v>
      </c>
      <c r="K1097" s="427"/>
    </row>
    <row r="1098" spans="1:11" hidden="1">
      <c r="A1098" s="357" t="s">
        <v>17</v>
      </c>
      <c r="B1098" s="358" t="s">
        <v>948</v>
      </c>
      <c r="C1098" s="358">
        <v>44469</v>
      </c>
      <c r="D1098" s="358" t="s">
        <v>31</v>
      </c>
      <c r="E1098" s="371" t="s">
        <v>733</v>
      </c>
      <c r="F1098" s="371" t="s">
        <v>31</v>
      </c>
      <c r="G1098" s="374" t="s">
        <v>32</v>
      </c>
      <c r="H1098" s="374" t="s">
        <v>892</v>
      </c>
      <c r="I1098" s="359" t="s">
        <v>1663</v>
      </c>
      <c r="J1098" s="359" t="s">
        <v>893</v>
      </c>
      <c r="K1098" s="427"/>
    </row>
    <row r="1099" spans="1:11" hidden="1">
      <c r="A1099" s="357" t="s">
        <v>17</v>
      </c>
      <c r="B1099" s="358" t="s">
        <v>948</v>
      </c>
      <c r="C1099" s="358">
        <v>44469</v>
      </c>
      <c r="D1099" s="358" t="s">
        <v>31</v>
      </c>
      <c r="E1099" s="371" t="s">
        <v>733</v>
      </c>
      <c r="F1099" s="371" t="s">
        <v>31</v>
      </c>
      <c r="G1099" s="374" t="s">
        <v>32</v>
      </c>
      <c r="H1099" s="374" t="s">
        <v>895</v>
      </c>
      <c r="I1099" s="359" t="s">
        <v>1663</v>
      </c>
      <c r="J1099" s="359" t="s">
        <v>893</v>
      </c>
      <c r="K1099" s="427"/>
    </row>
    <row r="1100" spans="1:11" hidden="1">
      <c r="A1100" s="357" t="s">
        <v>17</v>
      </c>
      <c r="B1100" s="358" t="s">
        <v>948</v>
      </c>
      <c r="C1100" s="358">
        <v>44469</v>
      </c>
      <c r="D1100" s="358" t="s">
        <v>31</v>
      </c>
      <c r="E1100" s="371" t="s">
        <v>733</v>
      </c>
      <c r="F1100" s="371" t="s">
        <v>31</v>
      </c>
      <c r="G1100" s="374" t="s">
        <v>32</v>
      </c>
      <c r="H1100" s="374" t="s">
        <v>897</v>
      </c>
      <c r="I1100" s="359" t="s">
        <v>1663</v>
      </c>
      <c r="J1100" s="359" t="s">
        <v>893</v>
      </c>
      <c r="K1100" s="427"/>
    </row>
    <row r="1101" spans="1:11" hidden="1">
      <c r="A1101" s="357" t="s">
        <v>17</v>
      </c>
      <c r="B1101" s="358" t="s">
        <v>948</v>
      </c>
      <c r="C1101" s="358">
        <v>44469</v>
      </c>
      <c r="D1101" s="358" t="s">
        <v>31</v>
      </c>
      <c r="E1101" s="371" t="s">
        <v>733</v>
      </c>
      <c r="F1101" s="371" t="s">
        <v>31</v>
      </c>
      <c r="G1101" s="374" t="s">
        <v>32</v>
      </c>
      <c r="H1101" s="374" t="s">
        <v>898</v>
      </c>
      <c r="I1101" s="359" t="s">
        <v>1663</v>
      </c>
      <c r="J1101" s="359" t="s">
        <v>893</v>
      </c>
      <c r="K1101" s="427"/>
    </row>
    <row r="1102" spans="1:11" hidden="1">
      <c r="A1102" s="357" t="s">
        <v>17</v>
      </c>
      <c r="B1102" s="358" t="s">
        <v>948</v>
      </c>
      <c r="C1102" s="358">
        <v>44469</v>
      </c>
      <c r="D1102" s="358" t="s">
        <v>31</v>
      </c>
      <c r="E1102" s="371" t="s">
        <v>733</v>
      </c>
      <c r="F1102" s="371" t="s">
        <v>31</v>
      </c>
      <c r="G1102" s="374" t="s">
        <v>32</v>
      </c>
      <c r="H1102" s="374" t="s">
        <v>900</v>
      </c>
      <c r="I1102" s="359" t="s">
        <v>1663</v>
      </c>
      <c r="J1102" s="359" t="s">
        <v>893</v>
      </c>
      <c r="K1102" s="427"/>
    </row>
    <row r="1103" spans="1:11" hidden="1">
      <c r="A1103" s="357" t="s">
        <v>17</v>
      </c>
      <c r="B1103" s="358" t="s">
        <v>948</v>
      </c>
      <c r="C1103" s="358">
        <v>44469</v>
      </c>
      <c r="D1103" s="358" t="s">
        <v>31</v>
      </c>
      <c r="E1103" s="371" t="s">
        <v>733</v>
      </c>
      <c r="F1103" s="371" t="s">
        <v>31</v>
      </c>
      <c r="G1103" s="374" t="s">
        <v>32</v>
      </c>
      <c r="H1103" s="374" t="s">
        <v>902</v>
      </c>
      <c r="I1103" s="359" t="s">
        <v>1663</v>
      </c>
      <c r="J1103" s="359" t="s">
        <v>893</v>
      </c>
      <c r="K1103" s="427"/>
    </row>
    <row r="1104" spans="1:11" hidden="1">
      <c r="A1104" s="357" t="s">
        <v>17</v>
      </c>
      <c r="B1104" s="358" t="s">
        <v>948</v>
      </c>
      <c r="C1104" s="358">
        <v>44469</v>
      </c>
      <c r="D1104" s="358" t="s">
        <v>31</v>
      </c>
      <c r="E1104" s="371" t="s">
        <v>733</v>
      </c>
      <c r="F1104" s="371" t="s">
        <v>31</v>
      </c>
      <c r="G1104" s="374" t="s">
        <v>32</v>
      </c>
      <c r="H1104" s="374" t="s">
        <v>903</v>
      </c>
      <c r="I1104" s="359" t="s">
        <v>1663</v>
      </c>
      <c r="J1104" s="359" t="s">
        <v>893</v>
      </c>
      <c r="K1104" s="427"/>
    </row>
    <row r="1105" spans="1:11" hidden="1">
      <c r="A1105" s="357" t="s">
        <v>17</v>
      </c>
      <c r="B1105" s="358" t="s">
        <v>948</v>
      </c>
      <c r="C1105" s="358">
        <v>44469</v>
      </c>
      <c r="D1105" s="358" t="s">
        <v>31</v>
      </c>
      <c r="E1105" s="371" t="s">
        <v>733</v>
      </c>
      <c r="F1105" s="371" t="s">
        <v>31</v>
      </c>
      <c r="G1105" s="374" t="s">
        <v>32</v>
      </c>
      <c r="H1105" s="374" t="s">
        <v>905</v>
      </c>
      <c r="I1105" s="359" t="s">
        <v>1663</v>
      </c>
      <c r="J1105" s="359" t="s">
        <v>893</v>
      </c>
      <c r="K1105" s="427"/>
    </row>
    <row r="1106" spans="1:11" hidden="1">
      <c r="A1106" s="357" t="s">
        <v>17</v>
      </c>
      <c r="B1106" s="358" t="s">
        <v>948</v>
      </c>
      <c r="C1106" s="358">
        <v>44469</v>
      </c>
      <c r="D1106" s="358" t="s">
        <v>31</v>
      </c>
      <c r="E1106" s="371" t="s">
        <v>733</v>
      </c>
      <c r="F1106" s="371" t="s">
        <v>31</v>
      </c>
      <c r="G1106" s="374" t="s">
        <v>32</v>
      </c>
      <c r="H1106" s="374" t="s">
        <v>907</v>
      </c>
      <c r="I1106" s="359" t="s">
        <v>1663</v>
      </c>
      <c r="J1106" s="359" t="s">
        <v>893</v>
      </c>
      <c r="K1106" s="427"/>
    </row>
    <row r="1107" spans="1:11" hidden="1">
      <c r="A1107" s="357" t="s">
        <v>17</v>
      </c>
      <c r="B1107" s="358" t="s">
        <v>948</v>
      </c>
      <c r="C1107" s="358">
        <v>44469</v>
      </c>
      <c r="D1107" s="358" t="s">
        <v>31</v>
      </c>
      <c r="E1107" s="371" t="s">
        <v>733</v>
      </c>
      <c r="F1107" s="371" t="s">
        <v>31</v>
      </c>
      <c r="G1107" s="374" t="s">
        <v>32</v>
      </c>
      <c r="H1107" s="374" t="s">
        <v>909</v>
      </c>
      <c r="I1107" s="359" t="s">
        <v>1663</v>
      </c>
      <c r="J1107" s="359" t="s">
        <v>893</v>
      </c>
      <c r="K1107" s="427"/>
    </row>
    <row r="1108" spans="1:11" hidden="1">
      <c r="A1108" s="357" t="s">
        <v>17</v>
      </c>
      <c r="B1108" s="358" t="s">
        <v>948</v>
      </c>
      <c r="C1108" s="358">
        <v>44469</v>
      </c>
      <c r="D1108" s="358" t="s">
        <v>31</v>
      </c>
      <c r="E1108" s="371" t="s">
        <v>733</v>
      </c>
      <c r="F1108" s="371" t="s">
        <v>31</v>
      </c>
      <c r="G1108" s="374" t="s">
        <v>32</v>
      </c>
      <c r="H1108" s="374" t="s">
        <v>676</v>
      </c>
      <c r="I1108" s="359">
        <v>0.79</v>
      </c>
      <c r="J1108" s="359">
        <v>0.81</v>
      </c>
      <c r="K1108" s="427"/>
    </row>
    <row r="1109" spans="1:11" hidden="1">
      <c r="A1109" s="357" t="s">
        <v>17</v>
      </c>
      <c r="B1109" s="358" t="s">
        <v>948</v>
      </c>
      <c r="C1109" s="358">
        <v>44469</v>
      </c>
      <c r="D1109" s="358" t="s">
        <v>31</v>
      </c>
      <c r="E1109" s="371" t="s">
        <v>733</v>
      </c>
      <c r="F1109" s="371" t="s">
        <v>31</v>
      </c>
      <c r="G1109" s="374" t="s">
        <v>32</v>
      </c>
      <c r="H1109" s="374" t="s">
        <v>685</v>
      </c>
      <c r="I1109" s="359">
        <v>0.79</v>
      </c>
      <c r="J1109" s="359">
        <v>0.81</v>
      </c>
      <c r="K1109" s="427"/>
    </row>
    <row r="1110" spans="1:11" hidden="1">
      <c r="A1110" s="357" t="s">
        <v>17</v>
      </c>
      <c r="B1110" s="358" t="s">
        <v>948</v>
      </c>
      <c r="C1110" s="358">
        <v>44469</v>
      </c>
      <c r="D1110" s="358" t="s">
        <v>31</v>
      </c>
      <c r="E1110" s="371" t="s">
        <v>733</v>
      </c>
      <c r="F1110" s="371" t="s">
        <v>31</v>
      </c>
      <c r="G1110" s="374" t="s">
        <v>32</v>
      </c>
      <c r="H1110" s="374" t="s">
        <v>896</v>
      </c>
      <c r="I1110" s="359">
        <v>0.96</v>
      </c>
      <c r="J1110" s="359">
        <v>0.98</v>
      </c>
      <c r="K1110" s="427"/>
    </row>
    <row r="1111" spans="1:11" hidden="1">
      <c r="A1111" s="357" t="s">
        <v>17</v>
      </c>
      <c r="B1111" s="358" t="s">
        <v>948</v>
      </c>
      <c r="C1111" s="358">
        <v>44469</v>
      </c>
      <c r="D1111" s="358" t="s">
        <v>31</v>
      </c>
      <c r="E1111" s="371" t="s">
        <v>733</v>
      </c>
      <c r="F1111" s="371" t="s">
        <v>31</v>
      </c>
      <c r="G1111" s="374" t="s">
        <v>32</v>
      </c>
      <c r="H1111" s="374" t="s">
        <v>1664</v>
      </c>
      <c r="I1111" s="359">
        <v>0.8</v>
      </c>
      <c r="J1111" s="359">
        <v>0.81</v>
      </c>
      <c r="K1111" s="427"/>
    </row>
    <row r="1112" spans="1:11" hidden="1">
      <c r="A1112" s="357" t="s">
        <v>17</v>
      </c>
      <c r="B1112" s="358" t="s">
        <v>948</v>
      </c>
      <c r="C1112" s="358">
        <v>44469</v>
      </c>
      <c r="D1112" s="358" t="s">
        <v>31</v>
      </c>
      <c r="E1112" s="371" t="s">
        <v>733</v>
      </c>
      <c r="F1112" s="371" t="s">
        <v>31</v>
      </c>
      <c r="G1112" s="374" t="s">
        <v>32</v>
      </c>
      <c r="H1112" s="374" t="s">
        <v>899</v>
      </c>
      <c r="I1112" s="359">
        <v>0.35</v>
      </c>
      <c r="J1112" s="359">
        <v>0.43</v>
      </c>
      <c r="K1112" s="427"/>
    </row>
    <row r="1113" spans="1:11" hidden="1">
      <c r="A1113" s="357" t="s">
        <v>17</v>
      </c>
      <c r="B1113" s="358" t="s">
        <v>948</v>
      </c>
      <c r="C1113" s="358">
        <v>44469</v>
      </c>
      <c r="D1113" s="358" t="s">
        <v>31</v>
      </c>
      <c r="E1113" s="371" t="s">
        <v>733</v>
      </c>
      <c r="F1113" s="371" t="s">
        <v>31</v>
      </c>
      <c r="G1113" s="374" t="s">
        <v>32</v>
      </c>
      <c r="H1113" s="374" t="s">
        <v>904</v>
      </c>
      <c r="I1113" s="359">
        <v>0.54</v>
      </c>
      <c r="J1113" s="359">
        <v>0.53</v>
      </c>
      <c r="K1113" s="427"/>
    </row>
    <row r="1114" spans="1:11" hidden="1">
      <c r="A1114" s="357" t="s">
        <v>17</v>
      </c>
      <c r="B1114" s="358" t="s">
        <v>948</v>
      </c>
      <c r="C1114" s="358">
        <v>44469</v>
      </c>
      <c r="D1114" s="358" t="s">
        <v>31</v>
      </c>
      <c r="E1114" s="371" t="s">
        <v>733</v>
      </c>
      <c r="F1114" s="371" t="s">
        <v>31</v>
      </c>
      <c r="G1114" s="374" t="s">
        <v>32</v>
      </c>
      <c r="H1114" s="374" t="s">
        <v>1665</v>
      </c>
      <c r="I1114" s="359" t="s">
        <v>1666</v>
      </c>
      <c r="J1114" s="359" t="s">
        <v>1667</v>
      </c>
      <c r="K1114" s="427"/>
    </row>
    <row r="1115" spans="1:11" hidden="1">
      <c r="A1115" s="357" t="s">
        <v>17</v>
      </c>
      <c r="B1115" s="358" t="s">
        <v>948</v>
      </c>
      <c r="C1115" s="358">
        <v>44469</v>
      </c>
      <c r="D1115" s="358" t="s">
        <v>31</v>
      </c>
      <c r="E1115" s="371" t="s">
        <v>733</v>
      </c>
      <c r="F1115" s="371" t="s">
        <v>31</v>
      </c>
      <c r="G1115" s="374" t="s">
        <v>32</v>
      </c>
      <c r="H1115" s="374" t="s">
        <v>906</v>
      </c>
      <c r="I1115" s="359">
        <v>0.56999999999999995</v>
      </c>
      <c r="J1115" s="359">
        <v>0.62</v>
      </c>
      <c r="K1115" s="427"/>
    </row>
    <row r="1116" spans="1:11" hidden="1">
      <c r="A1116" s="357" t="s">
        <v>17</v>
      </c>
      <c r="B1116" s="358" t="s">
        <v>948</v>
      </c>
      <c r="C1116" s="358">
        <v>44469</v>
      </c>
      <c r="D1116" s="358" t="s">
        <v>31</v>
      </c>
      <c r="E1116" s="371" t="s">
        <v>733</v>
      </c>
      <c r="F1116" s="371" t="s">
        <v>31</v>
      </c>
      <c r="G1116" s="374" t="s">
        <v>32</v>
      </c>
      <c r="H1116" s="374" t="s">
        <v>908</v>
      </c>
      <c r="I1116" s="359">
        <v>0.16</v>
      </c>
      <c r="J1116" s="359">
        <v>0.17</v>
      </c>
      <c r="K1116" s="427"/>
    </row>
    <row r="1117" spans="1:11" hidden="1">
      <c r="A1117" s="357" t="s">
        <v>17</v>
      </c>
      <c r="B1117" s="358" t="s">
        <v>948</v>
      </c>
      <c r="C1117" s="358">
        <v>44469</v>
      </c>
      <c r="D1117" s="358" t="s">
        <v>31</v>
      </c>
      <c r="E1117" s="371" t="s">
        <v>733</v>
      </c>
      <c r="F1117" s="371" t="s">
        <v>31</v>
      </c>
      <c r="G1117" s="374" t="s">
        <v>32</v>
      </c>
      <c r="H1117" s="374" t="s">
        <v>912</v>
      </c>
      <c r="I1117" s="359" t="s">
        <v>1668</v>
      </c>
      <c r="J1117" s="359" t="s">
        <v>913</v>
      </c>
      <c r="K1117" s="427"/>
    </row>
    <row r="1118" spans="1:11" hidden="1">
      <c r="A1118" s="357" t="s">
        <v>17</v>
      </c>
      <c r="B1118" s="358" t="s">
        <v>948</v>
      </c>
      <c r="C1118" s="358">
        <v>44469</v>
      </c>
      <c r="D1118" s="358" t="s">
        <v>31</v>
      </c>
      <c r="E1118" s="371" t="s">
        <v>733</v>
      </c>
      <c r="F1118" s="371" t="s">
        <v>31</v>
      </c>
      <c r="G1118" s="374" t="s">
        <v>32</v>
      </c>
      <c r="H1118" s="374" t="s">
        <v>915</v>
      </c>
      <c r="I1118" s="359" t="s">
        <v>1668</v>
      </c>
      <c r="J1118" s="359" t="s">
        <v>913</v>
      </c>
      <c r="K1118" s="427"/>
    </row>
    <row r="1119" spans="1:11" hidden="1">
      <c r="A1119" s="357" t="s">
        <v>17</v>
      </c>
      <c r="B1119" s="358" t="s">
        <v>948</v>
      </c>
      <c r="C1119" s="358">
        <v>44469</v>
      </c>
      <c r="D1119" s="358" t="s">
        <v>31</v>
      </c>
      <c r="E1119" s="371" t="s">
        <v>733</v>
      </c>
      <c r="F1119" s="371" t="s">
        <v>31</v>
      </c>
      <c r="G1119" s="374" t="s">
        <v>32</v>
      </c>
      <c r="H1119" s="374" t="s">
        <v>916</v>
      </c>
      <c r="I1119" s="359" t="s">
        <v>1668</v>
      </c>
      <c r="J1119" s="359" t="s">
        <v>913</v>
      </c>
      <c r="K1119" s="427"/>
    </row>
    <row r="1120" spans="1:11" hidden="1">
      <c r="A1120" s="357" t="s">
        <v>17</v>
      </c>
      <c r="B1120" s="358" t="s">
        <v>948</v>
      </c>
      <c r="C1120" s="358">
        <v>44469</v>
      </c>
      <c r="D1120" s="358" t="s">
        <v>31</v>
      </c>
      <c r="E1120" s="371" t="s">
        <v>733</v>
      </c>
      <c r="F1120" s="371" t="s">
        <v>31</v>
      </c>
      <c r="G1120" s="374" t="s">
        <v>32</v>
      </c>
      <c r="H1120" s="374" t="s">
        <v>917</v>
      </c>
      <c r="I1120" s="359" t="s">
        <v>1668</v>
      </c>
      <c r="J1120" s="359" t="s">
        <v>913</v>
      </c>
      <c r="K1120" s="427"/>
    </row>
    <row r="1121" spans="1:11" hidden="1">
      <c r="A1121" s="357" t="s">
        <v>17</v>
      </c>
      <c r="B1121" s="358" t="s">
        <v>948</v>
      </c>
      <c r="C1121" s="358">
        <v>44469</v>
      </c>
      <c r="D1121" s="358" t="s">
        <v>31</v>
      </c>
      <c r="E1121" s="371" t="s">
        <v>733</v>
      </c>
      <c r="F1121" s="371" t="s">
        <v>31</v>
      </c>
      <c r="G1121" s="374" t="s">
        <v>32</v>
      </c>
      <c r="H1121" s="374" t="s">
        <v>919</v>
      </c>
      <c r="I1121" s="359" t="s">
        <v>1668</v>
      </c>
      <c r="J1121" s="359" t="s">
        <v>913</v>
      </c>
      <c r="K1121" s="427"/>
    </row>
    <row r="1122" spans="1:11" hidden="1">
      <c r="A1122" s="357" t="s">
        <v>17</v>
      </c>
      <c r="B1122" s="358" t="s">
        <v>948</v>
      </c>
      <c r="C1122" s="358">
        <v>44469</v>
      </c>
      <c r="D1122" s="358" t="s">
        <v>31</v>
      </c>
      <c r="E1122" s="371" t="s">
        <v>733</v>
      </c>
      <c r="F1122" s="371" t="s">
        <v>31</v>
      </c>
      <c r="G1122" s="374" t="s">
        <v>32</v>
      </c>
      <c r="H1122" s="374" t="s">
        <v>921</v>
      </c>
      <c r="I1122" s="359" t="s">
        <v>1668</v>
      </c>
      <c r="J1122" s="359" t="s">
        <v>913</v>
      </c>
      <c r="K1122" s="427"/>
    </row>
    <row r="1123" spans="1:11" hidden="1">
      <c r="A1123" s="357" t="s">
        <v>17</v>
      </c>
      <c r="B1123" s="358" t="s">
        <v>948</v>
      </c>
      <c r="C1123" s="358">
        <v>44469</v>
      </c>
      <c r="D1123" s="358" t="s">
        <v>31</v>
      </c>
      <c r="E1123" s="371" t="s">
        <v>733</v>
      </c>
      <c r="F1123" s="371" t="s">
        <v>31</v>
      </c>
      <c r="G1123" s="374" t="s">
        <v>32</v>
      </c>
      <c r="H1123" s="374" t="s">
        <v>923</v>
      </c>
      <c r="I1123" s="359" t="s">
        <v>1668</v>
      </c>
      <c r="J1123" s="359" t="s">
        <v>913</v>
      </c>
      <c r="K1123" s="427"/>
    </row>
    <row r="1124" spans="1:11" hidden="1">
      <c r="A1124" s="357" t="s">
        <v>17</v>
      </c>
      <c r="B1124" s="358" t="s">
        <v>948</v>
      </c>
      <c r="C1124" s="358">
        <v>44469</v>
      </c>
      <c r="D1124" s="358" t="s">
        <v>31</v>
      </c>
      <c r="E1124" s="371" t="s">
        <v>733</v>
      </c>
      <c r="F1124" s="371" t="s">
        <v>31</v>
      </c>
      <c r="G1124" s="374" t="s">
        <v>32</v>
      </c>
      <c r="H1124" s="374" t="s">
        <v>925</v>
      </c>
      <c r="I1124" s="359" t="s">
        <v>1668</v>
      </c>
      <c r="J1124" s="359" t="s">
        <v>913</v>
      </c>
      <c r="K1124" s="427"/>
    </row>
    <row r="1125" spans="1:11" hidden="1">
      <c r="A1125" s="357" t="s">
        <v>17</v>
      </c>
      <c r="B1125" s="358" t="s">
        <v>948</v>
      </c>
      <c r="C1125" s="358">
        <v>44469</v>
      </c>
      <c r="D1125" s="358" t="s">
        <v>31</v>
      </c>
      <c r="E1125" s="371" t="s">
        <v>733</v>
      </c>
      <c r="F1125" s="371" t="s">
        <v>31</v>
      </c>
      <c r="G1125" s="374" t="s">
        <v>32</v>
      </c>
      <c r="H1125" s="374" t="s">
        <v>910</v>
      </c>
      <c r="I1125" s="359">
        <v>19</v>
      </c>
      <c r="J1125" s="359">
        <v>24</v>
      </c>
      <c r="K1125" s="427"/>
    </row>
    <row r="1126" spans="1:11" hidden="1">
      <c r="A1126" s="357" t="s">
        <v>17</v>
      </c>
      <c r="B1126" s="358" t="s">
        <v>948</v>
      </c>
      <c r="C1126" s="358">
        <v>44469</v>
      </c>
      <c r="D1126" s="358" t="s">
        <v>31</v>
      </c>
      <c r="E1126" s="371" t="s">
        <v>733</v>
      </c>
      <c r="F1126" s="371" t="s">
        <v>31</v>
      </c>
      <c r="G1126" s="374" t="s">
        <v>32</v>
      </c>
      <c r="H1126" s="374" t="s">
        <v>914</v>
      </c>
      <c r="I1126" s="359">
        <v>19</v>
      </c>
      <c r="J1126" s="359">
        <v>24</v>
      </c>
      <c r="K1126" s="427"/>
    </row>
    <row r="1127" spans="1:11" hidden="1">
      <c r="A1127" s="357" t="s">
        <v>17</v>
      </c>
      <c r="B1127" s="358" t="s">
        <v>948</v>
      </c>
      <c r="C1127" s="358">
        <v>44469</v>
      </c>
      <c r="D1127" s="358" t="s">
        <v>31</v>
      </c>
      <c r="E1127" s="358" t="s">
        <v>733</v>
      </c>
      <c r="F1127" s="371" t="s">
        <v>31</v>
      </c>
      <c r="G1127" s="374" t="s">
        <v>32</v>
      </c>
      <c r="H1127" s="374" t="s">
        <v>1669</v>
      </c>
      <c r="I1127" s="359">
        <v>27</v>
      </c>
      <c r="J1127" s="359">
        <v>29</v>
      </c>
      <c r="K1127" s="427"/>
    </row>
    <row r="1128" spans="1:11" hidden="1">
      <c r="A1128" s="357" t="s">
        <v>17</v>
      </c>
      <c r="B1128" s="358" t="s">
        <v>948</v>
      </c>
      <c r="C1128" s="358">
        <v>44469</v>
      </c>
      <c r="D1128" s="358" t="s">
        <v>31</v>
      </c>
      <c r="E1128" s="358" t="s">
        <v>733</v>
      </c>
      <c r="F1128" s="371" t="s">
        <v>31</v>
      </c>
      <c r="G1128" s="374" t="s">
        <v>32</v>
      </c>
      <c r="H1128" s="374" t="s">
        <v>918</v>
      </c>
      <c r="I1128" s="359">
        <v>18</v>
      </c>
      <c r="J1128" s="359">
        <v>24</v>
      </c>
      <c r="K1128" s="427"/>
    </row>
    <row r="1129" spans="1:11" hidden="1">
      <c r="A1129" s="357" t="s">
        <v>17</v>
      </c>
      <c r="B1129" s="358" t="s">
        <v>948</v>
      </c>
      <c r="C1129" s="358">
        <v>44469</v>
      </c>
      <c r="D1129" s="358" t="s">
        <v>31</v>
      </c>
      <c r="E1129" s="358" t="s">
        <v>733</v>
      </c>
      <c r="F1129" s="371" t="s">
        <v>31</v>
      </c>
      <c r="G1129" s="374" t="s">
        <v>32</v>
      </c>
      <c r="H1129" s="374" t="s">
        <v>920</v>
      </c>
      <c r="I1129" s="359">
        <v>4</v>
      </c>
      <c r="J1129" s="359">
        <v>6</v>
      </c>
      <c r="K1129" s="427"/>
    </row>
    <row r="1130" spans="1:11" hidden="1">
      <c r="A1130" s="357" t="s">
        <v>17</v>
      </c>
      <c r="B1130" s="358" t="s">
        <v>948</v>
      </c>
      <c r="C1130" s="358">
        <v>44469</v>
      </c>
      <c r="D1130" s="358" t="s">
        <v>31</v>
      </c>
      <c r="E1130" s="358" t="s">
        <v>733</v>
      </c>
      <c r="F1130" s="371" t="s">
        <v>31</v>
      </c>
      <c r="G1130" s="374" t="s">
        <v>32</v>
      </c>
      <c r="H1130" s="374" t="s">
        <v>924</v>
      </c>
      <c r="I1130" s="359">
        <v>5</v>
      </c>
      <c r="J1130" s="359">
        <v>7</v>
      </c>
      <c r="K1130" s="427"/>
    </row>
    <row r="1131" spans="1:11" hidden="1">
      <c r="A1131" s="357" t="s">
        <v>17</v>
      </c>
      <c r="B1131" s="358" t="s">
        <v>948</v>
      </c>
      <c r="C1131" s="358">
        <v>44469</v>
      </c>
      <c r="D1131" s="358" t="s">
        <v>31</v>
      </c>
      <c r="E1131" s="358" t="s">
        <v>733</v>
      </c>
      <c r="F1131" s="371" t="s">
        <v>31</v>
      </c>
      <c r="G1131" s="374" t="s">
        <v>32</v>
      </c>
      <c r="H1131" s="374" t="s">
        <v>922</v>
      </c>
      <c r="I1131" s="359">
        <v>12</v>
      </c>
      <c r="J1131" s="359">
        <v>20</v>
      </c>
      <c r="K1131" s="427"/>
    </row>
    <row r="1132" spans="1:11" hidden="1">
      <c r="A1132" s="357" t="s">
        <v>17</v>
      </c>
      <c r="B1132" s="358" t="s">
        <v>948</v>
      </c>
      <c r="C1132" s="358">
        <v>44469</v>
      </c>
      <c r="D1132" s="358" t="s">
        <v>31</v>
      </c>
      <c r="E1132" s="358" t="s">
        <v>733</v>
      </c>
      <c r="F1132" s="371" t="s">
        <v>31</v>
      </c>
      <c r="G1132" s="374" t="s">
        <v>32</v>
      </c>
      <c r="H1132" s="374" t="s">
        <v>474</v>
      </c>
      <c r="I1132" s="359" t="s">
        <v>1670</v>
      </c>
      <c r="J1132" s="359" t="s">
        <v>934</v>
      </c>
      <c r="K1132" s="427"/>
    </row>
    <row r="1133" spans="1:11" ht="41.45" hidden="1">
      <c r="A1133" s="357" t="s">
        <v>17</v>
      </c>
      <c r="B1133" s="358" t="s">
        <v>948</v>
      </c>
      <c r="C1133" s="358">
        <v>44469</v>
      </c>
      <c r="D1133" s="358" t="s">
        <v>31</v>
      </c>
      <c r="E1133" s="358" t="s">
        <v>733</v>
      </c>
      <c r="F1133" s="371" t="s">
        <v>31</v>
      </c>
      <c r="G1133" s="374" t="s">
        <v>44</v>
      </c>
      <c r="H1133" s="374" t="s">
        <v>1671</v>
      </c>
      <c r="I1133" s="359" t="s">
        <v>1672</v>
      </c>
      <c r="J1133" s="359" t="s">
        <v>1673</v>
      </c>
      <c r="K1133" s="427"/>
    </row>
    <row r="1134" spans="1:11" ht="27.6" hidden="1">
      <c r="A1134" s="357" t="s">
        <v>17</v>
      </c>
      <c r="B1134" s="358" t="s">
        <v>948</v>
      </c>
      <c r="C1134" s="358">
        <v>44469</v>
      </c>
      <c r="D1134" s="358" t="s">
        <v>31</v>
      </c>
      <c r="E1134" s="358" t="s">
        <v>733</v>
      </c>
      <c r="F1134" s="371" t="s">
        <v>31</v>
      </c>
      <c r="G1134" s="374" t="s">
        <v>44</v>
      </c>
      <c r="H1134" s="374" t="s">
        <v>1581</v>
      </c>
      <c r="I1134" s="359" t="s">
        <v>1674</v>
      </c>
      <c r="J1134" s="359" t="s">
        <v>1675</v>
      </c>
      <c r="K1134" s="427"/>
    </row>
    <row r="1135" spans="1:11" ht="41.45" hidden="1">
      <c r="A1135" s="357" t="s">
        <v>17</v>
      </c>
      <c r="B1135" s="358" t="s">
        <v>948</v>
      </c>
      <c r="C1135" s="358">
        <v>44469</v>
      </c>
      <c r="D1135" s="358" t="s">
        <v>31</v>
      </c>
      <c r="E1135" s="358" t="s">
        <v>733</v>
      </c>
      <c r="F1135" s="371" t="s">
        <v>31</v>
      </c>
      <c r="G1135" s="374" t="s">
        <v>44</v>
      </c>
      <c r="H1135" s="374" t="s">
        <v>1676</v>
      </c>
      <c r="I1135" s="359" t="s">
        <v>1677</v>
      </c>
      <c r="J1135" s="359" t="s">
        <v>1678</v>
      </c>
      <c r="K1135" s="427"/>
    </row>
    <row r="1136" spans="1:11" ht="41.45" hidden="1">
      <c r="A1136" s="357" t="s">
        <v>17</v>
      </c>
      <c r="B1136" s="358" t="s">
        <v>948</v>
      </c>
      <c r="C1136" s="358">
        <v>44469</v>
      </c>
      <c r="D1136" s="358" t="s">
        <v>31</v>
      </c>
      <c r="E1136" s="358" t="s">
        <v>733</v>
      </c>
      <c r="F1136" s="371" t="s">
        <v>31</v>
      </c>
      <c r="G1136" s="374" t="s">
        <v>44</v>
      </c>
      <c r="H1136" s="374" t="s">
        <v>94</v>
      </c>
      <c r="I1136" s="359" t="s">
        <v>1679</v>
      </c>
      <c r="J1136" s="359" t="s">
        <v>1680</v>
      </c>
      <c r="K1136" s="427"/>
    </row>
    <row r="1137" spans="1:11" ht="41.45" hidden="1">
      <c r="A1137" s="357" t="s">
        <v>17</v>
      </c>
      <c r="B1137" s="358" t="s">
        <v>948</v>
      </c>
      <c r="C1137" s="358">
        <v>44469</v>
      </c>
      <c r="D1137" s="358" t="s">
        <v>31</v>
      </c>
      <c r="E1137" s="358" t="s">
        <v>733</v>
      </c>
      <c r="F1137" s="371" t="s">
        <v>31</v>
      </c>
      <c r="G1137" s="374" t="s">
        <v>44</v>
      </c>
      <c r="H1137" s="374" t="s">
        <v>101</v>
      </c>
      <c r="I1137" s="359" t="s">
        <v>1681</v>
      </c>
      <c r="J1137" s="359" t="s">
        <v>1682</v>
      </c>
      <c r="K1137" s="427"/>
    </row>
    <row r="1138" spans="1:11" ht="41.45" hidden="1">
      <c r="A1138" s="357" t="s">
        <v>17</v>
      </c>
      <c r="B1138" s="358" t="s">
        <v>948</v>
      </c>
      <c r="C1138" s="358">
        <v>44469</v>
      </c>
      <c r="D1138" s="358" t="s">
        <v>31</v>
      </c>
      <c r="E1138" s="358" t="s">
        <v>733</v>
      </c>
      <c r="F1138" s="371" t="s">
        <v>31</v>
      </c>
      <c r="G1138" s="374" t="s">
        <v>44</v>
      </c>
      <c r="H1138" s="374" t="s">
        <v>1683</v>
      </c>
      <c r="I1138" s="359" t="s">
        <v>1672</v>
      </c>
      <c r="J1138" s="359" t="s">
        <v>1673</v>
      </c>
      <c r="K1138" s="428"/>
    </row>
    <row r="1139" spans="1:11" hidden="1">
      <c r="A1139" s="357" t="s">
        <v>17</v>
      </c>
      <c r="B1139" s="358" t="s">
        <v>1684</v>
      </c>
      <c r="C1139" s="358">
        <v>44544</v>
      </c>
      <c r="D1139" s="358" t="s">
        <v>733</v>
      </c>
      <c r="E1139" s="358" t="s">
        <v>31</v>
      </c>
      <c r="F1139" s="371" t="s">
        <v>31</v>
      </c>
      <c r="G1139" s="374" t="s">
        <v>134</v>
      </c>
      <c r="H1139" s="374" t="s">
        <v>1149</v>
      </c>
      <c r="I1139" s="362" t="s">
        <v>1685</v>
      </c>
      <c r="J1139" s="362" t="s">
        <v>1686</v>
      </c>
      <c r="K1139" s="376" t="s">
        <v>1687</v>
      </c>
    </row>
    <row r="1140" spans="1:11" hidden="1">
      <c r="A1140" s="357" t="s">
        <v>17</v>
      </c>
      <c r="B1140" s="358" t="s">
        <v>1688</v>
      </c>
      <c r="C1140" s="358">
        <v>44518</v>
      </c>
      <c r="D1140" s="358" t="s">
        <v>733</v>
      </c>
      <c r="E1140" s="358" t="s">
        <v>31</v>
      </c>
      <c r="F1140" s="371" t="s">
        <v>31</v>
      </c>
      <c r="G1140" s="374" t="s">
        <v>1689</v>
      </c>
      <c r="H1140" s="374" t="s">
        <v>115</v>
      </c>
      <c r="I1140" s="359" t="s">
        <v>1690</v>
      </c>
      <c r="J1140" s="359" t="s">
        <v>1370</v>
      </c>
      <c r="K1140" s="359" t="s">
        <v>1687</v>
      </c>
    </row>
    <row r="1141" spans="1:11" hidden="1">
      <c r="A1141" s="357" t="s">
        <v>17</v>
      </c>
      <c r="B1141" s="358" t="s">
        <v>1688</v>
      </c>
      <c r="C1141" s="358">
        <v>44518</v>
      </c>
      <c r="D1141" s="358" t="s">
        <v>733</v>
      </c>
      <c r="E1141" s="358" t="s">
        <v>31</v>
      </c>
      <c r="F1141" s="371" t="s">
        <v>31</v>
      </c>
      <c r="G1141" s="374" t="s">
        <v>32</v>
      </c>
      <c r="H1141" s="374" t="s">
        <v>1600</v>
      </c>
      <c r="I1141" s="359" t="s">
        <v>1691</v>
      </c>
      <c r="J1141" s="359">
        <v>1.01</v>
      </c>
      <c r="K1141" s="359" t="s">
        <v>1692</v>
      </c>
    </row>
    <row r="1142" spans="1:11" hidden="1">
      <c r="A1142" s="357" t="s">
        <v>17</v>
      </c>
      <c r="B1142" s="358" t="s">
        <v>1688</v>
      </c>
      <c r="C1142" s="358">
        <v>44518</v>
      </c>
      <c r="D1142" s="358" t="s">
        <v>733</v>
      </c>
      <c r="E1142" s="358" t="s">
        <v>31</v>
      </c>
      <c r="F1142" s="371" t="s">
        <v>31</v>
      </c>
      <c r="G1142" s="374" t="s">
        <v>32</v>
      </c>
      <c r="H1142" s="374" t="s">
        <v>1617</v>
      </c>
      <c r="I1142" s="359" t="s">
        <v>1693</v>
      </c>
      <c r="J1142" s="359">
        <v>0.12</v>
      </c>
      <c r="K1142" s="359" t="s">
        <v>1692</v>
      </c>
    </row>
    <row r="1143" spans="1:11" hidden="1">
      <c r="A1143" s="357" t="s">
        <v>17</v>
      </c>
      <c r="B1143" s="358" t="s">
        <v>1688</v>
      </c>
      <c r="C1143" s="358">
        <v>44518</v>
      </c>
      <c r="D1143" s="358" t="s">
        <v>31</v>
      </c>
      <c r="E1143" s="358" t="s">
        <v>733</v>
      </c>
      <c r="F1143" s="371" t="s">
        <v>31</v>
      </c>
      <c r="G1143" s="374" t="s">
        <v>1178</v>
      </c>
      <c r="H1143" s="374" t="s">
        <v>1245</v>
      </c>
      <c r="I1143" s="362" t="s">
        <v>1246</v>
      </c>
      <c r="J1143" s="362" t="s">
        <v>1250</v>
      </c>
      <c r="K1143" s="359" t="s">
        <v>1687</v>
      </c>
    </row>
    <row r="1144" spans="1:11" hidden="1">
      <c r="A1144" s="357" t="s">
        <v>17</v>
      </c>
      <c r="B1144" s="358" t="s">
        <v>1688</v>
      </c>
      <c r="C1144" s="358">
        <v>44518</v>
      </c>
      <c r="D1144" s="358" t="s">
        <v>31</v>
      </c>
      <c r="E1144" s="358" t="s">
        <v>733</v>
      </c>
      <c r="F1144" s="371" t="s">
        <v>31</v>
      </c>
      <c r="G1144" s="374" t="s">
        <v>1178</v>
      </c>
      <c r="H1144" s="374" t="s">
        <v>1247</v>
      </c>
      <c r="I1144" s="362" t="s">
        <v>1248</v>
      </c>
      <c r="J1144" s="362" t="s">
        <v>1246</v>
      </c>
      <c r="K1144" s="359" t="s">
        <v>1687</v>
      </c>
    </row>
    <row r="1145" spans="1:11" ht="41.45" hidden="1">
      <c r="A1145" s="357" t="s">
        <v>17</v>
      </c>
      <c r="B1145" s="358" t="s">
        <v>1688</v>
      </c>
      <c r="C1145" s="358">
        <v>44600</v>
      </c>
      <c r="D1145" s="358" t="s">
        <v>733</v>
      </c>
      <c r="E1145" s="358" t="s">
        <v>31</v>
      </c>
      <c r="F1145" s="371" t="s">
        <v>31</v>
      </c>
      <c r="G1145" s="374" t="s">
        <v>32</v>
      </c>
      <c r="H1145" s="374" t="s">
        <v>1694</v>
      </c>
      <c r="I1145" s="362" t="s">
        <v>1695</v>
      </c>
      <c r="J1145" s="362"/>
      <c r="K1145" s="359" t="s">
        <v>1696</v>
      </c>
    </row>
    <row r="1146" spans="1:11" ht="27.6" hidden="1">
      <c r="A1146" s="357" t="s">
        <v>17</v>
      </c>
      <c r="B1146" s="358" t="s">
        <v>1688</v>
      </c>
      <c r="C1146" s="358">
        <v>44600</v>
      </c>
      <c r="D1146" s="358" t="s">
        <v>733</v>
      </c>
      <c r="E1146" s="358" t="s">
        <v>31</v>
      </c>
      <c r="F1146" s="371" t="s">
        <v>31</v>
      </c>
      <c r="G1146" s="374" t="s">
        <v>32</v>
      </c>
      <c r="H1146" s="374" t="s">
        <v>1697</v>
      </c>
      <c r="I1146" s="362" t="s">
        <v>1698</v>
      </c>
      <c r="J1146" s="362"/>
      <c r="K1146" s="359" t="s">
        <v>1699</v>
      </c>
    </row>
    <row r="1147" spans="1:11" ht="27.6" hidden="1">
      <c r="A1147" s="357" t="s">
        <v>17</v>
      </c>
      <c r="B1147" s="358" t="s">
        <v>1688</v>
      </c>
      <c r="C1147" s="358">
        <v>44600</v>
      </c>
      <c r="D1147" s="358" t="s">
        <v>733</v>
      </c>
      <c r="E1147" s="358" t="s">
        <v>31</v>
      </c>
      <c r="F1147" s="371" t="s">
        <v>31</v>
      </c>
      <c r="G1147" s="374" t="s">
        <v>32</v>
      </c>
      <c r="H1147" s="374" t="s">
        <v>1700</v>
      </c>
      <c r="I1147" s="362" t="s">
        <v>1541</v>
      </c>
      <c r="J1147" s="362" t="s">
        <v>270</v>
      </c>
      <c r="K1147" s="359" t="s">
        <v>1701</v>
      </c>
    </row>
    <row r="1148" spans="1:11" ht="27.6" hidden="1">
      <c r="A1148" s="357" t="s">
        <v>17</v>
      </c>
      <c r="B1148" s="358" t="s">
        <v>1688</v>
      </c>
      <c r="C1148" s="358">
        <v>44600</v>
      </c>
      <c r="D1148" s="358" t="s">
        <v>733</v>
      </c>
      <c r="E1148" s="358" t="s">
        <v>31</v>
      </c>
      <c r="F1148" s="371" t="s">
        <v>31</v>
      </c>
      <c r="G1148" s="374" t="s">
        <v>32</v>
      </c>
      <c r="H1148" s="374" t="s">
        <v>1367</v>
      </c>
      <c r="I1148" s="362" t="s">
        <v>1541</v>
      </c>
      <c r="J1148" s="362" t="s">
        <v>270</v>
      </c>
      <c r="K1148" s="359" t="s">
        <v>1701</v>
      </c>
    </row>
    <row r="1149" spans="1:11" ht="27.6" hidden="1">
      <c r="A1149" s="357" t="s">
        <v>17</v>
      </c>
      <c r="B1149" s="358" t="s">
        <v>1688</v>
      </c>
      <c r="C1149" s="358">
        <v>44600</v>
      </c>
      <c r="D1149" s="358" t="s">
        <v>733</v>
      </c>
      <c r="E1149" s="358" t="s">
        <v>31</v>
      </c>
      <c r="F1149" s="371" t="s">
        <v>31</v>
      </c>
      <c r="G1149" s="374" t="s">
        <v>32</v>
      </c>
      <c r="H1149" s="374" t="s">
        <v>112</v>
      </c>
      <c r="I1149" s="362" t="s">
        <v>1702</v>
      </c>
      <c r="J1149" s="362"/>
      <c r="K1149" s="359" t="s">
        <v>1703</v>
      </c>
    </row>
    <row r="1150" spans="1:11" ht="27.6" hidden="1">
      <c r="A1150" s="357" t="s">
        <v>17</v>
      </c>
      <c r="B1150" s="358" t="s">
        <v>1688</v>
      </c>
      <c r="C1150" s="358">
        <v>44600</v>
      </c>
      <c r="D1150" s="358" t="s">
        <v>733</v>
      </c>
      <c r="E1150" s="358" t="s">
        <v>31</v>
      </c>
      <c r="F1150" s="371" t="s">
        <v>31</v>
      </c>
      <c r="G1150" s="374" t="s">
        <v>32</v>
      </c>
      <c r="H1150" s="374" t="s">
        <v>299</v>
      </c>
      <c r="I1150" s="362" t="s">
        <v>1704</v>
      </c>
      <c r="J1150" s="362"/>
      <c r="K1150" s="359" t="s">
        <v>1703</v>
      </c>
    </row>
    <row r="1151" spans="1:11" ht="27.6" hidden="1">
      <c r="A1151" s="357" t="s">
        <v>17</v>
      </c>
      <c r="B1151" s="358" t="s">
        <v>1688</v>
      </c>
      <c r="C1151" s="358">
        <v>44600</v>
      </c>
      <c r="D1151" s="358" t="s">
        <v>733</v>
      </c>
      <c r="E1151" s="358" t="s">
        <v>31</v>
      </c>
      <c r="F1151" s="371" t="s">
        <v>31</v>
      </c>
      <c r="G1151" s="374" t="s">
        <v>32</v>
      </c>
      <c r="H1151" s="374" t="s">
        <v>1705</v>
      </c>
      <c r="I1151" s="362" t="s">
        <v>1706</v>
      </c>
      <c r="J1151" s="362"/>
      <c r="K1151" s="359" t="s">
        <v>1703</v>
      </c>
    </row>
    <row r="1152" spans="1:11" ht="27.6" hidden="1">
      <c r="A1152" s="357" t="s">
        <v>17</v>
      </c>
      <c r="B1152" s="358" t="s">
        <v>1688</v>
      </c>
      <c r="C1152" s="358">
        <v>44600</v>
      </c>
      <c r="D1152" s="358" t="s">
        <v>733</v>
      </c>
      <c r="E1152" s="358" t="s">
        <v>31</v>
      </c>
      <c r="F1152" s="371" t="s">
        <v>31</v>
      </c>
      <c r="G1152" s="374" t="s">
        <v>32</v>
      </c>
      <c r="H1152" s="374" t="s">
        <v>896</v>
      </c>
      <c r="I1152" s="362" t="s">
        <v>1707</v>
      </c>
      <c r="J1152" s="362"/>
      <c r="K1152" s="359" t="s">
        <v>1703</v>
      </c>
    </row>
    <row r="1153" spans="1:11" ht="110.45" hidden="1">
      <c r="A1153" s="357" t="s">
        <v>17</v>
      </c>
      <c r="B1153" s="358" t="s">
        <v>1688</v>
      </c>
      <c r="C1153" s="358">
        <v>44602</v>
      </c>
      <c r="D1153" s="358" t="s">
        <v>733</v>
      </c>
      <c r="E1153" s="358" t="s">
        <v>31</v>
      </c>
      <c r="F1153" s="371" t="s">
        <v>31</v>
      </c>
      <c r="G1153" s="374" t="s">
        <v>44</v>
      </c>
      <c r="H1153" s="374" t="s">
        <v>106</v>
      </c>
      <c r="I1153" s="362" t="s">
        <v>1708</v>
      </c>
      <c r="J1153" s="362" t="s">
        <v>1709</v>
      </c>
      <c r="K1153" s="359" t="s">
        <v>1710</v>
      </c>
    </row>
    <row r="1154" spans="1:11" ht="55.15" hidden="1">
      <c r="A1154" s="357" t="s">
        <v>17</v>
      </c>
      <c r="B1154" s="358" t="s">
        <v>1688</v>
      </c>
      <c r="C1154" s="358">
        <v>44602</v>
      </c>
      <c r="D1154" s="358" t="s">
        <v>733</v>
      </c>
      <c r="E1154" s="358" t="s">
        <v>31</v>
      </c>
      <c r="F1154" s="371" t="s">
        <v>31</v>
      </c>
      <c r="G1154" s="374" t="s">
        <v>44</v>
      </c>
      <c r="H1154" s="374" t="s">
        <v>1671</v>
      </c>
      <c r="I1154" s="362" t="s">
        <v>1711</v>
      </c>
      <c r="J1154" s="362" t="s">
        <v>1712</v>
      </c>
      <c r="K1154" s="359" t="s">
        <v>1713</v>
      </c>
    </row>
    <row r="1155" spans="1:11" ht="69" hidden="1">
      <c r="A1155" s="357" t="s">
        <v>17</v>
      </c>
      <c r="B1155" s="358" t="s">
        <v>1688</v>
      </c>
      <c r="C1155" s="358">
        <v>44602</v>
      </c>
      <c r="D1155" s="358" t="s">
        <v>733</v>
      </c>
      <c r="E1155" s="358" t="s">
        <v>31</v>
      </c>
      <c r="F1155" s="371" t="s">
        <v>31</v>
      </c>
      <c r="G1155" s="374" t="s">
        <v>44</v>
      </c>
      <c r="H1155" s="374" t="s">
        <v>1714</v>
      </c>
      <c r="I1155" s="362" t="s">
        <v>56</v>
      </c>
      <c r="J1155" s="362" t="s">
        <v>1715</v>
      </c>
      <c r="K1155" s="359" t="s">
        <v>1716</v>
      </c>
    </row>
    <row r="1156" spans="1:11" ht="69" hidden="1">
      <c r="A1156" s="357" t="s">
        <v>17</v>
      </c>
      <c r="B1156" s="358" t="s">
        <v>1688</v>
      </c>
      <c r="C1156" s="358">
        <v>44602</v>
      </c>
      <c r="D1156" s="358" t="s">
        <v>733</v>
      </c>
      <c r="E1156" s="358" t="s">
        <v>31</v>
      </c>
      <c r="F1156" s="371" t="s">
        <v>31</v>
      </c>
      <c r="G1156" s="374" t="s">
        <v>44</v>
      </c>
      <c r="H1156" s="374" t="s">
        <v>1717</v>
      </c>
      <c r="I1156" s="362">
        <v>0</v>
      </c>
      <c r="J1156" s="362" t="s">
        <v>1718</v>
      </c>
      <c r="K1156" s="359" t="s">
        <v>1716</v>
      </c>
    </row>
    <row r="1157" spans="1:11" ht="69" hidden="1">
      <c r="A1157" s="357" t="s">
        <v>17</v>
      </c>
      <c r="B1157" s="358" t="s">
        <v>1688</v>
      </c>
      <c r="C1157" s="358">
        <v>44602</v>
      </c>
      <c r="D1157" s="358" t="s">
        <v>733</v>
      </c>
      <c r="E1157" s="358" t="s">
        <v>31</v>
      </c>
      <c r="F1157" s="371" t="s">
        <v>31</v>
      </c>
      <c r="G1157" s="374" t="s">
        <v>44</v>
      </c>
      <c r="H1157" s="374" t="s">
        <v>1719</v>
      </c>
      <c r="I1157" s="362" t="s">
        <v>62</v>
      </c>
      <c r="J1157" s="362" t="s">
        <v>1720</v>
      </c>
      <c r="K1157" s="359" t="s">
        <v>1716</v>
      </c>
    </row>
    <row r="1158" spans="1:11" ht="69" hidden="1">
      <c r="A1158" s="357" t="s">
        <v>17</v>
      </c>
      <c r="B1158" s="358" t="s">
        <v>1688</v>
      </c>
      <c r="C1158" s="358">
        <v>44602</v>
      </c>
      <c r="D1158" s="358" t="s">
        <v>733</v>
      </c>
      <c r="E1158" s="358" t="s">
        <v>31</v>
      </c>
      <c r="F1158" s="371" t="s">
        <v>31</v>
      </c>
      <c r="G1158" s="374" t="s">
        <v>44</v>
      </c>
      <c r="H1158" s="374" t="s">
        <v>1721</v>
      </c>
      <c r="I1158" s="362">
        <v>3.5999999999999999E-3</v>
      </c>
      <c r="J1158" s="362" t="s">
        <v>1722</v>
      </c>
      <c r="K1158" s="359" t="s">
        <v>1716</v>
      </c>
    </row>
    <row r="1159" spans="1:11" ht="82.9" hidden="1">
      <c r="A1159" s="357" t="s">
        <v>17</v>
      </c>
      <c r="B1159" s="358" t="s">
        <v>1688</v>
      </c>
      <c r="C1159" s="358">
        <v>44602</v>
      </c>
      <c r="D1159" s="358" t="s">
        <v>733</v>
      </c>
      <c r="E1159" s="358" t="s">
        <v>31</v>
      </c>
      <c r="F1159" s="371" t="s">
        <v>31</v>
      </c>
      <c r="G1159" s="374" t="s">
        <v>44</v>
      </c>
      <c r="H1159" s="374" t="s">
        <v>1581</v>
      </c>
      <c r="I1159" s="362" t="s">
        <v>1723</v>
      </c>
      <c r="J1159" s="362" t="s">
        <v>1724</v>
      </c>
      <c r="K1159" s="359" t="s">
        <v>1713</v>
      </c>
    </row>
    <row r="1160" spans="1:11" ht="82.9" hidden="1">
      <c r="A1160" s="357" t="s">
        <v>17</v>
      </c>
      <c r="B1160" s="358" t="s">
        <v>1688</v>
      </c>
      <c r="C1160" s="358">
        <v>44602</v>
      </c>
      <c r="D1160" s="358" t="s">
        <v>733</v>
      </c>
      <c r="E1160" s="358" t="s">
        <v>31</v>
      </c>
      <c r="F1160" s="371" t="s">
        <v>31</v>
      </c>
      <c r="G1160" s="374" t="s">
        <v>44</v>
      </c>
      <c r="H1160" s="374" t="s">
        <v>1676</v>
      </c>
      <c r="I1160" s="362" t="s">
        <v>1725</v>
      </c>
      <c r="J1160" s="362" t="s">
        <v>1726</v>
      </c>
      <c r="K1160" s="359" t="s">
        <v>1713</v>
      </c>
    </row>
    <row r="1161" spans="1:11" ht="82.9" hidden="1">
      <c r="A1161" s="357" t="s">
        <v>17</v>
      </c>
      <c r="B1161" s="358" t="s">
        <v>1688</v>
      </c>
      <c r="C1161" s="358">
        <v>44602</v>
      </c>
      <c r="D1161" s="358" t="s">
        <v>733</v>
      </c>
      <c r="E1161" s="358" t="s">
        <v>31</v>
      </c>
      <c r="F1161" s="371" t="s">
        <v>31</v>
      </c>
      <c r="G1161" s="374" t="s">
        <v>44</v>
      </c>
      <c r="H1161" s="374" t="s">
        <v>94</v>
      </c>
      <c r="I1161" s="362" t="s">
        <v>1727</v>
      </c>
      <c r="J1161" s="362" t="s">
        <v>1728</v>
      </c>
      <c r="K1161" s="359" t="s">
        <v>1713</v>
      </c>
    </row>
    <row r="1162" spans="1:11" ht="82.9" hidden="1">
      <c r="A1162" s="357" t="s">
        <v>17</v>
      </c>
      <c r="B1162" s="358" t="s">
        <v>1688</v>
      </c>
      <c r="C1162" s="358">
        <v>44602</v>
      </c>
      <c r="D1162" s="358" t="s">
        <v>733</v>
      </c>
      <c r="E1162" s="358" t="s">
        <v>31</v>
      </c>
      <c r="F1162" s="371" t="s">
        <v>31</v>
      </c>
      <c r="G1162" s="374" t="s">
        <v>44</v>
      </c>
      <c r="H1162" s="374" t="s">
        <v>101</v>
      </c>
      <c r="I1162" s="362" t="s">
        <v>1729</v>
      </c>
      <c r="J1162" s="362" t="s">
        <v>1730</v>
      </c>
      <c r="K1162" s="359" t="s">
        <v>1713</v>
      </c>
    </row>
    <row r="1163" spans="1:11" ht="55.15" hidden="1">
      <c r="A1163" s="357" t="s">
        <v>17</v>
      </c>
      <c r="B1163" s="358" t="s">
        <v>1688</v>
      </c>
      <c r="C1163" s="358">
        <v>44602</v>
      </c>
      <c r="D1163" s="358" t="s">
        <v>733</v>
      </c>
      <c r="E1163" s="358" t="s">
        <v>31</v>
      </c>
      <c r="F1163" s="371" t="s">
        <v>31</v>
      </c>
      <c r="G1163" s="374" t="s">
        <v>44</v>
      </c>
      <c r="H1163" s="374" t="s">
        <v>1683</v>
      </c>
      <c r="I1163" s="362" t="s">
        <v>1711</v>
      </c>
      <c r="J1163" s="362" t="s">
        <v>1712</v>
      </c>
      <c r="K1163" s="359" t="s">
        <v>1713</v>
      </c>
    </row>
    <row r="1164" spans="1:11" ht="69" hidden="1">
      <c r="A1164" s="357" t="s">
        <v>17</v>
      </c>
      <c r="B1164" s="358" t="s">
        <v>1688</v>
      </c>
      <c r="C1164" s="358">
        <v>44602</v>
      </c>
      <c r="D1164" s="358" t="s">
        <v>733</v>
      </c>
      <c r="E1164" s="358" t="s">
        <v>31</v>
      </c>
      <c r="F1164" s="371" t="s">
        <v>31</v>
      </c>
      <c r="G1164" s="374" t="s">
        <v>134</v>
      </c>
      <c r="H1164" s="374" t="s">
        <v>1731</v>
      </c>
      <c r="I1164" s="362" t="s">
        <v>140</v>
      </c>
      <c r="J1164" s="362" t="s">
        <v>1732</v>
      </c>
      <c r="K1164" s="359" t="s">
        <v>1733</v>
      </c>
    </row>
    <row r="1165" spans="1:11" ht="69" hidden="1">
      <c r="A1165" s="357" t="s">
        <v>17</v>
      </c>
      <c r="B1165" s="358" t="s">
        <v>1688</v>
      </c>
      <c r="C1165" s="358">
        <v>44602</v>
      </c>
      <c r="D1165" s="358" t="s">
        <v>733</v>
      </c>
      <c r="E1165" s="358" t="s">
        <v>31</v>
      </c>
      <c r="F1165" s="371" t="s">
        <v>31</v>
      </c>
      <c r="G1165" s="374" t="s">
        <v>134</v>
      </c>
      <c r="H1165" s="374" t="s">
        <v>1734</v>
      </c>
      <c r="I1165" s="362" t="s">
        <v>146</v>
      </c>
      <c r="J1165" s="362" t="s">
        <v>1735</v>
      </c>
      <c r="K1165" s="359" t="s">
        <v>1733</v>
      </c>
    </row>
    <row r="1166" spans="1:11" ht="69" hidden="1">
      <c r="A1166" s="357" t="s">
        <v>17</v>
      </c>
      <c r="B1166" s="358" t="s">
        <v>1688</v>
      </c>
      <c r="C1166" s="358">
        <v>44602</v>
      </c>
      <c r="D1166" s="358" t="s">
        <v>733</v>
      </c>
      <c r="E1166" s="358" t="s">
        <v>31</v>
      </c>
      <c r="F1166" s="371" t="s">
        <v>31</v>
      </c>
      <c r="G1166" s="374" t="s">
        <v>134</v>
      </c>
      <c r="H1166" s="374" t="s">
        <v>1736</v>
      </c>
      <c r="I1166" s="362" t="s">
        <v>149</v>
      </c>
      <c r="J1166" s="362" t="s">
        <v>1737</v>
      </c>
      <c r="K1166" s="359" t="s">
        <v>1733</v>
      </c>
    </row>
    <row r="1167" spans="1:11" ht="69" hidden="1">
      <c r="A1167" s="357" t="s">
        <v>17</v>
      </c>
      <c r="B1167" s="358" t="s">
        <v>1688</v>
      </c>
      <c r="C1167" s="358">
        <v>44602</v>
      </c>
      <c r="D1167" s="358" t="s">
        <v>733</v>
      </c>
      <c r="E1167" s="358" t="s">
        <v>31</v>
      </c>
      <c r="F1167" s="371" t="s">
        <v>31</v>
      </c>
      <c r="G1167" s="374" t="s">
        <v>134</v>
      </c>
      <c r="H1167" s="374" t="s">
        <v>1738</v>
      </c>
      <c r="I1167" s="362" t="s">
        <v>152</v>
      </c>
      <c r="J1167" s="362" t="s">
        <v>1739</v>
      </c>
      <c r="K1167" s="359" t="s">
        <v>1733</v>
      </c>
    </row>
    <row r="1168" spans="1:11" ht="69" hidden="1">
      <c r="A1168" s="357" t="s">
        <v>17</v>
      </c>
      <c r="B1168" s="358" t="s">
        <v>1688</v>
      </c>
      <c r="C1168" s="358">
        <v>44602</v>
      </c>
      <c r="D1168" s="358" t="s">
        <v>733</v>
      </c>
      <c r="E1168" s="358" t="s">
        <v>31</v>
      </c>
      <c r="F1168" s="371" t="s">
        <v>31</v>
      </c>
      <c r="G1168" s="374" t="s">
        <v>1740</v>
      </c>
      <c r="H1168" s="374" t="s">
        <v>1277</v>
      </c>
      <c r="I1168" s="362" t="s">
        <v>1741</v>
      </c>
      <c r="J1168" s="362" t="s">
        <v>1742</v>
      </c>
      <c r="K1168" s="359" t="s">
        <v>1713</v>
      </c>
    </row>
    <row r="1169" spans="1:12" ht="69" hidden="1">
      <c r="A1169" s="357" t="s">
        <v>17</v>
      </c>
      <c r="B1169" s="358" t="s">
        <v>1688</v>
      </c>
      <c r="C1169" s="358">
        <v>44602</v>
      </c>
      <c r="D1169" s="358" t="s">
        <v>733</v>
      </c>
      <c r="E1169" s="358" t="s">
        <v>31</v>
      </c>
      <c r="F1169" s="371" t="s">
        <v>31</v>
      </c>
      <c r="G1169" s="374" t="s">
        <v>1740</v>
      </c>
      <c r="H1169" s="374" t="s">
        <v>1279</v>
      </c>
      <c r="I1169" s="362" t="s">
        <v>1743</v>
      </c>
      <c r="J1169" s="362" t="s">
        <v>1742</v>
      </c>
      <c r="K1169" s="359" t="s">
        <v>1713</v>
      </c>
    </row>
    <row r="1170" spans="1:12" ht="69" hidden="1">
      <c r="A1170" s="357" t="s">
        <v>17</v>
      </c>
      <c r="B1170" s="358" t="s">
        <v>1688</v>
      </c>
      <c r="C1170" s="358">
        <v>44602</v>
      </c>
      <c r="D1170" s="358" t="s">
        <v>733</v>
      </c>
      <c r="E1170" s="358" t="s">
        <v>31</v>
      </c>
      <c r="F1170" s="371" t="s">
        <v>31</v>
      </c>
      <c r="G1170" s="374" t="s">
        <v>1740</v>
      </c>
      <c r="H1170" s="374" t="s">
        <v>1280</v>
      </c>
      <c r="I1170" s="362" t="s">
        <v>1743</v>
      </c>
      <c r="J1170" s="362" t="s">
        <v>1742</v>
      </c>
      <c r="K1170" s="359" t="s">
        <v>1713</v>
      </c>
    </row>
    <row r="1171" spans="1:12" ht="69" hidden="1">
      <c r="A1171" s="357" t="s">
        <v>17</v>
      </c>
      <c r="B1171" s="358" t="s">
        <v>1688</v>
      </c>
      <c r="C1171" s="358">
        <v>44602</v>
      </c>
      <c r="D1171" s="358" t="s">
        <v>733</v>
      </c>
      <c r="E1171" s="358" t="s">
        <v>31</v>
      </c>
      <c r="F1171" s="371" t="s">
        <v>31</v>
      </c>
      <c r="G1171" s="374" t="s">
        <v>1740</v>
      </c>
      <c r="H1171" s="374" t="s">
        <v>1281</v>
      </c>
      <c r="I1171" s="362" t="s">
        <v>1743</v>
      </c>
      <c r="J1171" s="362" t="s">
        <v>1742</v>
      </c>
      <c r="K1171" s="359" t="s">
        <v>1713</v>
      </c>
    </row>
    <row r="1172" spans="1:12" ht="69" hidden="1">
      <c r="A1172" s="357" t="s">
        <v>17</v>
      </c>
      <c r="B1172" s="358" t="s">
        <v>1688</v>
      </c>
      <c r="C1172" s="358">
        <v>44602</v>
      </c>
      <c r="D1172" s="358" t="s">
        <v>733</v>
      </c>
      <c r="E1172" s="358" t="s">
        <v>31</v>
      </c>
      <c r="F1172" s="371" t="s">
        <v>31</v>
      </c>
      <c r="G1172" s="374" t="s">
        <v>1740</v>
      </c>
      <c r="H1172" s="374" t="s">
        <v>1283</v>
      </c>
      <c r="I1172" s="362" t="s">
        <v>1743</v>
      </c>
      <c r="J1172" s="362" t="s">
        <v>1742</v>
      </c>
      <c r="K1172" s="359" t="s">
        <v>1713</v>
      </c>
    </row>
    <row r="1173" spans="1:12" ht="69" hidden="1">
      <c r="A1173" s="357" t="s">
        <v>17</v>
      </c>
      <c r="B1173" s="358" t="s">
        <v>1688</v>
      </c>
      <c r="C1173" s="358">
        <v>44602</v>
      </c>
      <c r="D1173" s="358" t="s">
        <v>733</v>
      </c>
      <c r="E1173" s="358" t="s">
        <v>31</v>
      </c>
      <c r="F1173" s="371" t="s">
        <v>31</v>
      </c>
      <c r="G1173" s="374" t="s">
        <v>1740</v>
      </c>
      <c r="H1173" s="374" t="s">
        <v>682</v>
      </c>
      <c r="I1173" s="362" t="s">
        <v>1744</v>
      </c>
      <c r="J1173" s="362" t="s">
        <v>1745</v>
      </c>
      <c r="K1173" s="359" t="s">
        <v>1713</v>
      </c>
    </row>
    <row r="1174" spans="1:12" ht="69" hidden="1">
      <c r="A1174" s="357" t="s">
        <v>17</v>
      </c>
      <c r="B1174" s="358" t="s">
        <v>1688</v>
      </c>
      <c r="C1174" s="358">
        <v>44602</v>
      </c>
      <c r="D1174" s="358" t="s">
        <v>733</v>
      </c>
      <c r="E1174" s="358" t="s">
        <v>31</v>
      </c>
      <c r="F1174" s="371" t="s">
        <v>31</v>
      </c>
      <c r="G1174" s="374" t="s">
        <v>1740</v>
      </c>
      <c r="H1174" s="374" t="s">
        <v>1286</v>
      </c>
      <c r="I1174" s="362" t="s">
        <v>1746</v>
      </c>
      <c r="J1174" s="362" t="s">
        <v>1747</v>
      </c>
      <c r="K1174" s="359" t="s">
        <v>1713</v>
      </c>
    </row>
    <row r="1175" spans="1:12" ht="69" hidden="1">
      <c r="A1175" s="357" t="s">
        <v>17</v>
      </c>
      <c r="B1175" s="358" t="s">
        <v>1688</v>
      </c>
      <c r="C1175" s="358">
        <v>44602</v>
      </c>
      <c r="D1175" s="358" t="s">
        <v>733</v>
      </c>
      <c r="E1175" s="358" t="s">
        <v>31</v>
      </c>
      <c r="F1175" s="371" t="s">
        <v>31</v>
      </c>
      <c r="G1175" s="374" t="s">
        <v>1740</v>
      </c>
      <c r="H1175" s="374" t="s">
        <v>1288</v>
      </c>
      <c r="I1175" s="362" t="s">
        <v>1748</v>
      </c>
      <c r="J1175" s="362" t="s">
        <v>1749</v>
      </c>
      <c r="K1175" s="359" t="s">
        <v>1713</v>
      </c>
    </row>
    <row r="1176" spans="1:12" ht="69" hidden="1">
      <c r="A1176" s="357" t="s">
        <v>17</v>
      </c>
      <c r="B1176" s="358" t="s">
        <v>1688</v>
      </c>
      <c r="C1176" s="358">
        <v>44602</v>
      </c>
      <c r="D1176" s="358" t="s">
        <v>733</v>
      </c>
      <c r="E1176" s="358" t="s">
        <v>31</v>
      </c>
      <c r="F1176" s="371" t="s">
        <v>31</v>
      </c>
      <c r="G1176" s="374" t="s">
        <v>1740</v>
      </c>
      <c r="H1176" s="374" t="s">
        <v>1290</v>
      </c>
      <c r="I1176" s="362" t="s">
        <v>1750</v>
      </c>
      <c r="J1176" s="362" t="s">
        <v>1751</v>
      </c>
      <c r="K1176" s="359" t="s">
        <v>1713</v>
      </c>
    </row>
    <row r="1177" spans="1:12" ht="55.15" hidden="1">
      <c r="A1177" s="357" t="s">
        <v>17</v>
      </c>
      <c r="B1177" s="358" t="s">
        <v>1688</v>
      </c>
      <c r="C1177" s="358">
        <v>44602</v>
      </c>
      <c r="D1177" s="358" t="s">
        <v>733</v>
      </c>
      <c r="E1177" s="358" t="s">
        <v>31</v>
      </c>
      <c r="F1177" s="371" t="s">
        <v>31</v>
      </c>
      <c r="G1177" s="374" t="s">
        <v>1689</v>
      </c>
      <c r="H1177" s="374" t="s">
        <v>1216</v>
      </c>
      <c r="I1177" s="362" t="s">
        <v>1752</v>
      </c>
      <c r="J1177" s="362" t="s">
        <v>1753</v>
      </c>
      <c r="K1177" s="359" t="s">
        <v>1713</v>
      </c>
    </row>
    <row r="1178" spans="1:12" ht="41.45" hidden="1">
      <c r="A1178" s="357" t="s">
        <v>17</v>
      </c>
      <c r="B1178" s="358" t="s">
        <v>1688</v>
      </c>
      <c r="C1178" s="358">
        <v>44602</v>
      </c>
      <c r="D1178" s="358" t="s">
        <v>733</v>
      </c>
      <c r="E1178" s="358" t="s">
        <v>31</v>
      </c>
      <c r="F1178" s="371" t="s">
        <v>31</v>
      </c>
      <c r="G1178" s="374" t="s">
        <v>1689</v>
      </c>
      <c r="H1178" s="374" t="s">
        <v>1240</v>
      </c>
      <c r="I1178" s="362" t="s">
        <v>1754</v>
      </c>
      <c r="J1178" s="362" t="s">
        <v>1755</v>
      </c>
      <c r="K1178" s="359" t="s">
        <v>1713</v>
      </c>
    </row>
    <row r="1179" spans="1:12" ht="41.45" hidden="1">
      <c r="A1179" s="357" t="s">
        <v>17</v>
      </c>
      <c r="B1179" s="358" t="s">
        <v>1688</v>
      </c>
      <c r="C1179" s="358">
        <v>44602</v>
      </c>
      <c r="D1179" s="358" t="s">
        <v>733</v>
      </c>
      <c r="E1179" s="358" t="s">
        <v>31</v>
      </c>
      <c r="F1179" s="371" t="s">
        <v>31</v>
      </c>
      <c r="G1179" s="374" t="s">
        <v>1689</v>
      </c>
      <c r="H1179" s="374" t="s">
        <v>1270</v>
      </c>
      <c r="I1179" s="362" t="s">
        <v>1756</v>
      </c>
      <c r="J1179" s="362" t="s">
        <v>1757</v>
      </c>
      <c r="K1179" s="359" t="s">
        <v>1713</v>
      </c>
    </row>
    <row r="1180" spans="1:12" ht="41.45" hidden="1">
      <c r="A1180" s="357" t="s">
        <v>17</v>
      </c>
      <c r="B1180" s="358" t="s">
        <v>1688</v>
      </c>
      <c r="C1180" s="358">
        <v>44602</v>
      </c>
      <c r="D1180" s="358" t="s">
        <v>733</v>
      </c>
      <c r="E1180" s="358" t="s">
        <v>31</v>
      </c>
      <c r="F1180" s="371" t="s">
        <v>31</v>
      </c>
      <c r="G1180" s="374" t="s">
        <v>1689</v>
      </c>
      <c r="H1180" s="374" t="s">
        <v>1282</v>
      </c>
      <c r="I1180" s="362" t="s">
        <v>1758</v>
      </c>
      <c r="J1180" s="362" t="s">
        <v>1759</v>
      </c>
      <c r="K1180" s="359" t="s">
        <v>1713</v>
      </c>
    </row>
    <row r="1181" spans="1:12" ht="41.45" hidden="1">
      <c r="A1181" s="357" t="s">
        <v>17</v>
      </c>
      <c r="B1181" s="358" t="s">
        <v>1688</v>
      </c>
      <c r="C1181" s="358">
        <v>44602</v>
      </c>
      <c r="D1181" s="358" t="s">
        <v>733</v>
      </c>
      <c r="E1181" s="358" t="s">
        <v>31</v>
      </c>
      <c r="F1181" s="371" t="s">
        <v>31</v>
      </c>
      <c r="G1181" s="374" t="s">
        <v>1689</v>
      </c>
      <c r="H1181" s="374" t="s">
        <v>678</v>
      </c>
      <c r="I1181" s="362" t="s">
        <v>1756</v>
      </c>
      <c r="J1181" s="362" t="s">
        <v>1759</v>
      </c>
      <c r="K1181" s="359" t="s">
        <v>1713</v>
      </c>
    </row>
    <row r="1182" spans="1:12" ht="41.45" hidden="1">
      <c r="A1182" s="357" t="s">
        <v>17</v>
      </c>
      <c r="B1182" s="358" t="s">
        <v>1688</v>
      </c>
      <c r="C1182" s="358">
        <v>44602</v>
      </c>
      <c r="D1182" s="358" t="s">
        <v>733</v>
      </c>
      <c r="E1182" s="358" t="s">
        <v>31</v>
      </c>
      <c r="F1182" s="371" t="s">
        <v>31</v>
      </c>
      <c r="G1182" s="374" t="s">
        <v>1689</v>
      </c>
      <c r="H1182" s="374" t="s">
        <v>682</v>
      </c>
      <c r="I1182" s="362" t="s">
        <v>1758</v>
      </c>
      <c r="J1182" s="362" t="s">
        <v>1759</v>
      </c>
      <c r="K1182" s="359" t="s">
        <v>1713</v>
      </c>
    </row>
    <row r="1183" spans="1:12" ht="41.45" hidden="1">
      <c r="A1183" s="357" t="s">
        <v>17</v>
      </c>
      <c r="B1183" s="358" t="s">
        <v>1688</v>
      </c>
      <c r="C1183" s="358">
        <v>44602</v>
      </c>
      <c r="D1183" s="358" t="s">
        <v>733</v>
      </c>
      <c r="E1183" s="358" t="s">
        <v>31</v>
      </c>
      <c r="F1183" s="371" t="s">
        <v>31</v>
      </c>
      <c r="G1183" s="374" t="s">
        <v>1689</v>
      </c>
      <c r="H1183" s="374" t="s">
        <v>1274</v>
      </c>
      <c r="I1183" s="362" t="s">
        <v>1760</v>
      </c>
      <c r="J1183" s="362" t="s">
        <v>1761</v>
      </c>
      <c r="K1183" s="359" t="s">
        <v>1713</v>
      </c>
    </row>
    <row r="1184" spans="1:12" ht="69" hidden="1">
      <c r="A1184" s="357" t="s">
        <v>17</v>
      </c>
      <c r="B1184" s="358" t="s">
        <v>1688</v>
      </c>
      <c r="C1184" s="358">
        <v>44602</v>
      </c>
      <c r="D1184" s="358" t="s">
        <v>733</v>
      </c>
      <c r="E1184" s="358" t="s">
        <v>31</v>
      </c>
      <c r="F1184" s="371" t="s">
        <v>31</v>
      </c>
      <c r="G1184" s="374" t="s">
        <v>1689</v>
      </c>
      <c r="H1184" s="374" t="s">
        <v>1290</v>
      </c>
      <c r="I1184" s="362" t="s">
        <v>1744</v>
      </c>
      <c r="J1184" s="362" t="s">
        <v>1751</v>
      </c>
      <c r="K1184" s="359" t="s">
        <v>1713</v>
      </c>
      <c r="L1184" s="380"/>
    </row>
    <row r="1185" spans="1:11" ht="55.15" hidden="1">
      <c r="A1185" s="357" t="s">
        <v>17</v>
      </c>
      <c r="B1185" s="358" t="s">
        <v>1688</v>
      </c>
      <c r="C1185" s="358">
        <v>44602</v>
      </c>
      <c r="D1185" s="358" t="s">
        <v>733</v>
      </c>
      <c r="E1185" s="358" t="s">
        <v>31</v>
      </c>
      <c r="F1185" s="371" t="s">
        <v>31</v>
      </c>
      <c r="G1185" s="374" t="s">
        <v>1689</v>
      </c>
      <c r="H1185" s="374" t="s">
        <v>1435</v>
      </c>
      <c r="I1185" s="362" t="s">
        <v>1762</v>
      </c>
      <c r="J1185" s="362" t="s">
        <v>1763</v>
      </c>
      <c r="K1185" s="359" t="s">
        <v>1713</v>
      </c>
    </row>
    <row r="1186" spans="1:11" ht="55.15" hidden="1">
      <c r="A1186" s="357" t="s">
        <v>17</v>
      </c>
      <c r="B1186" s="358" t="s">
        <v>1688</v>
      </c>
      <c r="C1186" s="358">
        <v>44602</v>
      </c>
      <c r="D1186" s="358" t="s">
        <v>733</v>
      </c>
      <c r="E1186" s="358" t="s">
        <v>31</v>
      </c>
      <c r="F1186" s="371" t="s">
        <v>31</v>
      </c>
      <c r="G1186" s="374" t="s">
        <v>1689</v>
      </c>
      <c r="H1186" s="374" t="s">
        <v>1437</v>
      </c>
      <c r="I1186" s="362" t="s">
        <v>1764</v>
      </c>
      <c r="J1186" s="362" t="s">
        <v>1765</v>
      </c>
      <c r="K1186" s="359" t="s">
        <v>1713</v>
      </c>
    </row>
    <row r="1187" spans="1:11" ht="55.15" hidden="1">
      <c r="A1187" s="357" t="s">
        <v>17</v>
      </c>
      <c r="B1187" s="358" t="s">
        <v>1688</v>
      </c>
      <c r="C1187" s="358">
        <v>44602</v>
      </c>
      <c r="D1187" s="358" t="s">
        <v>733</v>
      </c>
      <c r="E1187" s="358" t="s">
        <v>31</v>
      </c>
      <c r="F1187" s="371" t="s">
        <v>31</v>
      </c>
      <c r="G1187" s="374" t="s">
        <v>1689</v>
      </c>
      <c r="H1187" s="374" t="s">
        <v>1439</v>
      </c>
      <c r="I1187" s="362" t="s">
        <v>1766</v>
      </c>
      <c r="J1187" s="362" t="s">
        <v>1767</v>
      </c>
      <c r="K1187" s="359" t="s">
        <v>1713</v>
      </c>
    </row>
    <row r="1188" spans="1:11" hidden="1">
      <c r="A1188" s="357" t="s">
        <v>17</v>
      </c>
      <c r="B1188" s="358" t="s">
        <v>1688</v>
      </c>
      <c r="C1188" s="358">
        <v>44602</v>
      </c>
      <c r="D1188" s="358" t="s">
        <v>733</v>
      </c>
      <c r="E1188" s="358" t="s">
        <v>31</v>
      </c>
      <c r="F1188" s="371" t="s">
        <v>31</v>
      </c>
      <c r="G1188" s="374" t="s">
        <v>1689</v>
      </c>
      <c r="H1188" s="374" t="s">
        <v>719</v>
      </c>
      <c r="I1188" s="362" t="s">
        <v>1768</v>
      </c>
      <c r="J1188" s="362" t="s">
        <v>1484</v>
      </c>
      <c r="K1188" s="359" t="s">
        <v>1769</v>
      </c>
    </row>
    <row r="1189" spans="1:11" hidden="1">
      <c r="A1189" s="357" t="s">
        <v>17</v>
      </c>
      <c r="B1189" s="358" t="s">
        <v>1688</v>
      </c>
      <c r="C1189" s="358">
        <v>44602</v>
      </c>
      <c r="D1189" s="358" t="s">
        <v>733</v>
      </c>
      <c r="E1189" s="358" t="s">
        <v>31</v>
      </c>
      <c r="F1189" s="371" t="s">
        <v>31</v>
      </c>
      <c r="G1189" s="374" t="s">
        <v>1689</v>
      </c>
      <c r="H1189" s="374" t="s">
        <v>721</v>
      </c>
      <c r="I1189" s="362" t="s">
        <v>1770</v>
      </c>
      <c r="J1189" s="362" t="s">
        <v>1771</v>
      </c>
      <c r="K1189" s="359" t="s">
        <v>1769</v>
      </c>
    </row>
    <row r="1190" spans="1:11" hidden="1">
      <c r="A1190" s="357" t="s">
        <v>17</v>
      </c>
      <c r="B1190" s="358" t="s">
        <v>1688</v>
      </c>
      <c r="C1190" s="358">
        <v>44602</v>
      </c>
      <c r="D1190" s="358" t="s">
        <v>733</v>
      </c>
      <c r="E1190" s="358" t="s">
        <v>31</v>
      </c>
      <c r="F1190" s="371" t="s">
        <v>31</v>
      </c>
      <c r="G1190" s="374" t="s">
        <v>1689</v>
      </c>
      <c r="H1190" s="374" t="s">
        <v>1772</v>
      </c>
      <c r="I1190" s="362" t="s">
        <v>1773</v>
      </c>
      <c r="J1190" s="362" t="s">
        <v>270</v>
      </c>
      <c r="K1190" s="359" t="s">
        <v>1774</v>
      </c>
    </row>
    <row r="1191" spans="1:11" hidden="1">
      <c r="A1191" s="357" t="s">
        <v>17</v>
      </c>
      <c r="B1191" s="358" t="s">
        <v>1688</v>
      </c>
      <c r="C1191" s="358">
        <v>44602</v>
      </c>
      <c r="D1191" s="358" t="s">
        <v>31</v>
      </c>
      <c r="E1191" s="358" t="s">
        <v>733</v>
      </c>
      <c r="F1191" s="371" t="s">
        <v>733</v>
      </c>
      <c r="G1191" s="374" t="s">
        <v>1689</v>
      </c>
      <c r="H1191" s="374" t="s">
        <v>1775</v>
      </c>
      <c r="I1191" s="362" t="s">
        <v>1776</v>
      </c>
      <c r="J1191" s="362" t="s">
        <v>270</v>
      </c>
      <c r="K1191" s="359" t="s">
        <v>1774</v>
      </c>
    </row>
    <row r="1192" spans="1:11" ht="82.9" hidden="1">
      <c r="A1192" s="357" t="s">
        <v>17</v>
      </c>
      <c r="B1192" s="358" t="s">
        <v>1688</v>
      </c>
      <c r="C1192" s="358">
        <v>44701</v>
      </c>
      <c r="D1192" s="358" t="s">
        <v>733</v>
      </c>
      <c r="E1192" s="358" t="s">
        <v>31</v>
      </c>
      <c r="F1192" s="371" t="s">
        <v>31</v>
      </c>
      <c r="G1192" s="374" t="s">
        <v>497</v>
      </c>
      <c r="H1192" s="374" t="s">
        <v>1777</v>
      </c>
      <c r="I1192" s="362" t="s">
        <v>1778</v>
      </c>
      <c r="J1192" s="362" t="s">
        <v>270</v>
      </c>
      <c r="K1192" s="359" t="s">
        <v>1779</v>
      </c>
    </row>
    <row r="1193" spans="1:11" ht="55.15" hidden="1">
      <c r="A1193" s="357" t="s">
        <v>17</v>
      </c>
      <c r="B1193" s="358" t="s">
        <v>1780</v>
      </c>
      <c r="C1193" s="358">
        <v>44795</v>
      </c>
      <c r="D1193" s="358" t="s">
        <v>733</v>
      </c>
      <c r="E1193" s="358" t="s">
        <v>31</v>
      </c>
      <c r="F1193" s="371" t="s">
        <v>31</v>
      </c>
      <c r="G1193" s="374" t="s">
        <v>32</v>
      </c>
      <c r="H1193" s="374" t="s">
        <v>1781</v>
      </c>
      <c r="I1193" s="362" t="s">
        <v>1782</v>
      </c>
      <c r="J1193" s="362"/>
      <c r="K1193" s="359" t="s">
        <v>1783</v>
      </c>
    </row>
    <row r="1194" spans="1:11" ht="55.15" hidden="1">
      <c r="A1194" s="357" t="s">
        <v>17</v>
      </c>
      <c r="B1194" s="358" t="s">
        <v>1780</v>
      </c>
      <c r="C1194" s="358">
        <v>44795</v>
      </c>
      <c r="D1194" s="358" t="s">
        <v>733</v>
      </c>
      <c r="E1194" s="358" t="s">
        <v>31</v>
      </c>
      <c r="F1194" s="371" t="s">
        <v>31</v>
      </c>
      <c r="G1194" s="374" t="s">
        <v>32</v>
      </c>
      <c r="H1194" s="374" t="s">
        <v>1784</v>
      </c>
      <c r="I1194" s="362" t="s">
        <v>1782</v>
      </c>
      <c r="J1194" s="362"/>
      <c r="K1194" s="359" t="s">
        <v>1783</v>
      </c>
    </row>
    <row r="1195" spans="1:11" ht="55.15" hidden="1">
      <c r="A1195" s="357" t="s">
        <v>17</v>
      </c>
      <c r="B1195" s="358" t="s">
        <v>1780</v>
      </c>
      <c r="C1195" s="358">
        <v>44795</v>
      </c>
      <c r="D1195" s="358" t="s">
        <v>733</v>
      </c>
      <c r="E1195" s="358" t="s">
        <v>31</v>
      </c>
      <c r="F1195" s="371" t="s">
        <v>31</v>
      </c>
      <c r="G1195" s="374" t="s">
        <v>32</v>
      </c>
      <c r="H1195" s="374" t="s">
        <v>1785</v>
      </c>
      <c r="I1195" s="362" t="s">
        <v>1782</v>
      </c>
      <c r="J1195" s="362"/>
      <c r="K1195" s="359" t="s">
        <v>1783</v>
      </c>
    </row>
    <row r="1196" spans="1:11" ht="82.9" hidden="1">
      <c r="A1196" s="381" t="s">
        <v>17</v>
      </c>
      <c r="B1196" s="358" t="s">
        <v>1786</v>
      </c>
      <c r="C1196" s="358">
        <v>44811</v>
      </c>
      <c r="D1196" s="358" t="s">
        <v>733</v>
      </c>
      <c r="E1196" s="358" t="s">
        <v>31</v>
      </c>
      <c r="F1196" s="371" t="s">
        <v>31</v>
      </c>
      <c r="G1196" s="374" t="s">
        <v>497</v>
      </c>
      <c r="H1196" s="374" t="s">
        <v>1777</v>
      </c>
      <c r="I1196" s="362" t="s">
        <v>1787</v>
      </c>
      <c r="J1196" s="362" t="s">
        <v>1778</v>
      </c>
      <c r="K1196" s="359" t="s">
        <v>1788</v>
      </c>
    </row>
    <row r="1197" spans="1:11" ht="27.6" hidden="1">
      <c r="A1197" s="381" t="s">
        <v>17</v>
      </c>
      <c r="B1197" s="358" t="s">
        <v>1789</v>
      </c>
      <c r="C1197" s="358">
        <v>44874</v>
      </c>
      <c r="D1197" s="358" t="s">
        <v>733</v>
      </c>
      <c r="E1197" s="358" t="s">
        <v>31</v>
      </c>
      <c r="F1197" s="371" t="s">
        <v>31</v>
      </c>
      <c r="G1197" s="374" t="s">
        <v>32</v>
      </c>
      <c r="H1197" s="372" t="s">
        <v>1790</v>
      </c>
      <c r="I1197" s="362"/>
      <c r="J1197" s="362"/>
      <c r="K1197" s="359" t="s">
        <v>1791</v>
      </c>
    </row>
    <row r="1198" spans="1:11" ht="169.5" hidden="1" customHeight="1">
      <c r="A1198" s="381" t="s">
        <v>17</v>
      </c>
      <c r="B1198" s="358" t="s">
        <v>1789</v>
      </c>
      <c r="C1198" s="358">
        <v>44874</v>
      </c>
      <c r="D1198" s="358" t="s">
        <v>733</v>
      </c>
      <c r="E1198" s="358" t="s">
        <v>31</v>
      </c>
      <c r="F1198" s="371" t="s">
        <v>31</v>
      </c>
      <c r="G1198" s="374" t="s">
        <v>32</v>
      </c>
      <c r="H1198" s="372" t="s">
        <v>1792</v>
      </c>
      <c r="I1198" s="362" t="s">
        <v>1793</v>
      </c>
      <c r="J1198" s="362"/>
      <c r="K1198" s="359" t="s">
        <v>1794</v>
      </c>
    </row>
    <row r="1199" spans="1:11">
      <c r="A1199" s="381" t="s">
        <v>17</v>
      </c>
      <c r="B1199" s="358"/>
      <c r="C1199" s="358"/>
      <c r="D1199" s="358"/>
      <c r="E1199" s="358"/>
      <c r="F1199" s="358"/>
      <c r="G1199" s="374"/>
      <c r="H1199" s="372"/>
      <c r="I1199" s="362"/>
      <c r="J1199" s="362"/>
      <c r="K1199" s="359"/>
    </row>
    <row r="1200" spans="1:11">
      <c r="A1200" s="381" t="s">
        <v>17</v>
      </c>
      <c r="B1200" s="358"/>
      <c r="C1200" s="358"/>
      <c r="D1200" s="358"/>
      <c r="E1200" s="358"/>
      <c r="F1200" s="358"/>
      <c r="G1200" s="372"/>
      <c r="H1200" s="372"/>
      <c r="I1200" s="362"/>
      <c r="J1200" s="362"/>
      <c r="K1200" s="359"/>
    </row>
    <row r="1201" spans="1:11">
      <c r="A1201" s="381" t="s">
        <v>17</v>
      </c>
      <c r="B1201" s="358"/>
      <c r="C1201" s="358"/>
      <c r="D1201" s="358"/>
      <c r="E1201" s="358"/>
      <c r="F1201" s="358"/>
      <c r="G1201" s="372"/>
      <c r="H1201" s="372"/>
      <c r="I1201" s="362"/>
      <c r="J1201" s="362"/>
      <c r="K1201" s="359"/>
    </row>
    <row r="1202" spans="1:11">
      <c r="A1202" s="381" t="s">
        <v>17</v>
      </c>
      <c r="B1202" s="358"/>
      <c r="C1202" s="358"/>
      <c r="D1202" s="358"/>
      <c r="E1202" s="358"/>
      <c r="F1202" s="358"/>
      <c r="G1202" s="374"/>
      <c r="H1202" s="372"/>
      <c r="I1202" s="362"/>
      <c r="J1202" s="362"/>
      <c r="K1202" s="359"/>
    </row>
  </sheetData>
  <sheetProtection algorithmName="SHA-512" hashValue="rsZ9eRJCmTl8Xwd25vLQwWzOu3RbBIUqLWuuo5pDSF+i06klfXUwvO9d5+rfQFjfzFR/lGAYYHzr4KNorULt0w==" saltValue="tVEduQ1g1DSbTJwXJCDsEw==" spinCount="100000" sheet="1" objects="1" scenarios="1"/>
  <mergeCells count="43">
    <mergeCell ref="K927:K949"/>
    <mergeCell ref="K950:K1023"/>
    <mergeCell ref="K1024:K1138"/>
    <mergeCell ref="K576:K581"/>
    <mergeCell ref="K582:K591"/>
    <mergeCell ref="K592:K605"/>
    <mergeCell ref="K606:K615"/>
    <mergeCell ref="K616:K772"/>
    <mergeCell ref="K773:K926"/>
    <mergeCell ref="K563:K575"/>
    <mergeCell ref="K456:K472"/>
    <mergeCell ref="K473:K474"/>
    <mergeCell ref="K475:K477"/>
    <mergeCell ref="K480:K482"/>
    <mergeCell ref="K484:K485"/>
    <mergeCell ref="K489:K493"/>
    <mergeCell ref="K494:K509"/>
    <mergeCell ref="K510:K525"/>
    <mergeCell ref="K526:K541"/>
    <mergeCell ref="K542:K557"/>
    <mergeCell ref="K558:K562"/>
    <mergeCell ref="K442:K455"/>
    <mergeCell ref="K330:K331"/>
    <mergeCell ref="K332:K339"/>
    <mergeCell ref="K340:K354"/>
    <mergeCell ref="K358:K364"/>
    <mergeCell ref="K365:K369"/>
    <mergeCell ref="K370:K389"/>
    <mergeCell ref="K390:K405"/>
    <mergeCell ref="K406:K410"/>
    <mergeCell ref="K411:K419"/>
    <mergeCell ref="K420:K424"/>
    <mergeCell ref="K425:K441"/>
    <mergeCell ref="B2:H2"/>
    <mergeCell ref="B4:H4"/>
    <mergeCell ref="D6:H6"/>
    <mergeCell ref="B7:B12"/>
    <mergeCell ref="D7:H7"/>
    <mergeCell ref="D8:H8"/>
    <mergeCell ref="D9:H9"/>
    <mergeCell ref="D10:H10"/>
    <mergeCell ref="D11:H11"/>
    <mergeCell ref="D12:H12"/>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6C5B0-9AB9-4BD3-B397-10C98B8A5910}">
  <dimension ref="A1:AB174"/>
  <sheetViews>
    <sheetView topLeftCell="A17" zoomScaleNormal="100" workbookViewId="0">
      <selection activeCell="F29" sqref="F29"/>
    </sheetView>
  </sheetViews>
  <sheetFormatPr defaultColWidth="10.28515625" defaultRowHeight="13.9"/>
  <cols>
    <col min="1" max="1" width="4.28515625" style="18" customWidth="1"/>
    <col min="2" max="2" width="14" style="43" customWidth="1"/>
    <col min="3" max="3" width="10.7109375" style="43" bestFit="1" customWidth="1"/>
    <col min="4" max="5" width="11.5703125" style="43" customWidth="1"/>
    <col min="6" max="6" width="11.28515625" style="43" customWidth="1"/>
    <col min="7" max="7" width="18" style="43" customWidth="1"/>
    <col min="8" max="8" width="60" style="43" customWidth="1"/>
    <col min="9" max="10" width="40.28515625" style="43" customWidth="1"/>
    <col min="11" max="11" width="121.28515625" style="43" bestFit="1" customWidth="1"/>
    <col min="12" max="12" width="5.7109375" style="43" customWidth="1"/>
    <col min="13" max="13" width="10.7109375" style="43" bestFit="1" customWidth="1"/>
    <col min="14" max="14" width="11.5703125" style="43" customWidth="1"/>
    <col min="15" max="15" width="5.7109375" style="43" customWidth="1"/>
    <col min="16" max="16" width="27.5703125" style="43" bestFit="1" customWidth="1"/>
    <col min="17" max="17" width="9.7109375" style="43" customWidth="1"/>
    <col min="18" max="18" width="11.7109375" style="18" bestFit="1" customWidth="1"/>
    <col min="19" max="28" width="10.28515625" style="18"/>
    <col min="29" max="16384" width="10.28515625" style="43"/>
  </cols>
  <sheetData>
    <row r="1" spans="2:17" s="18" customFormat="1"/>
    <row r="2" spans="2:17" ht="15.6">
      <c r="B2" s="572" t="s">
        <v>2286</v>
      </c>
      <c r="C2" s="572"/>
      <c r="D2" s="572"/>
      <c r="E2" s="572"/>
      <c r="F2" s="572"/>
      <c r="G2" s="572"/>
      <c r="H2" s="572"/>
      <c r="I2" s="572"/>
      <c r="J2" s="572"/>
      <c r="K2" s="572"/>
      <c r="L2" s="572"/>
      <c r="M2" s="572"/>
      <c r="N2" s="572"/>
      <c r="O2" s="572"/>
      <c r="P2" s="572"/>
      <c r="Q2" s="572"/>
    </row>
    <row r="3" spans="2:17" s="18" customFormat="1"/>
    <row r="4" spans="2:17" ht="30" customHeight="1">
      <c r="B4" s="569" t="s">
        <v>2287</v>
      </c>
      <c r="C4" s="570"/>
      <c r="D4" s="570"/>
      <c r="E4" s="570"/>
      <c r="F4" s="570"/>
      <c r="G4" s="570"/>
      <c r="H4" s="571"/>
      <c r="I4" s="529" t="s">
        <v>472</v>
      </c>
      <c r="J4" s="529"/>
      <c r="K4" s="61"/>
      <c r="L4" s="18"/>
      <c r="M4" s="573" t="s">
        <v>2288</v>
      </c>
      <c r="N4" s="574"/>
      <c r="O4" s="18"/>
      <c r="P4" s="569" t="s">
        <v>2289</v>
      </c>
      <c r="Q4" s="571"/>
    </row>
    <row r="5" spans="2:17" ht="82.9">
      <c r="B5" s="61" t="s">
        <v>2290</v>
      </c>
      <c r="C5" s="61" t="s">
        <v>2291</v>
      </c>
      <c r="D5" s="61" t="s">
        <v>2292</v>
      </c>
      <c r="E5" s="61" t="s">
        <v>2293</v>
      </c>
      <c r="F5" s="61" t="s">
        <v>2294</v>
      </c>
      <c r="G5" s="61" t="s">
        <v>2295</v>
      </c>
      <c r="H5" s="61" t="s">
        <v>28</v>
      </c>
      <c r="I5" s="61" t="s">
        <v>2296</v>
      </c>
      <c r="J5" s="61" t="s">
        <v>2297</v>
      </c>
      <c r="K5" s="61" t="s">
        <v>2298</v>
      </c>
      <c r="L5" s="18"/>
      <c r="M5" s="575"/>
      <c r="N5" s="576"/>
      <c r="O5" s="18"/>
      <c r="P5" s="57" t="s">
        <v>2299</v>
      </c>
      <c r="Q5" s="57" t="s">
        <v>2300</v>
      </c>
    </row>
    <row r="6" spans="2:17">
      <c r="B6" s="157" t="s">
        <v>2301</v>
      </c>
      <c r="C6" s="157">
        <v>1</v>
      </c>
      <c r="D6" s="158">
        <v>4660</v>
      </c>
      <c r="E6" s="158">
        <v>4750</v>
      </c>
      <c r="F6" s="159">
        <v>0.02</v>
      </c>
      <c r="G6" s="160">
        <v>0.1</v>
      </c>
      <c r="H6" s="161" t="s">
        <v>2302</v>
      </c>
      <c r="I6" s="162" t="s">
        <v>2303</v>
      </c>
      <c r="J6" s="162" t="s">
        <v>2304</v>
      </c>
      <c r="K6" s="162" t="s">
        <v>2305</v>
      </c>
      <c r="L6" s="18"/>
      <c r="M6" s="164" t="s">
        <v>2306</v>
      </c>
      <c r="N6" s="165">
        <v>0.02</v>
      </c>
      <c r="O6" s="18"/>
      <c r="P6" s="164" t="s">
        <v>2307</v>
      </c>
      <c r="Q6" s="164">
        <v>23</v>
      </c>
    </row>
    <row r="7" spans="2:17">
      <c r="B7" s="157" t="s">
        <v>2308</v>
      </c>
      <c r="C7" s="157">
        <v>0.85</v>
      </c>
      <c r="D7" s="158">
        <v>5820</v>
      </c>
      <c r="E7" s="158">
        <v>6130</v>
      </c>
      <c r="F7" s="159">
        <v>0.02</v>
      </c>
      <c r="G7" s="160">
        <v>0.1</v>
      </c>
      <c r="H7" s="161" t="s">
        <v>2302</v>
      </c>
      <c r="I7" s="162" t="s">
        <v>2303</v>
      </c>
      <c r="J7" s="162" t="s">
        <v>2304</v>
      </c>
      <c r="K7" s="162" t="s">
        <v>2305</v>
      </c>
      <c r="L7" s="18"/>
      <c r="M7" s="164" t="s">
        <v>2309</v>
      </c>
      <c r="N7" s="166">
        <v>7.0000000000000007E-2</v>
      </c>
      <c r="O7" s="18"/>
      <c r="P7" s="164" t="s">
        <v>2310</v>
      </c>
      <c r="Q7" s="164">
        <v>23</v>
      </c>
    </row>
    <row r="8" spans="2:17">
      <c r="B8" s="157" t="s">
        <v>2311</v>
      </c>
      <c r="C8" s="157">
        <v>0.57999999999999996</v>
      </c>
      <c r="D8" s="158">
        <v>8590</v>
      </c>
      <c r="E8" s="158">
        <v>10000</v>
      </c>
      <c r="F8" s="159">
        <v>7.0000000000000007E-2</v>
      </c>
      <c r="G8" s="160">
        <v>0.1</v>
      </c>
      <c r="H8" s="161"/>
      <c r="I8" s="162" t="s">
        <v>2303</v>
      </c>
      <c r="J8" s="162" t="s">
        <v>2304</v>
      </c>
      <c r="K8" s="162" t="s">
        <v>2305</v>
      </c>
      <c r="L8" s="18"/>
      <c r="M8" s="18"/>
      <c r="N8" s="18"/>
      <c r="O8" s="18"/>
      <c r="P8" s="164" t="s">
        <v>2312</v>
      </c>
      <c r="Q8" s="164">
        <v>15</v>
      </c>
    </row>
    <row r="9" spans="2:17">
      <c r="B9" s="157" t="s">
        <v>2313</v>
      </c>
      <c r="C9" s="157">
        <v>0.56999999999999995</v>
      </c>
      <c r="D9" s="158">
        <v>7670</v>
      </c>
      <c r="E9" s="158">
        <v>7370</v>
      </c>
      <c r="F9" s="159">
        <v>7.0000000000000007E-2</v>
      </c>
      <c r="G9" s="160">
        <v>0.1</v>
      </c>
      <c r="H9" s="161"/>
      <c r="I9" s="162" t="s">
        <v>2303</v>
      </c>
      <c r="J9" s="162" t="s">
        <v>2304</v>
      </c>
      <c r="K9" s="162" t="s">
        <v>2305</v>
      </c>
      <c r="L9" s="18"/>
      <c r="M9" s="18"/>
      <c r="N9" s="18"/>
      <c r="O9" s="18"/>
      <c r="P9" s="164" t="s">
        <v>2314</v>
      </c>
      <c r="Q9" s="164">
        <v>20</v>
      </c>
    </row>
    <row r="10" spans="2:17">
      <c r="B10" s="157" t="s">
        <v>2315</v>
      </c>
      <c r="C10" s="157">
        <v>0.82</v>
      </c>
      <c r="D10" s="158">
        <v>10200</v>
      </c>
      <c r="E10" s="158">
        <v>10900</v>
      </c>
      <c r="F10" s="159">
        <v>7.0000000000000007E-2</v>
      </c>
      <c r="G10" s="160">
        <v>0.1</v>
      </c>
      <c r="H10" s="161" t="s">
        <v>2316</v>
      </c>
      <c r="I10" s="162" t="s">
        <v>2303</v>
      </c>
      <c r="J10" s="162" t="s">
        <v>2304</v>
      </c>
      <c r="K10" s="162" t="s">
        <v>2305</v>
      </c>
      <c r="L10" s="18"/>
      <c r="M10" s="18"/>
      <c r="N10" s="18"/>
      <c r="O10" s="18"/>
      <c r="P10" s="164" t="s">
        <v>2317</v>
      </c>
      <c r="Q10" s="164">
        <v>23</v>
      </c>
    </row>
    <row r="11" spans="2:17">
      <c r="B11" s="157" t="s">
        <v>2318</v>
      </c>
      <c r="C11" s="157">
        <v>0.60499999999999998</v>
      </c>
      <c r="D11" s="158">
        <v>8100</v>
      </c>
      <c r="E11" s="158">
        <v>8100</v>
      </c>
      <c r="F11" s="159">
        <v>7.0000000000000007E-2</v>
      </c>
      <c r="G11" s="160">
        <v>0.1</v>
      </c>
      <c r="H11" s="161"/>
      <c r="I11" s="162" t="s">
        <v>2303</v>
      </c>
      <c r="J11" s="162" t="s">
        <v>2303</v>
      </c>
      <c r="K11" s="162" t="s">
        <v>2319</v>
      </c>
      <c r="L11" s="18"/>
      <c r="M11" s="18"/>
      <c r="N11" s="18"/>
      <c r="O11" s="18"/>
      <c r="P11" s="164" t="s">
        <v>2320</v>
      </c>
      <c r="Q11" s="164">
        <v>20</v>
      </c>
    </row>
    <row r="12" spans="2:17">
      <c r="B12" s="157" t="s">
        <v>2321</v>
      </c>
      <c r="C12" s="157">
        <v>0.311</v>
      </c>
      <c r="D12" s="158">
        <v>4600</v>
      </c>
      <c r="E12" s="158">
        <v>4600</v>
      </c>
      <c r="F12" s="159">
        <v>7.0000000000000007E-2</v>
      </c>
      <c r="G12" s="160">
        <v>0.1</v>
      </c>
      <c r="H12" s="161" t="s">
        <v>2322</v>
      </c>
      <c r="I12" s="162" t="s">
        <v>2303</v>
      </c>
      <c r="J12" s="162" t="s">
        <v>2303</v>
      </c>
      <c r="K12" s="162" t="s">
        <v>2319</v>
      </c>
      <c r="L12" s="18"/>
      <c r="M12" s="18"/>
      <c r="N12" s="18"/>
      <c r="O12" s="18"/>
      <c r="P12" s="164" t="s">
        <v>2323</v>
      </c>
      <c r="Q12" s="164">
        <v>15</v>
      </c>
    </row>
    <row r="13" spans="2:17">
      <c r="B13" s="157" t="s">
        <v>2324</v>
      </c>
      <c r="C13" s="157">
        <v>0</v>
      </c>
      <c r="D13" s="158">
        <v>20</v>
      </c>
      <c r="E13" s="158">
        <v>20</v>
      </c>
      <c r="F13" s="159">
        <v>7.0000000000000007E-2</v>
      </c>
      <c r="G13" s="160">
        <v>0.1</v>
      </c>
      <c r="H13" s="161" t="s">
        <v>2325</v>
      </c>
      <c r="I13" s="162" t="s">
        <v>2303</v>
      </c>
      <c r="J13" s="162" t="s">
        <v>2303</v>
      </c>
      <c r="K13" s="162" t="s">
        <v>2319</v>
      </c>
      <c r="L13" s="18"/>
      <c r="M13" s="18"/>
      <c r="N13" s="18"/>
      <c r="O13" s="18"/>
      <c r="P13" s="164" t="s">
        <v>2326</v>
      </c>
      <c r="Q13" s="164">
        <v>15</v>
      </c>
    </row>
    <row r="14" spans="2:17">
      <c r="B14" s="157" t="s">
        <v>2327</v>
      </c>
      <c r="C14" s="157">
        <v>0</v>
      </c>
      <c r="D14" s="158">
        <v>20</v>
      </c>
      <c r="E14" s="158">
        <v>20</v>
      </c>
      <c r="F14" s="159">
        <v>7.0000000000000007E-2</v>
      </c>
      <c r="G14" s="160">
        <v>0.1</v>
      </c>
      <c r="H14" s="161" t="s">
        <v>2328</v>
      </c>
      <c r="I14" s="162" t="s">
        <v>2303</v>
      </c>
      <c r="J14" s="162" t="s">
        <v>2303</v>
      </c>
      <c r="K14" s="162" t="s">
        <v>2319</v>
      </c>
      <c r="L14" s="18"/>
      <c r="M14" s="18"/>
      <c r="N14" s="18"/>
      <c r="O14" s="18"/>
      <c r="P14" s="164" t="s">
        <v>2329</v>
      </c>
      <c r="Q14" s="164">
        <v>10</v>
      </c>
    </row>
    <row r="15" spans="2:17">
      <c r="B15" s="157" t="s">
        <v>2330</v>
      </c>
      <c r="C15" s="157">
        <v>0</v>
      </c>
      <c r="D15" s="158">
        <v>20</v>
      </c>
      <c r="E15" s="158">
        <v>20</v>
      </c>
      <c r="F15" s="159">
        <v>7.0000000000000007E-2</v>
      </c>
      <c r="G15" s="160">
        <v>0.1</v>
      </c>
      <c r="H15" s="161" t="s">
        <v>2331</v>
      </c>
      <c r="I15" s="162" t="s">
        <v>2303</v>
      </c>
      <c r="J15" s="162" t="s">
        <v>2303</v>
      </c>
      <c r="K15" s="162" t="s">
        <v>2319</v>
      </c>
      <c r="L15" s="18"/>
      <c r="M15" s="18"/>
      <c r="N15" s="18"/>
      <c r="O15" s="18"/>
      <c r="P15" s="18"/>
      <c r="Q15" s="18"/>
    </row>
    <row r="16" spans="2:17">
      <c r="B16" s="157" t="s">
        <v>2332</v>
      </c>
      <c r="C16" s="157">
        <v>0.01</v>
      </c>
      <c r="D16" s="158">
        <v>79</v>
      </c>
      <c r="E16" s="158">
        <v>77</v>
      </c>
      <c r="F16" s="159">
        <v>0.02</v>
      </c>
      <c r="G16" s="160">
        <v>0.1</v>
      </c>
      <c r="H16" s="161" t="s">
        <v>2333</v>
      </c>
      <c r="I16" s="162" t="s">
        <v>2303</v>
      </c>
      <c r="J16" s="162" t="s">
        <v>2304</v>
      </c>
      <c r="K16" s="162" t="s">
        <v>2305</v>
      </c>
      <c r="L16" s="18"/>
      <c r="M16" s="18"/>
      <c r="N16" s="18"/>
      <c r="O16" s="18"/>
      <c r="P16" s="18"/>
      <c r="Q16" s="18"/>
    </row>
    <row r="17" spans="2:17">
      <c r="B17" s="157" t="s">
        <v>2334</v>
      </c>
      <c r="C17" s="157">
        <v>0.04</v>
      </c>
      <c r="D17" s="158">
        <v>1760</v>
      </c>
      <c r="E17" s="158">
        <v>1810</v>
      </c>
      <c r="F17" s="159">
        <v>7.0000000000000007E-2</v>
      </c>
      <c r="G17" s="160">
        <v>0.1</v>
      </c>
      <c r="H17" s="161"/>
      <c r="I17" s="162" t="s">
        <v>2303</v>
      </c>
      <c r="J17" s="162" t="s">
        <v>2304</v>
      </c>
      <c r="K17" s="162" t="s">
        <v>2305</v>
      </c>
      <c r="L17" s="18"/>
      <c r="M17" s="18"/>
      <c r="N17" s="18"/>
      <c r="O17" s="18"/>
      <c r="P17" s="18"/>
      <c r="Q17" s="18"/>
    </row>
    <row r="18" spans="2:17">
      <c r="B18" s="157" t="s">
        <v>2335</v>
      </c>
      <c r="C18" s="103" t="s">
        <v>865</v>
      </c>
      <c r="D18" s="158">
        <v>3170</v>
      </c>
      <c r="E18" s="158">
        <v>3500</v>
      </c>
      <c r="F18" s="159" t="s">
        <v>865</v>
      </c>
      <c r="G18" s="160" t="s">
        <v>865</v>
      </c>
      <c r="H18" s="162" t="s">
        <v>2336</v>
      </c>
      <c r="I18" s="162"/>
      <c r="J18" s="162" t="s">
        <v>2304</v>
      </c>
      <c r="K18" s="162" t="s">
        <v>2319</v>
      </c>
      <c r="L18" s="18"/>
      <c r="M18" s="18"/>
      <c r="N18" s="18"/>
      <c r="O18" s="18"/>
      <c r="P18" s="18"/>
      <c r="Q18" s="18"/>
    </row>
    <row r="19" spans="2:17">
      <c r="B19" s="157" t="s">
        <v>2337</v>
      </c>
      <c r="C19" s="103" t="s">
        <v>865</v>
      </c>
      <c r="D19" s="158">
        <v>1120</v>
      </c>
      <c r="E19" s="158" t="s">
        <v>419</v>
      </c>
      <c r="F19" s="103" t="s">
        <v>865</v>
      </c>
      <c r="G19" s="103" t="s">
        <v>865</v>
      </c>
      <c r="H19" s="162" t="s">
        <v>2336</v>
      </c>
      <c r="I19" s="162"/>
      <c r="J19" s="162" t="s">
        <v>2304</v>
      </c>
      <c r="K19" s="162" t="s">
        <v>2305</v>
      </c>
      <c r="L19" s="18"/>
      <c r="M19" s="18"/>
      <c r="N19" s="18"/>
      <c r="O19" s="18"/>
      <c r="P19" s="18"/>
      <c r="Q19" s="18"/>
    </row>
    <row r="20" spans="2:17">
      <c r="B20" s="157" t="s">
        <v>2338</v>
      </c>
      <c r="C20" s="157">
        <v>0</v>
      </c>
      <c r="D20" s="158">
        <v>1300</v>
      </c>
      <c r="E20" s="158">
        <v>1430</v>
      </c>
      <c r="F20" s="159">
        <v>7.0000000000000007E-2</v>
      </c>
      <c r="G20" s="160">
        <v>0.1</v>
      </c>
      <c r="H20" s="161" t="s">
        <v>2339</v>
      </c>
      <c r="I20" s="162" t="s">
        <v>2303</v>
      </c>
      <c r="J20" s="162" t="s">
        <v>2304</v>
      </c>
      <c r="K20" s="162" t="s">
        <v>2305</v>
      </c>
      <c r="L20" s="18"/>
      <c r="M20" s="18"/>
      <c r="N20" s="18"/>
      <c r="O20" s="18"/>
      <c r="P20" s="18"/>
      <c r="Q20" s="18"/>
    </row>
    <row r="21" spans="2:17">
      <c r="B21" s="157" t="s">
        <v>2340</v>
      </c>
      <c r="C21" s="103" t="s">
        <v>865</v>
      </c>
      <c r="D21" s="158">
        <v>328</v>
      </c>
      <c r="E21" s="158" t="s">
        <v>419</v>
      </c>
      <c r="F21" s="103" t="s">
        <v>865</v>
      </c>
      <c r="G21" s="103" t="s">
        <v>865</v>
      </c>
      <c r="H21" s="162" t="s">
        <v>2336</v>
      </c>
      <c r="I21" s="162"/>
      <c r="J21" s="162" t="s">
        <v>2304</v>
      </c>
      <c r="K21" s="162" t="s">
        <v>2305</v>
      </c>
      <c r="L21" s="18"/>
      <c r="M21" s="18"/>
      <c r="N21" s="18"/>
      <c r="O21" s="18"/>
      <c r="P21" s="18"/>
      <c r="Q21" s="18"/>
    </row>
    <row r="22" spans="2:17">
      <c r="B22" s="157" t="s">
        <v>2341</v>
      </c>
      <c r="C22" s="103" t="s">
        <v>865</v>
      </c>
      <c r="D22" s="158">
        <v>4800</v>
      </c>
      <c r="E22" s="158">
        <v>4470</v>
      </c>
      <c r="F22" s="103" t="s">
        <v>865</v>
      </c>
      <c r="G22" s="103" t="s">
        <v>865</v>
      </c>
      <c r="H22" s="162" t="s">
        <v>2336</v>
      </c>
      <c r="I22" s="162"/>
      <c r="J22" s="162" t="s">
        <v>2304</v>
      </c>
      <c r="K22" s="162" t="s">
        <v>2305</v>
      </c>
      <c r="L22" s="18"/>
      <c r="M22" s="18"/>
      <c r="N22" s="18"/>
      <c r="O22" s="18"/>
      <c r="P22" s="18"/>
      <c r="Q22" s="18"/>
    </row>
    <row r="23" spans="2:17">
      <c r="B23" s="157" t="s">
        <v>2342</v>
      </c>
      <c r="C23" s="103" t="s">
        <v>865</v>
      </c>
      <c r="D23" s="158">
        <v>138</v>
      </c>
      <c r="E23" s="158">
        <v>124</v>
      </c>
      <c r="F23" s="103" t="s">
        <v>865</v>
      </c>
      <c r="G23" s="103" t="s">
        <v>865</v>
      </c>
      <c r="H23" s="162" t="s">
        <v>2336</v>
      </c>
      <c r="I23" s="162"/>
      <c r="J23" s="162" t="s">
        <v>2304</v>
      </c>
      <c r="K23" s="162" t="s">
        <v>2305</v>
      </c>
      <c r="L23" s="18"/>
      <c r="M23" s="18"/>
      <c r="N23" s="18"/>
      <c r="O23" s="18"/>
      <c r="P23" s="18"/>
      <c r="Q23" s="18"/>
    </row>
    <row r="24" spans="2:17">
      <c r="B24" s="157" t="s">
        <v>2343</v>
      </c>
      <c r="C24" s="103" t="s">
        <v>865</v>
      </c>
      <c r="D24" s="158">
        <v>3350</v>
      </c>
      <c r="E24" s="158">
        <v>3220</v>
      </c>
      <c r="F24" s="103" t="s">
        <v>865</v>
      </c>
      <c r="G24" s="103" t="s">
        <v>865</v>
      </c>
      <c r="H24" s="162" t="s">
        <v>2336</v>
      </c>
      <c r="I24" s="162"/>
      <c r="J24" s="162" t="s">
        <v>2304</v>
      </c>
      <c r="K24" s="162" t="s">
        <v>2305</v>
      </c>
      <c r="L24" s="18"/>
      <c r="M24" s="18"/>
      <c r="N24" s="18"/>
      <c r="O24" s="18"/>
      <c r="P24" s="18"/>
      <c r="Q24" s="18"/>
    </row>
    <row r="25" spans="2:17">
      <c r="B25" s="157" t="s">
        <v>2344</v>
      </c>
      <c r="C25" s="103" t="s">
        <v>865</v>
      </c>
      <c r="D25" s="158">
        <v>12400</v>
      </c>
      <c r="E25" s="158">
        <v>14800</v>
      </c>
      <c r="F25" s="103" t="s">
        <v>865</v>
      </c>
      <c r="G25" s="103" t="s">
        <v>865</v>
      </c>
      <c r="H25" s="162" t="s">
        <v>2336</v>
      </c>
      <c r="I25" s="162"/>
      <c r="J25" s="162" t="s">
        <v>2304</v>
      </c>
      <c r="K25" s="162" t="s">
        <v>2305</v>
      </c>
      <c r="L25" s="18"/>
      <c r="M25" s="18"/>
      <c r="N25" s="18"/>
      <c r="O25" s="18"/>
      <c r="P25" s="18"/>
      <c r="Q25" s="18"/>
    </row>
    <row r="26" spans="2:17">
      <c r="B26" s="157" t="s">
        <v>2345</v>
      </c>
      <c r="C26" s="103" t="s">
        <v>865</v>
      </c>
      <c r="D26" s="158">
        <v>8060</v>
      </c>
      <c r="E26" s="158">
        <v>9810</v>
      </c>
      <c r="F26" s="103" t="s">
        <v>865</v>
      </c>
      <c r="G26" s="103" t="s">
        <v>865</v>
      </c>
      <c r="H26" s="162" t="s">
        <v>2336</v>
      </c>
      <c r="I26" s="162"/>
      <c r="J26" s="162" t="s">
        <v>2304</v>
      </c>
      <c r="K26" s="162" t="s">
        <v>2305</v>
      </c>
      <c r="L26" s="18"/>
      <c r="M26" s="18"/>
      <c r="N26" s="18"/>
      <c r="O26" s="18"/>
      <c r="P26" s="18"/>
      <c r="Q26" s="18"/>
    </row>
    <row r="27" spans="2:17">
      <c r="B27" s="157" t="s">
        <v>2346</v>
      </c>
      <c r="C27" s="103" t="s">
        <v>865</v>
      </c>
      <c r="D27" s="158">
        <v>716</v>
      </c>
      <c r="E27" s="158" t="s">
        <v>419</v>
      </c>
      <c r="F27" s="103" t="s">
        <v>865</v>
      </c>
      <c r="G27" s="103" t="s">
        <v>865</v>
      </c>
      <c r="H27" s="162" t="s">
        <v>2336</v>
      </c>
      <c r="I27" s="162"/>
      <c r="J27" s="162" t="s">
        <v>2304</v>
      </c>
      <c r="K27" s="162" t="s">
        <v>2305</v>
      </c>
      <c r="L27" s="18"/>
      <c r="M27" s="18"/>
      <c r="N27" s="18"/>
      <c r="O27" s="18"/>
      <c r="P27" s="18"/>
      <c r="Q27" s="18"/>
    </row>
    <row r="28" spans="2:17">
      <c r="B28" s="157" t="s">
        <v>2347</v>
      </c>
      <c r="C28" s="103" t="s">
        <v>865</v>
      </c>
      <c r="D28" s="158">
        <v>858</v>
      </c>
      <c r="E28" s="158">
        <v>1030</v>
      </c>
      <c r="F28" s="103" t="s">
        <v>865</v>
      </c>
      <c r="G28" s="103" t="s">
        <v>865</v>
      </c>
      <c r="H28" s="162" t="s">
        <v>2336</v>
      </c>
      <c r="I28" s="162"/>
      <c r="J28" s="162" t="s">
        <v>2304</v>
      </c>
      <c r="K28" s="162" t="s">
        <v>2305</v>
      </c>
      <c r="L28" s="18"/>
      <c r="M28" s="18"/>
      <c r="N28" s="18"/>
      <c r="O28" s="18"/>
      <c r="P28" s="18"/>
      <c r="Q28" s="18"/>
    </row>
    <row r="29" spans="2:17">
      <c r="B29" s="157" t="s">
        <v>2348</v>
      </c>
      <c r="C29" s="157">
        <v>0</v>
      </c>
      <c r="D29" s="158">
        <v>677</v>
      </c>
      <c r="E29" s="158">
        <v>675</v>
      </c>
      <c r="F29" s="159">
        <v>7.0000000000000007E-2</v>
      </c>
      <c r="G29" s="160">
        <v>0.1</v>
      </c>
      <c r="H29" s="161" t="s">
        <v>2349</v>
      </c>
      <c r="I29" s="162" t="s">
        <v>2303</v>
      </c>
      <c r="J29" s="162" t="s">
        <v>2304</v>
      </c>
      <c r="K29" s="162" t="s">
        <v>2305</v>
      </c>
      <c r="L29" s="18"/>
      <c r="M29" s="18"/>
      <c r="N29" s="18"/>
      <c r="O29" s="18"/>
      <c r="P29" s="18"/>
      <c r="Q29" s="18"/>
    </row>
    <row r="30" spans="2:17">
      <c r="B30" s="157" t="s">
        <v>2350</v>
      </c>
      <c r="C30" s="103" t="s">
        <v>865</v>
      </c>
      <c r="D30" s="158">
        <v>804</v>
      </c>
      <c r="E30" s="158">
        <v>794</v>
      </c>
      <c r="F30" s="103" t="s">
        <v>865</v>
      </c>
      <c r="G30" s="103" t="s">
        <v>865</v>
      </c>
      <c r="H30" s="162" t="s">
        <v>2336</v>
      </c>
      <c r="I30" s="162"/>
      <c r="J30" s="162" t="s">
        <v>2304</v>
      </c>
      <c r="K30" s="162" t="s">
        <v>2305</v>
      </c>
      <c r="L30" s="18"/>
      <c r="M30" s="18"/>
      <c r="N30" s="18"/>
      <c r="O30" s="18"/>
      <c r="P30" s="18"/>
      <c r="Q30" s="18"/>
    </row>
    <row r="31" spans="2:17">
      <c r="B31" s="157" t="s">
        <v>2351</v>
      </c>
      <c r="C31" s="157">
        <v>0</v>
      </c>
      <c r="D31" s="158">
        <v>3943</v>
      </c>
      <c r="E31" s="158">
        <v>3921.6</v>
      </c>
      <c r="F31" s="159">
        <v>7.0000000000000007E-2</v>
      </c>
      <c r="G31" s="160">
        <v>0.1</v>
      </c>
      <c r="H31" s="161" t="s">
        <v>2352</v>
      </c>
      <c r="I31" s="162" t="s">
        <v>2303</v>
      </c>
      <c r="J31" s="162" t="s">
        <v>2353</v>
      </c>
      <c r="K31" s="162" t="s">
        <v>2305</v>
      </c>
      <c r="L31" s="18"/>
      <c r="M31" s="18"/>
      <c r="N31" s="18"/>
      <c r="O31" s="18"/>
      <c r="P31" s="18"/>
      <c r="Q31" s="18"/>
    </row>
    <row r="32" spans="2:17">
      <c r="B32" s="157" t="s">
        <v>2354</v>
      </c>
      <c r="C32" s="157">
        <v>0</v>
      </c>
      <c r="D32" s="158">
        <v>1624</v>
      </c>
      <c r="E32" s="158">
        <v>1773.85</v>
      </c>
      <c r="F32" s="159">
        <v>7.0000000000000007E-2</v>
      </c>
      <c r="G32" s="160">
        <v>0.1</v>
      </c>
      <c r="H32" s="161" t="s">
        <v>2355</v>
      </c>
      <c r="I32" s="162" t="s">
        <v>2303</v>
      </c>
      <c r="J32" s="162" t="s">
        <v>2353</v>
      </c>
      <c r="K32" s="162" t="s">
        <v>2305</v>
      </c>
      <c r="L32" s="18"/>
      <c r="M32" s="18"/>
      <c r="N32" s="18"/>
      <c r="O32" s="18"/>
      <c r="P32" s="18"/>
      <c r="Q32" s="18"/>
    </row>
    <row r="33" spans="2:17">
      <c r="B33" s="157" t="s">
        <v>2356</v>
      </c>
      <c r="C33" s="103" t="s">
        <v>865</v>
      </c>
      <c r="D33" s="158">
        <v>116</v>
      </c>
      <c r="E33" s="158" t="s">
        <v>419</v>
      </c>
      <c r="F33" s="103" t="s">
        <v>865</v>
      </c>
      <c r="G33" s="103" t="s">
        <v>865</v>
      </c>
      <c r="H33" s="162" t="s">
        <v>2336</v>
      </c>
      <c r="I33" s="162"/>
      <c r="J33" s="162" t="s">
        <v>2304</v>
      </c>
      <c r="K33" s="162" t="s">
        <v>2305</v>
      </c>
      <c r="L33" s="18"/>
      <c r="M33" s="18"/>
      <c r="N33" s="18"/>
      <c r="O33" s="18"/>
      <c r="P33" s="18"/>
      <c r="Q33" s="18"/>
    </row>
    <row r="34" spans="2:17">
      <c r="B34" s="157" t="s">
        <v>2357</v>
      </c>
      <c r="C34" s="157">
        <v>0</v>
      </c>
      <c r="D34" s="158">
        <v>1924</v>
      </c>
      <c r="E34" s="158">
        <v>2087.5</v>
      </c>
      <c r="F34" s="159">
        <v>7.0000000000000007E-2</v>
      </c>
      <c r="G34" s="160">
        <v>0.1</v>
      </c>
      <c r="H34" s="161" t="s">
        <v>2358</v>
      </c>
      <c r="I34" s="162" t="s">
        <v>2303</v>
      </c>
      <c r="J34" s="162" t="s">
        <v>2353</v>
      </c>
      <c r="K34" s="162" t="s">
        <v>2305</v>
      </c>
      <c r="L34" s="18"/>
      <c r="M34" s="18"/>
      <c r="N34" s="18"/>
      <c r="O34" s="18"/>
      <c r="P34" s="18"/>
      <c r="Q34" s="18"/>
    </row>
    <row r="35" spans="2:17">
      <c r="B35" s="157" t="s">
        <v>2359</v>
      </c>
      <c r="C35" s="157">
        <v>0</v>
      </c>
      <c r="D35" s="158">
        <v>2127</v>
      </c>
      <c r="E35" s="158">
        <v>2300</v>
      </c>
      <c r="F35" s="159">
        <v>7.0000000000000007E-2</v>
      </c>
      <c r="G35" s="160">
        <v>0.1</v>
      </c>
      <c r="H35" s="161" t="s">
        <v>2360</v>
      </c>
      <c r="I35" s="162" t="s">
        <v>2303</v>
      </c>
      <c r="J35" s="162" t="s">
        <v>2353</v>
      </c>
      <c r="K35" s="162" t="s">
        <v>2319</v>
      </c>
      <c r="L35" s="18"/>
      <c r="M35" s="18"/>
      <c r="N35" s="18"/>
      <c r="O35" s="18"/>
      <c r="P35" s="18"/>
      <c r="Q35" s="18"/>
    </row>
    <row r="36" spans="2:17">
      <c r="B36" s="157" t="s">
        <v>2361</v>
      </c>
      <c r="C36" s="157">
        <v>0</v>
      </c>
      <c r="D36" s="158">
        <v>2400</v>
      </c>
      <c r="E36" s="158">
        <v>2400</v>
      </c>
      <c r="F36" s="159">
        <v>7.0000000000000007E-2</v>
      </c>
      <c r="G36" s="160">
        <v>0.1</v>
      </c>
      <c r="H36" s="161" t="s">
        <v>2362</v>
      </c>
      <c r="I36" s="162" t="s">
        <v>2303</v>
      </c>
      <c r="J36" s="162" t="s">
        <v>2353</v>
      </c>
      <c r="K36" s="162" t="s">
        <v>2319</v>
      </c>
      <c r="L36" s="18"/>
      <c r="M36" s="18"/>
      <c r="N36" s="18"/>
      <c r="O36" s="18"/>
      <c r="P36" s="18"/>
      <c r="Q36" s="18"/>
    </row>
    <row r="37" spans="2:17">
      <c r="B37" s="157" t="s">
        <v>2363</v>
      </c>
      <c r="C37" s="103" t="s">
        <v>865</v>
      </c>
      <c r="D37" s="158">
        <v>1650</v>
      </c>
      <c r="E37" s="158">
        <v>1640</v>
      </c>
      <c r="F37" s="103" t="s">
        <v>865</v>
      </c>
      <c r="G37" s="103" t="s">
        <v>865</v>
      </c>
      <c r="H37" s="162" t="s">
        <v>2336</v>
      </c>
      <c r="I37" s="162"/>
      <c r="J37" s="162" t="s">
        <v>2304</v>
      </c>
      <c r="K37" s="162" t="s">
        <v>2305</v>
      </c>
      <c r="L37" s="18"/>
      <c r="M37" s="18"/>
      <c r="N37" s="18"/>
      <c r="O37" s="18"/>
      <c r="P37" s="18"/>
      <c r="Q37" s="18"/>
    </row>
    <row r="38" spans="2:17">
      <c r="B38" s="157" t="s">
        <v>2364</v>
      </c>
      <c r="C38" s="157">
        <v>0</v>
      </c>
      <c r="D38" s="158">
        <v>3100</v>
      </c>
      <c r="E38" s="158">
        <v>3100</v>
      </c>
      <c r="F38" s="159">
        <v>7.0000000000000007E-2</v>
      </c>
      <c r="G38" s="160">
        <v>0.1</v>
      </c>
      <c r="H38" s="161" t="s">
        <v>2365</v>
      </c>
      <c r="I38" s="162" t="s">
        <v>2303</v>
      </c>
      <c r="J38" s="162" t="s">
        <v>2353</v>
      </c>
      <c r="K38" s="162" t="s">
        <v>2319</v>
      </c>
      <c r="L38" s="18"/>
      <c r="M38" s="18"/>
      <c r="N38" s="18"/>
      <c r="O38" s="18"/>
      <c r="P38" s="18"/>
      <c r="Q38" s="18"/>
    </row>
    <row r="39" spans="2:17">
      <c r="B39" s="157" t="s">
        <v>2366</v>
      </c>
      <c r="C39" s="157">
        <v>0</v>
      </c>
      <c r="D39" s="158">
        <v>2200</v>
      </c>
      <c r="E39" s="158">
        <v>2200</v>
      </c>
      <c r="F39" s="159">
        <v>7.0000000000000007E-2</v>
      </c>
      <c r="G39" s="160">
        <v>0.1</v>
      </c>
      <c r="H39" s="161" t="s">
        <v>2367</v>
      </c>
      <c r="I39" s="162" t="s">
        <v>2303</v>
      </c>
      <c r="J39" s="162" t="s">
        <v>2353</v>
      </c>
      <c r="K39" s="162" t="s">
        <v>2319</v>
      </c>
      <c r="L39" s="18"/>
      <c r="M39" s="18"/>
      <c r="N39" s="18"/>
      <c r="O39" s="18"/>
      <c r="P39" s="18"/>
      <c r="Q39" s="18"/>
    </row>
    <row r="40" spans="2:17">
      <c r="B40" s="157" t="s">
        <v>2368</v>
      </c>
      <c r="C40" s="157">
        <v>0</v>
      </c>
      <c r="D40" s="158">
        <v>3800</v>
      </c>
      <c r="E40" s="158">
        <v>3800</v>
      </c>
      <c r="F40" s="159">
        <v>7.0000000000000007E-2</v>
      </c>
      <c r="G40" s="160">
        <v>0.1</v>
      </c>
      <c r="H40" s="161" t="s">
        <v>2352</v>
      </c>
      <c r="I40" s="162" t="s">
        <v>2303</v>
      </c>
      <c r="J40" s="162" t="s">
        <v>2353</v>
      </c>
      <c r="K40" s="162" t="s">
        <v>2319</v>
      </c>
      <c r="L40" s="18"/>
      <c r="M40" s="18"/>
      <c r="N40" s="18"/>
      <c r="O40" s="18"/>
      <c r="P40" s="18"/>
      <c r="Q40" s="18"/>
    </row>
    <row r="41" spans="2:17">
      <c r="B41" s="157" t="s">
        <v>2369</v>
      </c>
      <c r="C41" s="103" t="s">
        <v>865</v>
      </c>
      <c r="D41" s="158">
        <v>11100</v>
      </c>
      <c r="E41" s="158">
        <v>12200</v>
      </c>
      <c r="F41" s="103" t="s">
        <v>865</v>
      </c>
      <c r="G41" s="103" t="s">
        <v>865</v>
      </c>
      <c r="H41" s="162" t="s">
        <v>2336</v>
      </c>
      <c r="I41" s="162"/>
      <c r="J41" s="162" t="s">
        <v>2304</v>
      </c>
      <c r="K41" s="162" t="s">
        <v>2305</v>
      </c>
      <c r="L41" s="18"/>
      <c r="M41" s="18"/>
      <c r="N41" s="18"/>
      <c r="O41" s="18"/>
      <c r="P41" s="18"/>
      <c r="Q41" s="18"/>
    </row>
    <row r="42" spans="2:17">
      <c r="B42" s="157" t="s">
        <v>2370</v>
      </c>
      <c r="C42" s="103" t="s">
        <v>865</v>
      </c>
      <c r="D42" s="158">
        <v>6630</v>
      </c>
      <c r="E42" s="158">
        <v>7390</v>
      </c>
      <c r="F42" s="103" t="s">
        <v>865</v>
      </c>
      <c r="G42" s="103" t="s">
        <v>865</v>
      </c>
      <c r="H42" s="162" t="s">
        <v>2336</v>
      </c>
      <c r="I42" s="162"/>
      <c r="J42" s="162" t="s">
        <v>2304</v>
      </c>
      <c r="K42" s="162" t="s">
        <v>2305</v>
      </c>
      <c r="L42" s="18"/>
      <c r="M42" s="18"/>
      <c r="N42" s="18"/>
      <c r="O42" s="18"/>
      <c r="P42" s="18"/>
      <c r="Q42" s="18"/>
    </row>
    <row r="43" spans="2:17">
      <c r="B43" s="157" t="s">
        <v>2371</v>
      </c>
      <c r="C43" s="103" t="s">
        <v>865</v>
      </c>
      <c r="D43" s="158">
        <v>8900</v>
      </c>
      <c r="E43" s="158">
        <v>8830</v>
      </c>
      <c r="F43" s="103" t="s">
        <v>865</v>
      </c>
      <c r="G43" s="103" t="s">
        <v>865</v>
      </c>
      <c r="H43" s="162" t="s">
        <v>2336</v>
      </c>
      <c r="I43" s="162"/>
      <c r="J43" s="162" t="s">
        <v>2304</v>
      </c>
      <c r="K43" s="162" t="s">
        <v>2305</v>
      </c>
      <c r="L43" s="18"/>
      <c r="M43" s="18"/>
      <c r="N43" s="18"/>
      <c r="O43" s="18"/>
      <c r="P43" s="18"/>
      <c r="Q43" s="18"/>
    </row>
    <row r="44" spans="2:17">
      <c r="B44" s="157" t="s">
        <v>2372</v>
      </c>
      <c r="C44" s="103" t="s">
        <v>865</v>
      </c>
      <c r="D44" s="158">
        <v>9200</v>
      </c>
      <c r="E44" s="158">
        <v>8860</v>
      </c>
      <c r="F44" s="103" t="s">
        <v>865</v>
      </c>
      <c r="G44" s="103" t="s">
        <v>865</v>
      </c>
      <c r="H44" s="162" t="s">
        <v>2336</v>
      </c>
      <c r="I44" s="162"/>
      <c r="J44" s="162" t="s">
        <v>2304</v>
      </c>
      <c r="K44" s="162" t="s">
        <v>2305</v>
      </c>
      <c r="L44" s="18"/>
      <c r="M44" s="18"/>
      <c r="N44" s="18"/>
      <c r="O44" s="18"/>
      <c r="P44" s="18"/>
      <c r="Q44" s="18"/>
    </row>
    <row r="45" spans="2:17">
      <c r="B45" s="157" t="s">
        <v>2373</v>
      </c>
      <c r="C45" s="103" t="s">
        <v>865</v>
      </c>
      <c r="D45" s="158">
        <v>9540</v>
      </c>
      <c r="E45" s="158">
        <v>10300</v>
      </c>
      <c r="F45" s="103" t="s">
        <v>865</v>
      </c>
      <c r="G45" s="103" t="s">
        <v>865</v>
      </c>
      <c r="H45" s="162" t="s">
        <v>2336</v>
      </c>
      <c r="I45" s="162"/>
      <c r="J45" s="162" t="s">
        <v>2304</v>
      </c>
      <c r="K45" s="162" t="s">
        <v>2305</v>
      </c>
      <c r="L45" s="18"/>
      <c r="M45" s="18"/>
      <c r="N45" s="18"/>
      <c r="O45" s="18"/>
      <c r="P45" s="18"/>
      <c r="Q45" s="18"/>
    </row>
    <row r="46" spans="2:17">
      <c r="B46" s="157" t="s">
        <v>2374</v>
      </c>
      <c r="C46" s="103" t="s">
        <v>865</v>
      </c>
      <c r="D46" s="158">
        <v>8550</v>
      </c>
      <c r="E46" s="158">
        <v>9160</v>
      </c>
      <c r="F46" s="103" t="s">
        <v>865</v>
      </c>
      <c r="G46" s="103" t="s">
        <v>865</v>
      </c>
      <c r="H46" s="162" t="s">
        <v>2336</v>
      </c>
      <c r="I46" s="162"/>
      <c r="J46" s="162" t="s">
        <v>2304</v>
      </c>
      <c r="K46" s="162" t="s">
        <v>2305</v>
      </c>
      <c r="L46" s="18"/>
      <c r="M46" s="18"/>
      <c r="N46" s="18"/>
      <c r="O46" s="18"/>
      <c r="P46" s="18"/>
      <c r="Q46" s="18"/>
    </row>
    <row r="47" spans="2:17">
      <c r="B47" s="157" t="s">
        <v>2375</v>
      </c>
      <c r="C47" s="103" t="s">
        <v>865</v>
      </c>
      <c r="D47" s="158">
        <v>7910</v>
      </c>
      <c r="E47" s="158">
        <v>9300</v>
      </c>
      <c r="F47" s="103" t="s">
        <v>865</v>
      </c>
      <c r="G47" s="103" t="s">
        <v>865</v>
      </c>
      <c r="H47" s="162" t="s">
        <v>2336</v>
      </c>
      <c r="I47" s="162"/>
      <c r="J47" s="162" t="s">
        <v>2304</v>
      </c>
      <c r="K47" s="162" t="s">
        <v>2305</v>
      </c>
      <c r="L47" s="18"/>
      <c r="M47" s="18"/>
      <c r="N47" s="18"/>
      <c r="O47" s="18"/>
      <c r="P47" s="18"/>
      <c r="Q47" s="18"/>
    </row>
    <row r="48" spans="2:17">
      <c r="B48" s="157" t="s">
        <v>2376</v>
      </c>
      <c r="C48" s="103" t="s">
        <v>865</v>
      </c>
      <c r="D48" s="158">
        <v>7190</v>
      </c>
      <c r="E48" s="158">
        <v>7500</v>
      </c>
      <c r="F48" s="103" t="s">
        <v>865</v>
      </c>
      <c r="G48" s="103" t="s">
        <v>865</v>
      </c>
      <c r="H48" s="162" t="s">
        <v>2336</v>
      </c>
      <c r="I48" s="162"/>
      <c r="J48" s="162" t="s">
        <v>2304</v>
      </c>
      <c r="K48" s="162" t="s">
        <v>2305</v>
      </c>
      <c r="L48" s="18"/>
      <c r="M48" s="18"/>
      <c r="N48" s="18"/>
      <c r="O48" s="18"/>
      <c r="P48" s="18"/>
      <c r="Q48" s="18"/>
    </row>
    <row r="49" spans="2:17">
      <c r="B49" s="157" t="s">
        <v>2377</v>
      </c>
      <c r="C49" s="157">
        <v>0</v>
      </c>
      <c r="D49" s="158">
        <v>1</v>
      </c>
      <c r="E49" s="158">
        <v>1</v>
      </c>
      <c r="F49" s="159">
        <v>0.02</v>
      </c>
      <c r="G49" s="160">
        <v>0.1</v>
      </c>
      <c r="H49" s="161" t="s">
        <v>2378</v>
      </c>
      <c r="I49" s="162" t="s">
        <v>2303</v>
      </c>
      <c r="J49" s="162" t="s">
        <v>2353</v>
      </c>
      <c r="K49" s="162" t="s">
        <v>2319</v>
      </c>
      <c r="L49" s="18"/>
      <c r="M49" s="18"/>
      <c r="N49" s="18"/>
      <c r="O49" s="18"/>
      <c r="P49" s="18"/>
      <c r="Q49" s="18"/>
    </row>
    <row r="50" spans="2:17">
      <c r="B50" s="157" t="s">
        <v>2379</v>
      </c>
      <c r="C50" s="157">
        <v>0</v>
      </c>
      <c r="D50" s="158">
        <v>1</v>
      </c>
      <c r="E50" s="158">
        <v>1</v>
      </c>
      <c r="F50" s="159">
        <v>7.0000000000000007E-2</v>
      </c>
      <c r="G50" s="160">
        <v>0.1</v>
      </c>
      <c r="H50" s="161" t="s">
        <v>2380</v>
      </c>
      <c r="I50" s="162" t="s">
        <v>2303</v>
      </c>
      <c r="J50" s="162" t="s">
        <v>2353</v>
      </c>
      <c r="K50" s="162" t="s">
        <v>2319</v>
      </c>
      <c r="L50" s="18"/>
      <c r="M50" s="18"/>
      <c r="N50" s="18"/>
      <c r="O50" s="18"/>
      <c r="P50" s="18"/>
      <c r="Q50" s="18"/>
    </row>
    <row r="51" spans="2:17">
      <c r="B51" s="157" t="s">
        <v>2381</v>
      </c>
      <c r="C51" s="157">
        <v>0</v>
      </c>
      <c r="D51" s="158">
        <v>1</v>
      </c>
      <c r="E51" s="158">
        <v>1</v>
      </c>
      <c r="F51" s="159">
        <v>7.0000000000000007E-2</v>
      </c>
      <c r="G51" s="160">
        <v>0.1</v>
      </c>
      <c r="H51" s="161" t="s">
        <v>2382</v>
      </c>
      <c r="I51" s="162" t="s">
        <v>2303</v>
      </c>
      <c r="J51" s="162" t="s">
        <v>2353</v>
      </c>
      <c r="K51" s="162" t="s">
        <v>2319</v>
      </c>
      <c r="L51" s="18"/>
      <c r="M51" s="18"/>
      <c r="N51" s="18"/>
      <c r="O51" s="18"/>
      <c r="P51" s="18"/>
      <c r="Q51" s="18"/>
    </row>
    <row r="52" spans="2:17">
      <c r="B52" s="157" t="s">
        <v>2383</v>
      </c>
      <c r="C52" s="157">
        <v>0</v>
      </c>
      <c r="D52" s="158">
        <v>676</v>
      </c>
      <c r="E52" s="158">
        <v>676</v>
      </c>
      <c r="F52" s="159">
        <v>7.0000000000000007E-2</v>
      </c>
      <c r="G52" s="160">
        <v>0.1</v>
      </c>
      <c r="H52" s="161" t="s">
        <v>2349</v>
      </c>
      <c r="I52" s="162" t="s">
        <v>2384</v>
      </c>
      <c r="J52" s="162" t="s">
        <v>2353</v>
      </c>
      <c r="K52" s="162" t="s">
        <v>2319</v>
      </c>
      <c r="L52" s="18"/>
      <c r="M52" s="18"/>
      <c r="N52" s="18"/>
      <c r="O52" s="18"/>
      <c r="P52" s="18"/>
      <c r="Q52" s="18"/>
    </row>
    <row r="53" spans="2:17">
      <c r="B53" s="157" t="s">
        <v>2385</v>
      </c>
      <c r="C53" s="103" t="s">
        <v>865</v>
      </c>
      <c r="D53" s="158">
        <v>28</v>
      </c>
      <c r="E53" s="158">
        <v>25</v>
      </c>
      <c r="F53" s="103" t="s">
        <v>865</v>
      </c>
      <c r="G53" s="103" t="s">
        <v>865</v>
      </c>
      <c r="H53" s="163" t="s">
        <v>2386</v>
      </c>
      <c r="I53" s="162"/>
      <c r="J53" s="162" t="s">
        <v>2304</v>
      </c>
      <c r="K53" s="162" t="s">
        <v>2305</v>
      </c>
      <c r="L53" s="18"/>
      <c r="M53" s="18"/>
      <c r="N53" s="18"/>
      <c r="O53" s="18"/>
      <c r="P53" s="18"/>
      <c r="Q53" s="18"/>
    </row>
    <row r="54" spans="2:17">
      <c r="B54" s="157" t="s">
        <v>2387</v>
      </c>
      <c r="C54" s="157">
        <v>0</v>
      </c>
      <c r="D54" s="158">
        <v>573</v>
      </c>
      <c r="E54" s="158">
        <v>573</v>
      </c>
      <c r="F54" s="159">
        <v>7.0000000000000007E-2</v>
      </c>
      <c r="G54" s="160">
        <v>0.1</v>
      </c>
      <c r="H54" s="161" t="s">
        <v>2382</v>
      </c>
      <c r="I54" s="162" t="s">
        <v>2388</v>
      </c>
      <c r="J54" s="162" t="s">
        <v>2353</v>
      </c>
      <c r="K54" s="162" t="s">
        <v>2319</v>
      </c>
      <c r="L54" s="18"/>
      <c r="M54" s="18"/>
      <c r="N54" s="18"/>
      <c r="O54" s="18"/>
      <c r="P54" s="18"/>
      <c r="Q54" s="18"/>
    </row>
    <row r="55" spans="2:17">
      <c r="B55" s="157" t="s">
        <v>2389</v>
      </c>
      <c r="C55" s="157">
        <v>0</v>
      </c>
      <c r="D55" s="158">
        <v>2</v>
      </c>
      <c r="E55" s="158">
        <v>2</v>
      </c>
      <c r="F55" s="159">
        <v>0.02</v>
      </c>
      <c r="G55" s="160">
        <v>0.1</v>
      </c>
      <c r="H55" s="161" t="s">
        <v>2378</v>
      </c>
      <c r="I55" s="162" t="s">
        <v>2384</v>
      </c>
      <c r="J55" s="162" t="s">
        <v>2353</v>
      </c>
      <c r="K55" s="162" t="s">
        <v>2319</v>
      </c>
      <c r="L55" s="18"/>
      <c r="M55" s="18"/>
      <c r="N55" s="18"/>
      <c r="O55" s="18"/>
      <c r="P55" s="18"/>
      <c r="Q55" s="18"/>
    </row>
    <row r="56" spans="2:17">
      <c r="B56" s="157" t="s">
        <v>2390</v>
      </c>
      <c r="C56" s="157">
        <v>0</v>
      </c>
      <c r="D56" s="158">
        <v>1</v>
      </c>
      <c r="E56" s="158">
        <v>1</v>
      </c>
      <c r="F56" s="159">
        <v>7.0000000000000007E-2</v>
      </c>
      <c r="G56" s="160">
        <v>0.1</v>
      </c>
      <c r="H56" s="161" t="s">
        <v>2391</v>
      </c>
      <c r="I56" s="162" t="s">
        <v>2303</v>
      </c>
      <c r="J56" s="162" t="s">
        <v>2353</v>
      </c>
      <c r="K56" s="162" t="s">
        <v>2319</v>
      </c>
      <c r="L56" s="18"/>
      <c r="M56" s="18"/>
      <c r="N56" s="18"/>
      <c r="O56" s="18"/>
      <c r="P56" s="18"/>
      <c r="Q56" s="18"/>
    </row>
    <row r="57" spans="2:17">
      <c r="B57" s="157" t="s">
        <v>2392</v>
      </c>
      <c r="C57" s="157">
        <v>0</v>
      </c>
      <c r="D57" s="158">
        <v>0</v>
      </c>
      <c r="E57" s="158">
        <v>0</v>
      </c>
      <c r="F57" s="159">
        <v>0.02</v>
      </c>
      <c r="G57" s="160">
        <v>0.1</v>
      </c>
      <c r="H57" s="161" t="s">
        <v>2393</v>
      </c>
      <c r="I57" s="162" t="s">
        <v>2303</v>
      </c>
      <c r="J57" s="162" t="s">
        <v>2353</v>
      </c>
      <c r="K57" s="162" t="s">
        <v>2319</v>
      </c>
      <c r="L57" s="18"/>
      <c r="M57" s="18"/>
      <c r="N57" s="18"/>
      <c r="O57" s="18"/>
      <c r="P57" s="18"/>
      <c r="Q57" s="18"/>
    </row>
    <row r="58" spans="2:17">
      <c r="B58" s="157" t="s">
        <v>2394</v>
      </c>
      <c r="C58" s="157">
        <v>0</v>
      </c>
      <c r="D58" s="158">
        <v>0</v>
      </c>
      <c r="E58" s="158">
        <v>0</v>
      </c>
      <c r="F58" s="159">
        <v>7.0000000000000007E-2</v>
      </c>
      <c r="G58" s="160">
        <v>0.1</v>
      </c>
      <c r="H58" s="161" t="s">
        <v>2395</v>
      </c>
      <c r="I58" s="162" t="s">
        <v>2303</v>
      </c>
      <c r="J58" s="162" t="s">
        <v>2353</v>
      </c>
      <c r="K58" s="162" t="s">
        <v>2319</v>
      </c>
      <c r="L58" s="18"/>
      <c r="M58" s="18"/>
      <c r="N58" s="18"/>
      <c r="O58" s="18"/>
      <c r="P58" s="18"/>
      <c r="Q58" s="18"/>
    </row>
    <row r="59" spans="2:17">
      <c r="B59" s="157" t="s">
        <v>2396</v>
      </c>
      <c r="C59" s="157">
        <v>0</v>
      </c>
      <c r="D59" s="158" t="s">
        <v>419</v>
      </c>
      <c r="E59" s="158">
        <v>1</v>
      </c>
      <c r="F59" s="159">
        <v>7.0000000000000007E-2</v>
      </c>
      <c r="G59" s="160">
        <v>0.1</v>
      </c>
      <c r="H59" s="161" t="s">
        <v>2397</v>
      </c>
      <c r="I59" s="162" t="s">
        <v>2303</v>
      </c>
      <c r="J59" s="162" t="s">
        <v>2353</v>
      </c>
      <c r="K59" s="162" t="s">
        <v>2305</v>
      </c>
      <c r="L59" s="18"/>
      <c r="M59" s="18"/>
      <c r="N59" s="18"/>
      <c r="O59" s="18"/>
      <c r="P59" s="18"/>
      <c r="Q59" s="18"/>
    </row>
    <row r="60" spans="2:17">
      <c r="B60" s="157" t="s">
        <v>2398</v>
      </c>
      <c r="C60" s="103">
        <v>0</v>
      </c>
      <c r="D60" s="158" t="s">
        <v>419</v>
      </c>
      <c r="E60" s="158">
        <v>265</v>
      </c>
      <c r="F60" s="103" t="s">
        <v>865</v>
      </c>
      <c r="G60" s="103" t="s">
        <v>865</v>
      </c>
      <c r="H60" s="163" t="s">
        <v>2399</v>
      </c>
      <c r="I60" s="162" t="s">
        <v>2303</v>
      </c>
      <c r="J60" s="162" t="s">
        <v>2304</v>
      </c>
      <c r="K60" s="162" t="s">
        <v>2305</v>
      </c>
      <c r="L60" s="18"/>
      <c r="M60" s="18"/>
      <c r="N60" s="18"/>
      <c r="O60" s="18"/>
      <c r="P60" s="18"/>
      <c r="Q60" s="18"/>
    </row>
    <row r="61" spans="2:17" ht="15">
      <c r="B61" s="157" t="s">
        <v>2400</v>
      </c>
      <c r="C61" s="103" t="s">
        <v>865</v>
      </c>
      <c r="D61" s="158">
        <v>23500</v>
      </c>
      <c r="E61" s="158">
        <v>22800</v>
      </c>
      <c r="F61" s="103" t="s">
        <v>865</v>
      </c>
      <c r="G61" s="103" t="s">
        <v>865</v>
      </c>
      <c r="H61" s="162" t="s">
        <v>2336</v>
      </c>
      <c r="I61" s="163"/>
      <c r="J61" s="162" t="s">
        <v>2304</v>
      </c>
      <c r="K61" s="162" t="s">
        <v>2305</v>
      </c>
      <c r="L61" s="18"/>
      <c r="M61" s="18"/>
      <c r="N61" s="18"/>
      <c r="O61" s="18"/>
      <c r="P61" s="18"/>
      <c r="Q61" s="18"/>
    </row>
    <row r="62" spans="2:17">
      <c r="B62" s="157" t="s">
        <v>2401</v>
      </c>
      <c r="C62" s="157"/>
      <c r="D62" s="158"/>
      <c r="E62" s="158"/>
      <c r="F62" s="159"/>
      <c r="G62" s="160"/>
      <c r="H62" s="162" t="s">
        <v>2336</v>
      </c>
      <c r="I62" s="162"/>
      <c r="J62" s="162"/>
      <c r="K62" s="162"/>
      <c r="L62" s="18"/>
      <c r="M62" s="18"/>
      <c r="N62" s="18"/>
      <c r="O62" s="18"/>
      <c r="P62" s="18"/>
      <c r="Q62" s="18"/>
    </row>
    <row r="63" spans="2:17" s="18" customFormat="1"/>
    <row r="64" spans="2:17" s="18" customFormat="1">
      <c r="B64" s="18" t="s">
        <v>2402</v>
      </c>
    </row>
    <row r="65" spans="2:2" s="18" customFormat="1">
      <c r="B65" s="18" t="s">
        <v>2403</v>
      </c>
    </row>
    <row r="66" spans="2:2" s="18" customFormat="1"/>
    <row r="67" spans="2:2" s="18" customFormat="1"/>
    <row r="68" spans="2:2" s="18" customFormat="1"/>
    <row r="69" spans="2:2" s="18" customFormat="1"/>
    <row r="70" spans="2:2" s="18" customFormat="1"/>
    <row r="71" spans="2:2" s="18" customFormat="1"/>
    <row r="72" spans="2:2" s="18" customFormat="1"/>
    <row r="73" spans="2:2" s="18" customFormat="1"/>
    <row r="74" spans="2:2" s="18" customFormat="1"/>
    <row r="75" spans="2:2" s="18" customFormat="1"/>
    <row r="76" spans="2:2" s="18" customFormat="1"/>
    <row r="77" spans="2:2" s="18" customFormat="1"/>
    <row r="78" spans="2:2" s="18" customFormat="1"/>
    <row r="79" spans="2:2" s="18" customFormat="1"/>
    <row r="80" spans="2:2" s="18" customFormat="1"/>
    <row r="81" spans="2:17" s="18" customFormat="1"/>
    <row r="82" spans="2:17" s="18" customFormat="1"/>
    <row r="83" spans="2:17" s="18" customFormat="1"/>
    <row r="84" spans="2:17" s="18" customFormat="1"/>
    <row r="85" spans="2:17" s="18" customFormat="1"/>
    <row r="86" spans="2:17" s="18" customFormat="1"/>
    <row r="87" spans="2:17" s="18" customFormat="1"/>
    <row r="88" spans="2:17" s="18" customFormat="1"/>
    <row r="89" spans="2:17">
      <c r="B89" s="569" t="s">
        <v>2404</v>
      </c>
      <c r="C89" s="570"/>
      <c r="D89" s="570"/>
      <c r="E89" s="570"/>
      <c r="F89" s="570"/>
      <c r="G89" s="570"/>
      <c r="H89" s="571"/>
      <c r="I89" s="529" t="s">
        <v>472</v>
      </c>
      <c r="J89" s="529"/>
      <c r="K89" s="18"/>
      <c r="L89" s="18"/>
      <c r="M89" s="18"/>
      <c r="N89" s="18"/>
      <c r="O89" s="18"/>
      <c r="P89" s="18"/>
      <c r="Q89" s="18"/>
    </row>
    <row r="90" spans="2:17" ht="55.15">
      <c r="B90" s="61" t="s">
        <v>2290</v>
      </c>
      <c r="C90" s="61" t="s">
        <v>2291</v>
      </c>
      <c r="D90" s="61" t="s">
        <v>2292</v>
      </c>
      <c r="E90" s="61"/>
      <c r="F90" s="61" t="s">
        <v>2294</v>
      </c>
      <c r="G90" s="61" t="s">
        <v>2295</v>
      </c>
      <c r="H90" s="61" t="s">
        <v>28</v>
      </c>
      <c r="I90" s="61" t="s">
        <v>2296</v>
      </c>
      <c r="J90" s="61" t="s">
        <v>2297</v>
      </c>
      <c r="K90" s="18"/>
      <c r="L90" s="18"/>
      <c r="M90" s="18"/>
      <c r="N90" s="18"/>
      <c r="O90" s="18"/>
      <c r="P90" s="18"/>
      <c r="Q90" s="18"/>
    </row>
    <row r="91" spans="2:17">
      <c r="B91" s="157" t="s">
        <v>2301</v>
      </c>
      <c r="C91" s="157">
        <v>1</v>
      </c>
      <c r="D91" s="157">
        <v>4750</v>
      </c>
      <c r="E91" s="157"/>
      <c r="F91" s="159">
        <v>5.0000000000000001E-3</v>
      </c>
      <c r="G91" s="160">
        <v>0.1</v>
      </c>
      <c r="H91" s="161" t="s">
        <v>2302</v>
      </c>
      <c r="I91" s="161" t="s">
        <v>2405</v>
      </c>
      <c r="J91" s="161" t="s">
        <v>2406</v>
      </c>
      <c r="K91" s="18"/>
      <c r="L91" s="18"/>
      <c r="M91" s="18"/>
      <c r="N91" s="18"/>
      <c r="O91" s="18"/>
      <c r="P91" s="18"/>
      <c r="Q91" s="18"/>
    </row>
    <row r="92" spans="2:17">
      <c r="B92" s="157" t="s">
        <v>2308</v>
      </c>
      <c r="C92" s="157">
        <v>0.85</v>
      </c>
      <c r="D92" s="157">
        <v>6130</v>
      </c>
      <c r="E92" s="157"/>
      <c r="F92" s="159">
        <v>5.0000000000000001E-3</v>
      </c>
      <c r="G92" s="160">
        <v>0.1</v>
      </c>
      <c r="H92" s="161"/>
      <c r="I92" s="161" t="s">
        <v>2405</v>
      </c>
      <c r="J92" s="161" t="s">
        <v>2406</v>
      </c>
      <c r="K92" s="18"/>
      <c r="L92" s="18"/>
      <c r="M92" s="18"/>
      <c r="N92" s="18"/>
      <c r="O92" s="18"/>
      <c r="P92" s="18"/>
      <c r="Q92" s="18"/>
    </row>
    <row r="93" spans="2:17">
      <c r="B93" s="157" t="s">
        <v>2311</v>
      </c>
      <c r="C93" s="157">
        <v>0.57999999999999996</v>
      </c>
      <c r="D93" s="157">
        <v>9180</v>
      </c>
      <c r="E93" s="157"/>
      <c r="F93" s="159">
        <v>0.02</v>
      </c>
      <c r="G93" s="160">
        <v>0.1</v>
      </c>
      <c r="H93" s="161"/>
      <c r="I93" s="161" t="s">
        <v>2405</v>
      </c>
      <c r="J93" s="161" t="s">
        <v>2406</v>
      </c>
      <c r="K93" s="18"/>
      <c r="L93" s="18"/>
      <c r="M93" s="18"/>
      <c r="N93" s="18"/>
      <c r="O93" s="18"/>
      <c r="P93" s="18"/>
      <c r="Q93" s="18"/>
    </row>
    <row r="94" spans="2:17">
      <c r="B94" s="157" t="s">
        <v>2313</v>
      </c>
      <c r="C94" s="157">
        <v>0.56999999999999995</v>
      </c>
      <c r="D94" s="157">
        <v>7230</v>
      </c>
      <c r="E94" s="157"/>
      <c r="F94" s="159">
        <v>0.02</v>
      </c>
      <c r="G94" s="160">
        <v>0.1</v>
      </c>
      <c r="H94" s="161"/>
      <c r="I94" s="161" t="s">
        <v>2405</v>
      </c>
      <c r="J94" s="161" t="s">
        <v>2406</v>
      </c>
      <c r="K94" s="18"/>
      <c r="L94" s="18"/>
      <c r="M94" s="18"/>
      <c r="N94" s="18"/>
      <c r="O94" s="18"/>
      <c r="P94" s="18"/>
      <c r="Q94" s="18"/>
    </row>
    <row r="95" spans="2:17">
      <c r="B95" s="157" t="s">
        <v>2315</v>
      </c>
      <c r="C95" s="157">
        <v>0.82</v>
      </c>
      <c r="D95" s="157">
        <v>10900</v>
      </c>
      <c r="E95" s="157"/>
      <c r="F95" s="159">
        <v>0.02</v>
      </c>
      <c r="G95" s="160">
        <v>0.1</v>
      </c>
      <c r="H95" s="161" t="s">
        <v>2316</v>
      </c>
      <c r="I95" s="161" t="s">
        <v>2405</v>
      </c>
      <c r="J95" s="161" t="s">
        <v>2406</v>
      </c>
      <c r="K95" s="18"/>
      <c r="L95" s="18"/>
      <c r="M95" s="18"/>
      <c r="N95" s="18"/>
      <c r="O95" s="18"/>
      <c r="P95" s="18"/>
      <c r="Q95" s="18"/>
    </row>
    <row r="96" spans="2:17">
      <c r="B96" s="157" t="s">
        <v>2318</v>
      </c>
      <c r="C96" s="157">
        <v>0.60499999999999998</v>
      </c>
      <c r="D96" s="157">
        <v>8100</v>
      </c>
      <c r="E96" s="157"/>
      <c r="F96" s="159">
        <v>0.02</v>
      </c>
      <c r="G96" s="160">
        <v>0.1</v>
      </c>
      <c r="H96" s="161"/>
      <c r="I96" s="161" t="s">
        <v>2405</v>
      </c>
      <c r="J96" s="161" t="s">
        <v>2405</v>
      </c>
      <c r="K96" s="18"/>
      <c r="L96" s="18"/>
      <c r="M96" s="18"/>
      <c r="N96" s="18"/>
      <c r="O96" s="18"/>
      <c r="P96" s="18"/>
      <c r="Q96" s="18"/>
    </row>
    <row r="97" spans="2:17">
      <c r="B97" s="157" t="s">
        <v>2321</v>
      </c>
      <c r="C97" s="157">
        <v>0.311</v>
      </c>
      <c r="D97" s="157">
        <v>4600</v>
      </c>
      <c r="E97" s="157"/>
      <c r="F97" s="159">
        <v>0.02</v>
      </c>
      <c r="G97" s="160">
        <v>0.1</v>
      </c>
      <c r="H97" s="161" t="s">
        <v>2322</v>
      </c>
      <c r="I97" s="161" t="s">
        <v>2405</v>
      </c>
      <c r="J97" s="161" t="s">
        <v>2405</v>
      </c>
      <c r="K97" s="18"/>
      <c r="L97" s="18"/>
      <c r="M97" s="18"/>
      <c r="N97" s="18"/>
      <c r="O97" s="18"/>
      <c r="P97" s="18"/>
      <c r="Q97" s="18"/>
    </row>
    <row r="98" spans="2:17">
      <c r="B98" s="157" t="s">
        <v>2324</v>
      </c>
      <c r="C98" s="157">
        <v>0</v>
      </c>
      <c r="D98" s="157">
        <v>20</v>
      </c>
      <c r="E98" s="157"/>
      <c r="F98" s="159">
        <v>0.02</v>
      </c>
      <c r="G98" s="160">
        <v>0.1</v>
      </c>
      <c r="H98" s="161" t="s">
        <v>2325</v>
      </c>
      <c r="I98" s="161" t="s">
        <v>2405</v>
      </c>
      <c r="J98" s="161" t="s">
        <v>2405</v>
      </c>
      <c r="K98" s="18"/>
      <c r="L98" s="18"/>
      <c r="M98" s="18"/>
      <c r="N98" s="18"/>
      <c r="O98" s="18"/>
      <c r="P98" s="18"/>
      <c r="Q98" s="18"/>
    </row>
    <row r="99" spans="2:17">
      <c r="B99" s="157" t="s">
        <v>2327</v>
      </c>
      <c r="C99" s="157">
        <v>0</v>
      </c>
      <c r="D99" s="157">
        <v>20</v>
      </c>
      <c r="E99" s="157"/>
      <c r="F99" s="159">
        <v>0.02</v>
      </c>
      <c r="G99" s="160">
        <v>0.1</v>
      </c>
      <c r="H99" s="161" t="s">
        <v>2328</v>
      </c>
      <c r="I99" s="161" t="s">
        <v>2405</v>
      </c>
      <c r="J99" s="161" t="s">
        <v>2405</v>
      </c>
      <c r="K99" s="18"/>
      <c r="L99" s="18"/>
      <c r="M99" s="18"/>
      <c r="N99" s="18"/>
      <c r="O99" s="18"/>
      <c r="P99" s="18"/>
      <c r="Q99" s="18"/>
    </row>
    <row r="100" spans="2:17">
      <c r="B100" s="157" t="s">
        <v>2330</v>
      </c>
      <c r="C100" s="157">
        <v>0</v>
      </c>
      <c r="D100" s="157">
        <v>20</v>
      </c>
      <c r="E100" s="157"/>
      <c r="F100" s="159">
        <v>0.02</v>
      </c>
      <c r="G100" s="160">
        <v>0.1</v>
      </c>
      <c r="H100" s="161" t="s">
        <v>2331</v>
      </c>
      <c r="I100" s="161" t="s">
        <v>2405</v>
      </c>
      <c r="J100" s="161" t="s">
        <v>2405</v>
      </c>
      <c r="K100" s="18"/>
      <c r="L100" s="18"/>
      <c r="M100" s="18"/>
      <c r="N100" s="18"/>
      <c r="O100" s="18"/>
      <c r="P100" s="18"/>
      <c r="Q100" s="18"/>
    </row>
    <row r="101" spans="2:17">
      <c r="B101" s="157" t="s">
        <v>2332</v>
      </c>
      <c r="C101" s="157">
        <v>0.01</v>
      </c>
      <c r="D101" s="157">
        <v>79</v>
      </c>
      <c r="E101" s="157"/>
      <c r="F101" s="159">
        <v>5.0000000000000001E-3</v>
      </c>
      <c r="G101" s="160">
        <v>0.1</v>
      </c>
      <c r="H101" s="161" t="s">
        <v>2333</v>
      </c>
      <c r="I101" s="161" t="s">
        <v>2405</v>
      </c>
      <c r="J101" s="161" t="s">
        <v>2406</v>
      </c>
      <c r="K101" s="18"/>
      <c r="L101" s="18"/>
      <c r="M101" s="18"/>
      <c r="N101" s="18"/>
      <c r="O101" s="18"/>
      <c r="P101" s="18"/>
      <c r="Q101" s="18"/>
    </row>
    <row r="102" spans="2:17">
      <c r="B102" s="157" t="s">
        <v>2334</v>
      </c>
      <c r="C102" s="157">
        <v>0.04</v>
      </c>
      <c r="D102" s="157">
        <v>1760</v>
      </c>
      <c r="E102" s="157"/>
      <c r="F102" s="159">
        <v>0.02</v>
      </c>
      <c r="G102" s="160">
        <v>0.1</v>
      </c>
      <c r="H102" s="161"/>
      <c r="I102" s="161" t="s">
        <v>2405</v>
      </c>
      <c r="J102" s="161" t="s">
        <v>2406</v>
      </c>
      <c r="K102" s="18"/>
      <c r="L102" s="18"/>
      <c r="M102" s="18"/>
      <c r="N102" s="18"/>
      <c r="O102" s="18"/>
      <c r="P102" s="18"/>
      <c r="Q102" s="18"/>
    </row>
    <row r="103" spans="2:17">
      <c r="B103" s="157" t="s">
        <v>2338</v>
      </c>
      <c r="C103" s="157">
        <v>0</v>
      </c>
      <c r="D103" s="157">
        <v>1370</v>
      </c>
      <c r="E103" s="157"/>
      <c r="F103" s="159">
        <v>0.02</v>
      </c>
      <c r="G103" s="160">
        <v>0.1</v>
      </c>
      <c r="H103" s="161" t="s">
        <v>2339</v>
      </c>
      <c r="I103" s="161" t="s">
        <v>2405</v>
      </c>
      <c r="J103" s="161" t="s">
        <v>2406</v>
      </c>
      <c r="K103" s="18"/>
      <c r="L103" s="18"/>
      <c r="M103" s="18"/>
      <c r="N103" s="18"/>
      <c r="O103" s="18"/>
      <c r="P103" s="18"/>
      <c r="Q103" s="18"/>
    </row>
    <row r="104" spans="2:17">
      <c r="B104" s="157" t="s">
        <v>2348</v>
      </c>
      <c r="C104" s="157">
        <v>0</v>
      </c>
      <c r="D104" s="157">
        <v>716</v>
      </c>
      <c r="E104" s="157"/>
      <c r="F104" s="159">
        <v>0.02</v>
      </c>
      <c r="G104" s="160">
        <v>0.1</v>
      </c>
      <c r="H104" s="161" t="s">
        <v>2407</v>
      </c>
      <c r="I104" s="161" t="s">
        <v>2405</v>
      </c>
      <c r="J104" s="161" t="s">
        <v>2406</v>
      </c>
      <c r="K104" s="18"/>
      <c r="L104" s="18"/>
      <c r="M104" s="18"/>
      <c r="N104" s="18"/>
      <c r="O104" s="18"/>
      <c r="P104" s="18"/>
      <c r="Q104" s="18"/>
    </row>
    <row r="105" spans="2:17">
      <c r="B105" s="157" t="s">
        <v>2351</v>
      </c>
      <c r="C105" s="157">
        <v>0</v>
      </c>
      <c r="D105" s="157">
        <v>3943</v>
      </c>
      <c r="E105" s="157"/>
      <c r="F105" s="159">
        <v>0.02</v>
      </c>
      <c r="G105" s="160">
        <v>0.1</v>
      </c>
      <c r="H105" s="161" t="s">
        <v>2352</v>
      </c>
      <c r="I105" s="161" t="s">
        <v>2405</v>
      </c>
      <c r="J105" s="161" t="s">
        <v>2405</v>
      </c>
      <c r="K105" s="18"/>
      <c r="L105" s="18"/>
      <c r="M105" s="18"/>
      <c r="N105" s="18"/>
      <c r="O105" s="18"/>
      <c r="P105" s="18"/>
      <c r="Q105" s="18"/>
    </row>
    <row r="106" spans="2:17">
      <c r="B106" s="157" t="s">
        <v>2354</v>
      </c>
      <c r="C106" s="157">
        <v>0</v>
      </c>
      <c r="D106" s="157">
        <v>1624</v>
      </c>
      <c r="E106" s="157"/>
      <c r="F106" s="159">
        <v>0.02</v>
      </c>
      <c r="G106" s="160">
        <v>0.1</v>
      </c>
      <c r="H106" s="161" t="s">
        <v>2355</v>
      </c>
      <c r="I106" s="161" t="s">
        <v>2405</v>
      </c>
      <c r="J106" s="161" t="s">
        <v>2405</v>
      </c>
      <c r="K106" s="18"/>
      <c r="L106" s="18"/>
      <c r="M106" s="18"/>
      <c r="N106" s="18"/>
      <c r="O106" s="18"/>
      <c r="P106" s="18"/>
      <c r="Q106" s="18"/>
    </row>
    <row r="107" spans="2:17">
      <c r="B107" s="157" t="s">
        <v>2357</v>
      </c>
      <c r="C107" s="157">
        <v>0</v>
      </c>
      <c r="D107" s="157">
        <v>1924</v>
      </c>
      <c r="E107" s="157"/>
      <c r="F107" s="159">
        <v>0.02</v>
      </c>
      <c r="G107" s="160">
        <v>0.1</v>
      </c>
      <c r="H107" s="161" t="s">
        <v>2408</v>
      </c>
      <c r="I107" s="161" t="s">
        <v>2405</v>
      </c>
      <c r="J107" s="161" t="s">
        <v>2405</v>
      </c>
      <c r="K107" s="18"/>
      <c r="L107" s="18"/>
      <c r="M107" s="18"/>
      <c r="N107" s="18"/>
      <c r="O107" s="18"/>
      <c r="P107" s="18"/>
      <c r="Q107" s="18"/>
    </row>
    <row r="108" spans="2:17">
      <c r="B108" s="157" t="s">
        <v>2359</v>
      </c>
      <c r="C108" s="157">
        <v>0</v>
      </c>
      <c r="D108" s="157">
        <v>2127</v>
      </c>
      <c r="E108" s="157"/>
      <c r="F108" s="159">
        <v>0.02</v>
      </c>
      <c r="G108" s="160">
        <v>0.1</v>
      </c>
      <c r="H108" s="161" t="s">
        <v>2360</v>
      </c>
      <c r="I108" s="161" t="s">
        <v>2405</v>
      </c>
      <c r="J108" s="161" t="s">
        <v>2405</v>
      </c>
      <c r="K108" s="18"/>
      <c r="L108" s="18"/>
      <c r="M108" s="18"/>
      <c r="N108" s="18"/>
      <c r="O108" s="18"/>
      <c r="P108" s="18"/>
      <c r="Q108" s="18"/>
    </row>
    <row r="109" spans="2:17">
      <c r="B109" s="157" t="s">
        <v>2361</v>
      </c>
      <c r="C109" s="157">
        <v>0</v>
      </c>
      <c r="D109" s="157">
        <v>2400</v>
      </c>
      <c r="E109" s="157"/>
      <c r="F109" s="159">
        <v>0.02</v>
      </c>
      <c r="G109" s="160">
        <v>0.1</v>
      </c>
      <c r="H109" s="161" t="s">
        <v>2362</v>
      </c>
      <c r="I109" s="161" t="s">
        <v>2405</v>
      </c>
      <c r="J109" s="161" t="s">
        <v>2405</v>
      </c>
      <c r="K109" s="18"/>
      <c r="L109" s="18"/>
      <c r="M109" s="18"/>
      <c r="N109" s="18"/>
      <c r="O109" s="18"/>
      <c r="P109" s="18"/>
      <c r="Q109" s="18"/>
    </row>
    <row r="110" spans="2:17">
      <c r="B110" s="157" t="s">
        <v>2364</v>
      </c>
      <c r="C110" s="157">
        <v>0</v>
      </c>
      <c r="D110" s="157">
        <v>3100</v>
      </c>
      <c r="E110" s="157"/>
      <c r="F110" s="159">
        <v>0.02</v>
      </c>
      <c r="G110" s="160">
        <v>0.1</v>
      </c>
      <c r="H110" s="161" t="s">
        <v>2365</v>
      </c>
      <c r="I110" s="161" t="s">
        <v>2405</v>
      </c>
      <c r="J110" s="161" t="s">
        <v>2405</v>
      </c>
      <c r="K110" s="18"/>
      <c r="L110" s="18"/>
      <c r="M110" s="18"/>
      <c r="N110" s="18"/>
      <c r="O110" s="18"/>
      <c r="P110" s="18"/>
      <c r="Q110" s="18"/>
    </row>
    <row r="111" spans="2:17">
      <c r="B111" s="157" t="s">
        <v>2366</v>
      </c>
      <c r="C111" s="157">
        <v>0</v>
      </c>
      <c r="D111" s="157">
        <v>2200</v>
      </c>
      <c r="E111" s="157"/>
      <c r="F111" s="159">
        <v>0.02</v>
      </c>
      <c r="G111" s="160">
        <v>0.1</v>
      </c>
      <c r="H111" s="161" t="s">
        <v>2367</v>
      </c>
      <c r="I111" s="161" t="s">
        <v>2405</v>
      </c>
      <c r="J111" s="161" t="s">
        <v>2405</v>
      </c>
      <c r="K111" s="18"/>
      <c r="L111" s="18"/>
      <c r="M111" s="18"/>
      <c r="N111" s="18"/>
      <c r="O111" s="18"/>
      <c r="P111" s="18"/>
      <c r="Q111" s="18"/>
    </row>
    <row r="112" spans="2:17">
      <c r="B112" s="157" t="s">
        <v>2368</v>
      </c>
      <c r="C112" s="157">
        <v>0</v>
      </c>
      <c r="D112" s="157">
        <v>3800</v>
      </c>
      <c r="E112" s="157"/>
      <c r="F112" s="159">
        <v>0.02</v>
      </c>
      <c r="G112" s="160">
        <v>0.1</v>
      </c>
      <c r="H112" s="161" t="s">
        <v>2352</v>
      </c>
      <c r="I112" s="161" t="s">
        <v>2405</v>
      </c>
      <c r="J112" s="161" t="s">
        <v>2405</v>
      </c>
      <c r="K112" s="18"/>
      <c r="L112" s="18"/>
      <c r="M112" s="18"/>
      <c r="N112" s="18"/>
      <c r="O112" s="18"/>
      <c r="P112" s="18"/>
      <c r="Q112" s="18"/>
    </row>
    <row r="113" spans="2:17">
      <c r="B113" s="157" t="s">
        <v>2390</v>
      </c>
      <c r="C113" s="157">
        <v>0</v>
      </c>
      <c r="D113" s="157">
        <v>1</v>
      </c>
      <c r="E113" s="157"/>
      <c r="F113" s="159">
        <v>0.02</v>
      </c>
      <c r="G113" s="160">
        <v>0.1</v>
      </c>
      <c r="H113" s="161" t="s">
        <v>2391</v>
      </c>
      <c r="I113" s="161" t="s">
        <v>2405</v>
      </c>
      <c r="J113" s="161" t="s">
        <v>2405</v>
      </c>
      <c r="K113" s="18"/>
      <c r="L113" s="18"/>
      <c r="M113" s="18"/>
      <c r="N113" s="18"/>
      <c r="O113" s="18"/>
      <c r="P113" s="18"/>
      <c r="Q113" s="18"/>
    </row>
    <row r="114" spans="2:17">
      <c r="B114" s="157" t="s">
        <v>2392</v>
      </c>
      <c r="C114" s="157">
        <v>0</v>
      </c>
      <c r="D114" s="157">
        <v>0</v>
      </c>
      <c r="E114" s="157"/>
      <c r="F114" s="159">
        <v>5.0000000000000001E-3</v>
      </c>
      <c r="G114" s="160">
        <v>0.1</v>
      </c>
      <c r="H114" s="161" t="s">
        <v>2393</v>
      </c>
      <c r="I114" s="161" t="s">
        <v>2405</v>
      </c>
      <c r="J114" s="161" t="s">
        <v>2405</v>
      </c>
      <c r="K114" s="18"/>
      <c r="L114" s="18"/>
      <c r="M114" s="18"/>
      <c r="N114" s="18"/>
      <c r="O114" s="18"/>
      <c r="P114" s="18"/>
      <c r="Q114" s="18"/>
    </row>
    <row r="115" spans="2:17">
      <c r="B115" s="157" t="s">
        <v>2394</v>
      </c>
      <c r="C115" s="157">
        <v>0</v>
      </c>
      <c r="D115" s="157">
        <v>0</v>
      </c>
      <c r="E115" s="157"/>
      <c r="F115" s="159">
        <v>0.02</v>
      </c>
      <c r="G115" s="160">
        <v>0.1</v>
      </c>
      <c r="H115" s="161" t="s">
        <v>2395</v>
      </c>
      <c r="I115" s="161" t="s">
        <v>2405</v>
      </c>
      <c r="J115" s="161" t="s">
        <v>2405</v>
      </c>
      <c r="K115" s="18"/>
      <c r="L115" s="18"/>
      <c r="M115" s="18"/>
      <c r="N115" s="18"/>
      <c r="O115" s="18"/>
      <c r="P115" s="18"/>
      <c r="Q115" s="18"/>
    </row>
    <row r="116" spans="2:17">
      <c r="B116" s="157" t="s">
        <v>2396</v>
      </c>
      <c r="C116" s="157">
        <v>0</v>
      </c>
      <c r="D116" s="157">
        <v>1</v>
      </c>
      <c r="E116" s="157"/>
      <c r="F116" s="159">
        <v>0.02</v>
      </c>
      <c r="G116" s="160">
        <v>0.1</v>
      </c>
      <c r="H116" s="161" t="s">
        <v>2397</v>
      </c>
      <c r="I116" s="161" t="s">
        <v>2405</v>
      </c>
      <c r="J116" s="161" t="s">
        <v>2405</v>
      </c>
      <c r="K116" s="18"/>
      <c r="L116" s="18"/>
      <c r="M116" s="18"/>
      <c r="N116" s="18"/>
      <c r="O116" s="18"/>
      <c r="P116" s="18"/>
      <c r="Q116" s="18"/>
    </row>
    <row r="117" spans="2:17" s="18" customFormat="1"/>
    <row r="118" spans="2:17" s="18" customFormat="1"/>
    <row r="119" spans="2:17" s="18" customFormat="1"/>
    <row r="120" spans="2:17" s="18" customFormat="1"/>
    <row r="121" spans="2:17" s="18" customFormat="1"/>
    <row r="122" spans="2:17" s="18" customFormat="1"/>
    <row r="123" spans="2:17" s="18" customFormat="1"/>
    <row r="124" spans="2:17" s="18" customFormat="1"/>
    <row r="125" spans="2:17" s="18" customFormat="1"/>
    <row r="126" spans="2:17" s="18" customFormat="1"/>
    <row r="127" spans="2:17" s="18" customFormat="1"/>
    <row r="128" spans="2:17" s="18" customFormat="1"/>
    <row r="129" s="18" customFormat="1"/>
    <row r="130" s="18" customFormat="1"/>
    <row r="131" s="18" customFormat="1"/>
    <row r="132" s="18" customFormat="1"/>
    <row r="133" s="18" customFormat="1"/>
    <row r="134" s="18" customFormat="1"/>
    <row r="135" s="18" customFormat="1"/>
    <row r="136" s="18" customFormat="1"/>
    <row r="137" s="18" customFormat="1"/>
    <row r="138" s="18" customFormat="1"/>
    <row r="139" s="18" customFormat="1"/>
    <row r="140" s="18" customFormat="1"/>
    <row r="141" s="18" customFormat="1"/>
    <row r="142" s="18" customFormat="1"/>
    <row r="143" s="18" customFormat="1"/>
    <row r="144" s="18" customFormat="1"/>
    <row r="145" spans="2:2" s="18" customFormat="1"/>
    <row r="146" spans="2:2" s="18" customFormat="1"/>
    <row r="147" spans="2:2" s="18" customFormat="1"/>
    <row r="148" spans="2:2" s="18" customFormat="1"/>
    <row r="149" spans="2:2" s="18" customFormat="1"/>
    <row r="150" spans="2:2" s="18" customFormat="1">
      <c r="B150" s="18" t="s">
        <v>2401</v>
      </c>
    </row>
    <row r="151" spans="2:2" s="18" customFormat="1"/>
    <row r="152" spans="2:2" s="18" customFormat="1"/>
    <row r="153" spans="2:2" s="18" customFormat="1"/>
    <row r="154" spans="2:2" s="18" customFormat="1"/>
    <row r="155" spans="2:2" s="18" customFormat="1"/>
    <row r="156" spans="2:2" s="18" customFormat="1"/>
    <row r="157" spans="2:2" s="18" customFormat="1"/>
    <row r="158" spans="2:2" s="18" customFormat="1"/>
    <row r="159" spans="2:2" s="18" customFormat="1"/>
    <row r="160" spans="2:2" s="18" customFormat="1"/>
    <row r="161" s="18" customFormat="1"/>
    <row r="162" s="18" customFormat="1"/>
    <row r="163" s="18" customFormat="1"/>
    <row r="164" s="18" customFormat="1"/>
    <row r="165" s="18" customFormat="1"/>
    <row r="166" s="18" customFormat="1"/>
    <row r="167" s="18" customFormat="1"/>
    <row r="168" s="18" customFormat="1"/>
    <row r="169" s="18" customFormat="1"/>
    <row r="170" s="18" customFormat="1"/>
    <row r="171" s="18" customFormat="1"/>
    <row r="172" s="18" customFormat="1"/>
    <row r="173" s="18" customFormat="1"/>
    <row r="174" s="18" customFormat="1"/>
  </sheetData>
  <sheetProtection algorithmName="SHA-512" hashValue="mDcV2tV5jeG/oqALW0FCVYUiW5Y6W/vd75BpNaYK0EbOto8ismULkDuuZN+xkzLLVBKKT52QrySR08J5kHEbOQ==" saltValue="qls6wCTqzj43jqyoeFYHVA==" spinCount="100000" sheet="1" objects="1" scenarios="1"/>
  <mergeCells count="7">
    <mergeCell ref="B89:H89"/>
    <mergeCell ref="I89:J89"/>
    <mergeCell ref="B2:Q2"/>
    <mergeCell ref="B4:H4"/>
    <mergeCell ref="I4:J4"/>
    <mergeCell ref="M4:N5"/>
    <mergeCell ref="P4:Q4"/>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EF1DF-C94B-4D52-8D30-09ECF6A67CCE}">
  <dimension ref="B1:I31"/>
  <sheetViews>
    <sheetView zoomScale="70" zoomScaleNormal="70" workbookViewId="0">
      <selection activeCell="F1" sqref="F1"/>
    </sheetView>
  </sheetViews>
  <sheetFormatPr defaultRowHeight="14.45"/>
  <cols>
    <col min="1" max="1" width="2.42578125" customWidth="1"/>
    <col min="2" max="2" width="22.42578125" customWidth="1"/>
    <col min="3" max="3" width="22.28515625" customWidth="1"/>
    <col min="4" max="4" width="24.5703125" customWidth="1"/>
    <col min="5" max="5" width="35.42578125" customWidth="1"/>
    <col min="6" max="6" width="28.42578125" customWidth="1"/>
    <col min="8" max="8" width="72.28515625" customWidth="1"/>
  </cols>
  <sheetData>
    <row r="1" spans="2:8" ht="100.9">
      <c r="H1" s="24" t="s">
        <v>2409</v>
      </c>
    </row>
    <row r="3" spans="2:8" ht="15.6">
      <c r="B3" s="1" t="s">
        <v>2410</v>
      </c>
      <c r="C3" s="1"/>
      <c r="D3" s="1"/>
      <c r="E3" s="1"/>
      <c r="F3" s="1"/>
      <c r="G3" s="1"/>
      <c r="H3" s="1"/>
    </row>
    <row r="4" spans="2:8" ht="15.6">
      <c r="B4" s="25"/>
      <c r="C4" s="25"/>
      <c r="D4" s="25"/>
      <c r="E4" s="25"/>
      <c r="F4" s="25"/>
      <c r="G4" s="25"/>
      <c r="H4" s="25"/>
    </row>
    <row r="5" spans="2:8" ht="15.6">
      <c r="C5" s="26" t="s">
        <v>2411</v>
      </c>
      <c r="D5" s="26" t="s">
        <v>2411</v>
      </c>
      <c r="E5" s="26" t="s">
        <v>2412</v>
      </c>
      <c r="F5" s="27" t="s">
        <v>2413</v>
      </c>
    </row>
    <row r="6" spans="2:8" ht="26.45">
      <c r="B6" s="28" t="s">
        <v>2414</v>
      </c>
      <c r="C6" s="42">
        <f>Results!C6</f>
        <v>0</v>
      </c>
      <c r="D6" s="23"/>
      <c r="E6" s="29" t="e">
        <f>ABS(D6-C6)/C6</f>
        <v>#DIV/0!</v>
      </c>
      <c r="F6" s="30" t="e">
        <f>VLOOKUP(E6,B28:F30,4,TRUE)</f>
        <v>#DIV/0!</v>
      </c>
      <c r="H6" s="580" t="s">
        <v>2415</v>
      </c>
    </row>
    <row r="7" spans="2:8" ht="26.45">
      <c r="B7" s="28" t="s">
        <v>2416</v>
      </c>
      <c r="C7" s="42">
        <f>Results!C7</f>
        <v>0</v>
      </c>
      <c r="D7" s="23"/>
      <c r="E7" s="29" t="e">
        <f t="shared" ref="E7:E8" si="0">ABS(D7-C7)/C7</f>
        <v>#DIV/0!</v>
      </c>
      <c r="F7" s="30" t="e">
        <f>VLOOKUP(E7,B28:F30,4,TRUE)</f>
        <v>#DIV/0!</v>
      </c>
      <c r="H7" s="581"/>
    </row>
    <row r="8" spans="2:8" ht="26.45">
      <c r="B8" s="31" t="s">
        <v>2417</v>
      </c>
      <c r="C8" s="42">
        <f>Results!C8</f>
        <v>0</v>
      </c>
      <c r="D8" s="23"/>
      <c r="E8" s="29" t="e">
        <f t="shared" si="0"/>
        <v>#DIV/0!</v>
      </c>
      <c r="F8" s="30" t="e">
        <f>VLOOKUP(E8,B28:F30,4,TRUE)</f>
        <v>#DIV/0!</v>
      </c>
      <c r="H8" s="582"/>
    </row>
    <row r="9" spans="2:8">
      <c r="F9" s="32"/>
    </row>
    <row r="10" spans="2:8" ht="15.6">
      <c r="B10" s="1" t="s">
        <v>2052</v>
      </c>
      <c r="C10" s="1"/>
      <c r="D10" s="1"/>
      <c r="E10" s="1"/>
      <c r="F10" s="33"/>
      <c r="G10" s="1"/>
      <c r="H10" s="1"/>
    </row>
    <row r="11" spans="2:8" ht="15.6">
      <c r="B11" s="34"/>
      <c r="C11" s="34"/>
      <c r="D11" s="34"/>
      <c r="E11" s="34"/>
      <c r="F11" s="34"/>
      <c r="G11" s="25"/>
      <c r="H11" s="25"/>
    </row>
    <row r="12" spans="2:8" ht="15.6">
      <c r="C12" s="26" t="s">
        <v>2411</v>
      </c>
      <c r="D12" s="26" t="s">
        <v>2411</v>
      </c>
      <c r="E12" s="26" t="s">
        <v>2412</v>
      </c>
      <c r="F12" s="27" t="s">
        <v>2413</v>
      </c>
    </row>
    <row r="13" spans="2:8" ht="28.9">
      <c r="B13" s="35" t="s">
        <v>2418</v>
      </c>
      <c r="C13" s="42">
        <f>Results!C5</f>
        <v>0</v>
      </c>
      <c r="D13" s="23"/>
      <c r="E13" s="29" t="e">
        <f>ABS(D13-C13)/C13</f>
        <v>#DIV/0!</v>
      </c>
      <c r="F13" s="30" t="e">
        <f>VLOOKUP(E13,B28:F30,4,TRUE)</f>
        <v>#DIV/0!</v>
      </c>
      <c r="H13" s="13" t="s">
        <v>2419</v>
      </c>
    </row>
    <row r="14" spans="2:8">
      <c r="F14" s="32"/>
    </row>
    <row r="15" spans="2:8">
      <c r="F15" s="32"/>
    </row>
    <row r="16" spans="2:8" ht="15.6">
      <c r="B16" s="1" t="s">
        <v>2420</v>
      </c>
      <c r="C16" s="1"/>
      <c r="D16" s="1"/>
      <c r="E16" s="1"/>
      <c r="F16" s="33"/>
      <c r="G16" s="1"/>
      <c r="H16" s="1"/>
    </row>
    <row r="17" spans="2:9">
      <c r="F17" s="32"/>
    </row>
    <row r="18" spans="2:9" ht="15.6">
      <c r="C18" s="26" t="s">
        <v>2411</v>
      </c>
      <c r="D18" s="26" t="s">
        <v>2411</v>
      </c>
      <c r="E18" s="26" t="s">
        <v>2412</v>
      </c>
      <c r="F18" s="27" t="s">
        <v>2413</v>
      </c>
    </row>
    <row r="19" spans="2:9" ht="26.45">
      <c r="B19" s="28" t="s">
        <v>2421</v>
      </c>
      <c r="C19" s="42">
        <f>Results!C9</f>
        <v>0</v>
      </c>
      <c r="D19" s="36"/>
      <c r="E19" s="29" t="e">
        <f t="shared" ref="E19:E20" si="1">ABS(D19-C19)/C19</f>
        <v>#DIV/0!</v>
      </c>
      <c r="F19" s="30" t="e">
        <f>VLOOKUP(E19,B28:F30,4,TRUE)</f>
        <v>#DIV/0!</v>
      </c>
      <c r="H19" s="583" t="s">
        <v>2422</v>
      </c>
    </row>
    <row r="20" spans="2:9" ht="26.45">
      <c r="B20" s="28" t="s">
        <v>2423</v>
      </c>
      <c r="C20" s="42">
        <f>Results!C10</f>
        <v>0</v>
      </c>
      <c r="D20" s="36"/>
      <c r="E20" s="29" t="e">
        <f t="shared" si="1"/>
        <v>#DIV/0!</v>
      </c>
      <c r="F20" s="30" t="e">
        <f>VLOOKUP(E20,B28:F30,4,TRUE)</f>
        <v>#DIV/0!</v>
      </c>
      <c r="H20" s="583"/>
    </row>
    <row r="21" spans="2:9">
      <c r="F21" s="32"/>
    </row>
    <row r="22" spans="2:9" ht="15.6">
      <c r="B22" s="1" t="s">
        <v>2424</v>
      </c>
      <c r="C22" s="1"/>
      <c r="D22" s="1"/>
      <c r="E22" s="1"/>
      <c r="F22" s="33"/>
      <c r="G22" s="1"/>
      <c r="H22" s="1"/>
    </row>
    <row r="23" spans="2:9" ht="15.6">
      <c r="B23" s="25"/>
      <c r="C23" s="25"/>
      <c r="D23" s="25"/>
      <c r="E23" s="25"/>
      <c r="F23" s="37"/>
      <c r="G23" s="25"/>
      <c r="H23" s="25"/>
    </row>
    <row r="24" spans="2:9" ht="15.6">
      <c r="C24" s="26" t="s">
        <v>2411</v>
      </c>
      <c r="D24" s="26" t="s">
        <v>2411</v>
      </c>
      <c r="E24" s="26" t="s">
        <v>2412</v>
      </c>
      <c r="F24" s="27" t="s">
        <v>2413</v>
      </c>
    </row>
    <row r="25" spans="2:9" ht="43.15">
      <c r="B25" s="2" t="s">
        <v>2425</v>
      </c>
      <c r="C25" s="42">
        <f>Results!C11</f>
        <v>0</v>
      </c>
      <c r="D25" s="23"/>
      <c r="E25" s="29" t="e">
        <f>ABS(D25-C25)/C25</f>
        <v>#DIV/0!</v>
      </c>
      <c r="F25" s="30" t="e">
        <f>VLOOKUP(E25,B28:F30,4,TRUE)</f>
        <v>#DIV/0!</v>
      </c>
      <c r="H25" s="13" t="s">
        <v>2426</v>
      </c>
    </row>
    <row r="26" spans="2:9">
      <c r="B26" s="38"/>
      <c r="C26" s="38"/>
      <c r="D26" s="38"/>
      <c r="E26" s="38"/>
      <c r="F26" s="39"/>
      <c r="G26" s="584"/>
      <c r="H26" s="584"/>
      <c r="I26" s="38"/>
    </row>
    <row r="28" spans="2:9">
      <c r="B28" s="577">
        <v>0</v>
      </c>
      <c r="C28" s="577"/>
      <c r="D28" s="577"/>
      <c r="E28" s="578" t="s">
        <v>2427</v>
      </c>
      <c r="F28" s="579"/>
    </row>
    <row r="29" spans="2:9">
      <c r="B29" s="577">
        <v>0.05</v>
      </c>
      <c r="C29" s="577"/>
      <c r="D29" s="577"/>
      <c r="E29" s="578" t="s">
        <v>2428</v>
      </c>
      <c r="F29" s="579"/>
    </row>
    <row r="30" spans="2:9">
      <c r="B30" s="577">
        <v>5.0099999999999999E-2</v>
      </c>
      <c r="C30" s="577"/>
      <c r="D30" s="577"/>
      <c r="E30" s="578" t="s">
        <v>2429</v>
      </c>
      <c r="F30" s="579"/>
    </row>
    <row r="31" spans="2:9">
      <c r="B31" s="40"/>
      <c r="C31" s="40"/>
      <c r="D31" s="40"/>
      <c r="E31" s="40"/>
      <c r="F31" s="40"/>
    </row>
  </sheetData>
  <mergeCells count="9">
    <mergeCell ref="B30:D30"/>
    <mergeCell ref="E30:F30"/>
    <mergeCell ref="H6:H8"/>
    <mergeCell ref="H19:H20"/>
    <mergeCell ref="G26:H26"/>
    <mergeCell ref="B28:D28"/>
    <mergeCell ref="E28:F28"/>
    <mergeCell ref="B29:D29"/>
    <mergeCell ref="E29:F2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11162-61F0-447D-8B82-2C164530AFC6}">
  <dimension ref="B3:B20"/>
  <sheetViews>
    <sheetView topLeftCell="A7" workbookViewId="0">
      <selection activeCell="F20" sqref="F20"/>
    </sheetView>
  </sheetViews>
  <sheetFormatPr defaultRowHeight="14.45"/>
  <sheetData>
    <row r="3" spans="2:2">
      <c r="B3" t="s">
        <v>2430</v>
      </c>
    </row>
    <row r="4" spans="2:2">
      <c r="B4" t="s">
        <v>2431</v>
      </c>
    </row>
    <row r="5" spans="2:2">
      <c r="B5" t="s">
        <v>2432</v>
      </c>
    </row>
    <row r="6" spans="2:2">
      <c r="B6" t="s">
        <v>1814</v>
      </c>
    </row>
    <row r="8" spans="2:2">
      <c r="B8" t="s">
        <v>1821</v>
      </c>
    </row>
    <row r="9" spans="2:2">
      <c r="B9" t="s">
        <v>1825</v>
      </c>
    </row>
    <row r="11" spans="2:2" ht="15" customHeight="1">
      <c r="B11" t="s">
        <v>2118</v>
      </c>
    </row>
    <row r="12" spans="2:2" ht="15" customHeight="1">
      <c r="B12" t="s">
        <v>2127</v>
      </c>
    </row>
    <row r="13" spans="2:2" ht="15" customHeight="1">
      <c r="B13" t="s">
        <v>2133</v>
      </c>
    </row>
    <row r="14" spans="2:2" ht="15" customHeight="1">
      <c r="B14" t="s">
        <v>2139</v>
      </c>
    </row>
    <row r="15" spans="2:2" ht="15" customHeight="1">
      <c r="B15" t="s">
        <v>2145</v>
      </c>
    </row>
    <row r="16" spans="2:2" ht="15" customHeight="1">
      <c r="B16" t="s">
        <v>2149</v>
      </c>
    </row>
    <row r="17" spans="2:2" ht="15" customHeight="1">
      <c r="B17" t="s">
        <v>2150</v>
      </c>
    </row>
    <row r="18" spans="2:2" ht="15" customHeight="1">
      <c r="B18" t="s">
        <v>2151</v>
      </c>
    </row>
    <row r="19" spans="2:2" ht="15" customHeight="1">
      <c r="B19" t="s">
        <v>2152</v>
      </c>
    </row>
    <row r="20" spans="2:2" ht="15" customHeight="1">
      <c r="B20" t="s">
        <v>2154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FE0D4-5D5D-45B0-B17B-9B49BFAED31F}">
  <dimension ref="A1:AJ60"/>
  <sheetViews>
    <sheetView tabSelected="1" zoomScaleNormal="100" workbookViewId="0">
      <selection activeCell="D14" sqref="D14"/>
    </sheetView>
  </sheetViews>
  <sheetFormatPr defaultRowHeight="14.45"/>
  <cols>
    <col min="1" max="1" width="3.42578125" style="18" customWidth="1"/>
    <col min="2" max="2" width="49.28515625" bestFit="1" customWidth="1"/>
    <col min="3" max="3" width="49.28515625" customWidth="1"/>
    <col min="4" max="4" width="24.28515625" customWidth="1"/>
    <col min="5" max="5" width="22.5703125" customWidth="1"/>
    <col min="6" max="6" width="21.28515625" customWidth="1"/>
    <col min="7" max="7" width="19.28515625" customWidth="1"/>
    <col min="8" max="8" width="34.7109375" customWidth="1"/>
    <col min="11" max="36" width="9.28515625" style="18"/>
  </cols>
  <sheetData>
    <row r="1" spans="2:10" s="18" customFormat="1" ht="13.9"/>
    <row r="2" spans="2:10" ht="15.6">
      <c r="B2" s="1" t="s">
        <v>1795</v>
      </c>
      <c r="C2" s="1"/>
      <c r="D2" s="1"/>
      <c r="E2" s="1"/>
      <c r="F2" s="1"/>
      <c r="G2" s="1"/>
      <c r="H2" s="1"/>
      <c r="I2" s="1"/>
      <c r="J2" s="1"/>
    </row>
    <row r="3" spans="2:10" s="18" customFormat="1" ht="13.9"/>
    <row r="4" spans="2:10" ht="15.6">
      <c r="B4" s="393" t="s">
        <v>1796</v>
      </c>
      <c r="C4" s="393"/>
      <c r="D4" s="18"/>
      <c r="E4" s="18"/>
      <c r="F4" s="18"/>
      <c r="G4" s="18"/>
      <c r="H4" s="18"/>
      <c r="I4" s="18"/>
      <c r="J4" s="18"/>
    </row>
    <row r="5" spans="2:10">
      <c r="B5" s="2" t="s">
        <v>1797</v>
      </c>
      <c r="C5" s="335"/>
      <c r="D5" s="394" t="s">
        <v>1798</v>
      </c>
      <c r="E5" s="394"/>
      <c r="F5" s="394"/>
      <c r="G5" s="394"/>
      <c r="H5" s="394"/>
      <c r="I5" s="18"/>
      <c r="J5" s="18"/>
    </row>
    <row r="6" spans="2:10">
      <c r="B6" s="2" t="s">
        <v>1799</v>
      </c>
      <c r="C6" s="335"/>
      <c r="D6" s="18"/>
      <c r="E6" s="18"/>
      <c r="F6" s="18"/>
      <c r="G6" s="18"/>
      <c r="H6" s="18"/>
      <c r="I6" s="18"/>
      <c r="J6" s="18"/>
    </row>
    <row r="7" spans="2:10">
      <c r="B7" s="2" t="s">
        <v>1800</v>
      </c>
      <c r="C7" s="335"/>
      <c r="D7" s="18"/>
      <c r="E7" s="18"/>
      <c r="F7" s="18"/>
      <c r="G7" s="18"/>
      <c r="H7" s="18"/>
      <c r="I7" s="18"/>
      <c r="J7" s="18"/>
    </row>
    <row r="8" spans="2:10">
      <c r="B8" s="2" t="s">
        <v>1801</v>
      </c>
      <c r="C8" s="335"/>
      <c r="D8" s="18"/>
      <c r="E8" s="18"/>
      <c r="F8" s="18"/>
      <c r="G8" s="18"/>
      <c r="H8" s="18"/>
      <c r="I8" s="18"/>
      <c r="J8" s="18"/>
    </row>
    <row r="9" spans="2:10">
      <c r="B9" s="2" t="s">
        <v>1802</v>
      </c>
      <c r="C9" s="335"/>
      <c r="D9" s="18"/>
      <c r="E9" s="18"/>
      <c r="F9" s="18"/>
      <c r="G9" s="18"/>
      <c r="H9" s="18"/>
      <c r="I9" s="18"/>
      <c r="J9" s="18"/>
    </row>
    <row r="10" spans="2:10">
      <c r="B10" s="2" t="s">
        <v>1803</v>
      </c>
      <c r="C10" s="335"/>
      <c r="D10" s="18"/>
      <c r="E10" s="18"/>
      <c r="F10" s="18"/>
      <c r="G10" s="18"/>
      <c r="H10" s="18"/>
      <c r="I10" s="18"/>
      <c r="J10" s="18"/>
    </row>
    <row r="11" spans="2:10">
      <c r="B11" s="2" t="s">
        <v>1804</v>
      </c>
      <c r="C11" s="336"/>
      <c r="D11" s="18"/>
      <c r="E11" s="18"/>
      <c r="F11" s="18"/>
      <c r="G11" s="18"/>
      <c r="H11" s="18"/>
      <c r="I11" s="18"/>
      <c r="J11" s="18"/>
    </row>
    <row r="12" spans="2:10">
      <c r="B12" s="2" t="s">
        <v>1805</v>
      </c>
      <c r="C12" s="336"/>
      <c r="D12" s="18"/>
      <c r="E12" s="18"/>
      <c r="F12" s="18"/>
      <c r="G12" s="18"/>
      <c r="H12" s="18"/>
      <c r="I12" s="18"/>
      <c r="J12" s="18"/>
    </row>
    <row r="13" spans="2:10" s="18" customFormat="1" ht="13.9"/>
    <row r="14" spans="2:10" ht="15.6">
      <c r="B14" s="395" t="s">
        <v>1806</v>
      </c>
      <c r="C14" s="395"/>
      <c r="D14" s="18"/>
      <c r="E14" s="18"/>
      <c r="F14" s="18"/>
      <c r="G14" s="18"/>
      <c r="H14" s="18"/>
      <c r="I14" s="18"/>
      <c r="J14" s="18"/>
    </row>
    <row r="15" spans="2:10" ht="69.599999999999994" customHeight="1">
      <c r="B15" s="2" t="s">
        <v>1807</v>
      </c>
      <c r="C15" s="320"/>
      <c r="D15" s="396" t="s">
        <v>1808</v>
      </c>
      <c r="E15" s="396"/>
      <c r="F15" s="396"/>
      <c r="G15" s="396"/>
      <c r="H15" s="396"/>
      <c r="I15" s="18"/>
      <c r="J15" s="18"/>
    </row>
    <row r="16" spans="2:10" s="18" customFormat="1" ht="13.9"/>
    <row r="17" spans="2:17" ht="15.6">
      <c r="B17" s="393" t="s">
        <v>1809</v>
      </c>
      <c r="C17" s="393"/>
      <c r="D17" s="394" t="s">
        <v>1810</v>
      </c>
      <c r="E17" s="394"/>
      <c r="F17" s="394"/>
      <c r="G17" s="394"/>
      <c r="H17" s="394"/>
      <c r="I17" s="18"/>
      <c r="J17" s="18"/>
    </row>
    <row r="18" spans="2:17" ht="28.9">
      <c r="B18" s="2" t="s">
        <v>1811</v>
      </c>
      <c r="C18" s="337"/>
      <c r="D18" s="18"/>
      <c r="E18" s="18"/>
      <c r="F18" s="18"/>
      <c r="G18" s="18"/>
      <c r="H18" s="18"/>
      <c r="I18" s="18"/>
      <c r="J18" s="18"/>
    </row>
    <row r="19" spans="2:17">
      <c r="B19" s="5" t="s">
        <v>1812</v>
      </c>
      <c r="C19" s="168">
        <f>DATE(YEAR(C18)+1,MONTH(C18),DAY(C18)-1)</f>
        <v>365</v>
      </c>
      <c r="D19" s="18"/>
      <c r="E19" s="18"/>
      <c r="F19" s="18"/>
      <c r="G19" s="18"/>
      <c r="H19" s="18"/>
      <c r="I19" s="18"/>
      <c r="J19" s="18"/>
    </row>
    <row r="20" spans="2:17" s="18" customFormat="1" ht="13.9"/>
    <row r="21" spans="2:17" ht="15.6">
      <c r="B21" s="1" t="s">
        <v>1813</v>
      </c>
      <c r="C21" s="1"/>
      <c r="D21" s="1"/>
      <c r="E21" s="1"/>
      <c r="F21" s="1"/>
      <c r="G21" s="1"/>
      <c r="H21" s="1"/>
      <c r="I21" s="1"/>
      <c r="J21" s="1"/>
      <c r="O21" s="18" t="s">
        <v>1814</v>
      </c>
    </row>
    <row r="22" spans="2:17" s="18" customFormat="1" ht="13.9">
      <c r="B22" s="167"/>
    </row>
    <row r="23" spans="2:17" ht="15.6">
      <c r="B23" s="393" t="s">
        <v>1815</v>
      </c>
      <c r="C23" s="393"/>
      <c r="D23" s="18"/>
      <c r="E23" s="18"/>
      <c r="F23" s="18"/>
      <c r="G23" s="18"/>
      <c r="H23" s="18"/>
      <c r="I23" s="18"/>
      <c r="J23" s="18"/>
    </row>
    <row r="24" spans="2:17" ht="28.9">
      <c r="B24" s="2" t="s">
        <v>1816</v>
      </c>
      <c r="C24" s="338"/>
      <c r="D24" s="394" t="s">
        <v>1817</v>
      </c>
      <c r="E24" s="394"/>
      <c r="F24" s="394"/>
      <c r="G24" s="394"/>
      <c r="H24" s="394"/>
      <c r="I24" s="18"/>
      <c r="J24" s="18"/>
    </row>
    <row r="25" spans="2:17" s="18" customFormat="1" ht="13.9"/>
    <row r="26" spans="2:17" ht="15.6">
      <c r="B26" s="393" t="s">
        <v>1818</v>
      </c>
      <c r="C26" s="393"/>
      <c r="D26" s="18"/>
      <c r="E26" s="18"/>
      <c r="F26" s="18"/>
      <c r="G26" s="18"/>
      <c r="H26" s="18"/>
      <c r="I26" s="18"/>
      <c r="J26" s="18"/>
    </row>
    <row r="27" spans="2:17" ht="28.9">
      <c r="B27" s="2" t="s">
        <v>1819</v>
      </c>
      <c r="C27" s="340"/>
      <c r="D27" s="18"/>
      <c r="E27" s="18"/>
      <c r="F27" s="18"/>
      <c r="G27" s="18"/>
      <c r="H27" s="18"/>
      <c r="I27" s="18"/>
      <c r="J27" s="18"/>
      <c r="O27" s="18" t="s">
        <v>1820</v>
      </c>
      <c r="Q27" s="18" t="s">
        <v>1821</v>
      </c>
    </row>
    <row r="28" spans="2:17" ht="86.45">
      <c r="B28" s="2" t="s">
        <v>1822</v>
      </c>
      <c r="C28" s="339"/>
      <c r="D28" s="394" t="s">
        <v>1823</v>
      </c>
      <c r="E28" s="394"/>
      <c r="F28" s="394"/>
      <c r="G28" s="394"/>
      <c r="H28" s="394"/>
      <c r="I28" s="18"/>
      <c r="J28" s="18"/>
      <c r="O28" s="18" t="s">
        <v>1824</v>
      </c>
      <c r="Q28" s="18" t="s">
        <v>1825</v>
      </c>
    </row>
    <row r="29" spans="2:17" ht="48" customHeight="1">
      <c r="B29" s="2" t="s">
        <v>1826</v>
      </c>
      <c r="C29" s="340"/>
      <c r="D29" s="394" t="s">
        <v>1827</v>
      </c>
      <c r="E29" s="394"/>
      <c r="F29" s="394"/>
      <c r="G29" s="394"/>
      <c r="H29" s="394"/>
      <c r="I29" s="18"/>
      <c r="J29" s="18"/>
    </row>
    <row r="30" spans="2:17" ht="43.15">
      <c r="B30" s="2" t="s">
        <v>1828</v>
      </c>
      <c r="C30" s="339"/>
      <c r="D30" s="394" t="s">
        <v>1829</v>
      </c>
      <c r="E30" s="394"/>
      <c r="F30" s="394"/>
      <c r="G30" s="394"/>
      <c r="H30" s="394"/>
      <c r="I30" s="18"/>
      <c r="J30" s="18"/>
    </row>
    <row r="31" spans="2:17">
      <c r="D31" s="4"/>
      <c r="E31" s="6"/>
      <c r="F31" s="7"/>
      <c r="I31" s="18"/>
      <c r="J31" s="18"/>
    </row>
    <row r="32" spans="2:17" ht="15.6">
      <c r="B32" s="395" t="s">
        <v>1830</v>
      </c>
      <c r="C32" s="395"/>
      <c r="E32" s="4"/>
      <c r="F32" s="4"/>
      <c r="G32" s="4"/>
      <c r="H32" s="4"/>
      <c r="I32" s="18"/>
      <c r="J32" s="18"/>
    </row>
    <row r="33" spans="2:10">
      <c r="B33" s="169" t="s">
        <v>1831</v>
      </c>
      <c r="C33" s="169" t="s">
        <v>1832</v>
      </c>
      <c r="D33" s="394" t="s">
        <v>1833</v>
      </c>
      <c r="E33" s="394"/>
      <c r="F33" s="394"/>
      <c r="G33" s="394"/>
      <c r="H33" s="394"/>
      <c r="I33" s="18"/>
      <c r="J33" s="18"/>
    </row>
    <row r="34" spans="2:10">
      <c r="B34" s="341"/>
      <c r="C34" s="341"/>
      <c r="D34" s="394"/>
      <c r="E34" s="394"/>
      <c r="F34" s="394"/>
      <c r="G34" s="394"/>
      <c r="H34" s="394"/>
      <c r="I34" s="18"/>
      <c r="J34" s="18"/>
    </row>
    <row r="35" spans="2:10">
      <c r="B35" s="341"/>
      <c r="C35" s="342"/>
      <c r="D35" s="394"/>
      <c r="E35" s="394"/>
      <c r="F35" s="394"/>
      <c r="G35" s="394"/>
      <c r="H35" s="394"/>
      <c r="I35" s="18"/>
      <c r="J35" s="18"/>
    </row>
    <row r="36" spans="2:10">
      <c r="B36" s="341"/>
      <c r="C36" s="341"/>
      <c r="D36" s="394"/>
      <c r="E36" s="394"/>
      <c r="F36" s="394"/>
      <c r="G36" s="394"/>
      <c r="H36" s="394"/>
      <c r="I36" s="18"/>
      <c r="J36" s="18"/>
    </row>
    <row r="37" spans="2:10">
      <c r="B37" s="341"/>
      <c r="C37" s="341"/>
      <c r="D37" s="394"/>
      <c r="E37" s="394"/>
      <c r="F37" s="394"/>
      <c r="G37" s="394"/>
      <c r="H37" s="394"/>
      <c r="I37" s="18"/>
      <c r="J37" s="18"/>
    </row>
    <row r="38" spans="2:10">
      <c r="B38" s="341"/>
      <c r="C38" s="341"/>
      <c r="D38" s="394"/>
      <c r="E38" s="394"/>
      <c r="F38" s="394"/>
      <c r="G38" s="394"/>
      <c r="H38" s="394"/>
      <c r="I38" s="18"/>
      <c r="J38" s="18"/>
    </row>
    <row r="39" spans="2:10">
      <c r="B39" s="341"/>
      <c r="C39" s="341"/>
      <c r="D39" s="394"/>
      <c r="E39" s="394"/>
      <c r="F39" s="394"/>
      <c r="G39" s="394"/>
      <c r="H39" s="394"/>
      <c r="I39" s="18"/>
      <c r="J39" s="18"/>
    </row>
    <row r="40" spans="2:10">
      <c r="B40" s="341"/>
      <c r="C40" s="341"/>
      <c r="D40" s="394"/>
      <c r="E40" s="394"/>
      <c r="F40" s="394"/>
      <c r="G40" s="394"/>
      <c r="H40" s="394"/>
      <c r="I40" s="18"/>
      <c r="J40" s="18"/>
    </row>
    <row r="41" spans="2:10">
      <c r="B41" s="341"/>
      <c r="C41" s="341"/>
      <c r="D41" s="394"/>
      <c r="E41" s="394"/>
      <c r="F41" s="394"/>
      <c r="G41" s="394"/>
      <c r="H41" s="394"/>
      <c r="I41" s="18"/>
      <c r="J41" s="18"/>
    </row>
    <row r="42" spans="2:10" s="18" customFormat="1" thickBot="1"/>
    <row r="43" spans="2:10">
      <c r="B43" s="8" t="s">
        <v>377</v>
      </c>
      <c r="C43" s="9" t="s">
        <v>1834</v>
      </c>
      <c r="D43" s="18"/>
      <c r="E43" s="18"/>
      <c r="F43" s="18"/>
      <c r="G43" s="18"/>
      <c r="H43" s="18"/>
      <c r="I43" s="18"/>
      <c r="J43" s="18"/>
    </row>
    <row r="44" spans="2:10" ht="15" thickBot="1">
      <c r="B44" s="10" t="s">
        <v>1835</v>
      </c>
      <c r="C44" s="11" t="s">
        <v>1836</v>
      </c>
      <c r="D44" s="18"/>
      <c r="E44" s="18"/>
      <c r="F44" s="18"/>
      <c r="G44" s="18"/>
      <c r="H44" s="18"/>
      <c r="I44" s="18"/>
      <c r="J44" s="18"/>
    </row>
    <row r="45" spans="2:10" ht="15" thickBot="1">
      <c r="B45" s="343" t="s">
        <v>1837</v>
      </c>
      <c r="C45" s="343" t="s">
        <v>1837</v>
      </c>
      <c r="D45" s="18"/>
      <c r="E45" s="18"/>
      <c r="F45" s="18"/>
      <c r="G45" s="18"/>
      <c r="H45" s="18"/>
      <c r="I45" s="18"/>
      <c r="J45" s="18"/>
    </row>
    <row r="46" spans="2:10" ht="15" thickBot="1">
      <c r="B46" s="343" t="s">
        <v>1837</v>
      </c>
      <c r="C46" s="343" t="s">
        <v>1837</v>
      </c>
      <c r="D46" s="18"/>
      <c r="E46" s="18"/>
      <c r="F46" s="18"/>
      <c r="G46" s="18"/>
      <c r="H46" s="18"/>
      <c r="I46" s="18"/>
      <c r="J46" s="18"/>
    </row>
    <row r="47" spans="2:10" ht="15" thickBot="1">
      <c r="B47" s="343" t="s">
        <v>1837</v>
      </c>
      <c r="C47" s="343" t="s">
        <v>1837</v>
      </c>
      <c r="D47" s="18"/>
      <c r="E47" s="18"/>
      <c r="F47" s="18"/>
      <c r="G47" s="18"/>
      <c r="H47" s="18"/>
      <c r="I47" s="18"/>
      <c r="J47" s="18"/>
    </row>
    <row r="48" spans="2:10" s="18" customFormat="1" ht="13.9"/>
    <row r="49" s="18" customFormat="1" ht="13.9"/>
    <row r="50" s="18" customFormat="1" ht="13.9"/>
    <row r="51" s="18" customFormat="1" ht="13.9"/>
    <row r="52" s="18" customFormat="1" ht="13.9"/>
    <row r="53" s="18" customFormat="1" ht="13.9"/>
    <row r="54" s="18" customFormat="1" ht="13.9"/>
    <row r="55" s="18" customFormat="1" ht="13.9"/>
    <row r="56" s="18" customFormat="1" ht="13.9"/>
    <row r="57" s="18" customFormat="1" ht="13.9"/>
    <row r="58" s="18" customFormat="1" ht="13.9"/>
    <row r="59" s="18" customFormat="1" ht="13.9"/>
    <row r="60" s="18" customFormat="1" ht="13.9"/>
  </sheetData>
  <sheetProtection algorithmName="SHA-512" hashValue="pyXC9uG4P8Sd0dKim2JqmWCNl7/CCf99IJYXh1M1btFWQYkEFTnOCSEYK9GaznA2AldM7ywIlnydkw2+5KeHrQ==" saltValue="FNkRGcS3ZR5S6zwnvLKVYw==" spinCount="100000" sheet="1" objects="1" scenarios="1"/>
  <mergeCells count="14">
    <mergeCell ref="B32:C32"/>
    <mergeCell ref="D33:H41"/>
    <mergeCell ref="B23:C23"/>
    <mergeCell ref="D24:H24"/>
    <mergeCell ref="B26:C26"/>
    <mergeCell ref="D28:H28"/>
    <mergeCell ref="D29:H29"/>
    <mergeCell ref="D30:H30"/>
    <mergeCell ref="B4:C4"/>
    <mergeCell ref="D5:H5"/>
    <mergeCell ref="B14:C14"/>
    <mergeCell ref="D15:H15"/>
    <mergeCell ref="B17:C17"/>
    <mergeCell ref="D17:H17"/>
  </mergeCells>
  <dataValidations count="1">
    <dataValidation type="list" allowBlank="1" showInputMessage="1" showErrorMessage="1" sqref="C27" xr:uid="{A94DBBE4-EDC7-46D9-99FD-02B162764891}">
      <formula1>$O$27:$O$28</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D9CDE77-8D65-40FF-88E6-3CC233C6D4E3}">
          <x14:formula1>
            <xm:f>Data!$B$3:$B$6</xm:f>
          </x14:formula1>
          <xm:sqref>C15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7C65A-7919-4562-A530-EFCF2D31A54B}">
  <dimension ref="A1:O121"/>
  <sheetViews>
    <sheetView topLeftCell="A27" zoomScale="85" zoomScaleNormal="85" workbookViewId="0">
      <selection activeCell="O25" sqref="O25"/>
    </sheetView>
  </sheetViews>
  <sheetFormatPr defaultColWidth="8.7109375" defaultRowHeight="14.45"/>
  <cols>
    <col min="1" max="1" width="5" style="291" customWidth="1"/>
    <col min="2" max="2" width="54.28515625" style="293" bestFit="1" customWidth="1"/>
    <col min="3" max="3" width="43.7109375" style="293" bestFit="1" customWidth="1"/>
    <col min="4" max="4" width="36.28515625" style="293" bestFit="1" customWidth="1"/>
    <col min="5" max="5" width="21.28515625" style="293" customWidth="1"/>
    <col min="6" max="6" width="23.28515625" style="293" bestFit="1" customWidth="1"/>
    <col min="7" max="7" width="16.7109375" style="293" bestFit="1" customWidth="1"/>
    <col min="8" max="8" width="11" style="293" bestFit="1" customWidth="1"/>
    <col min="9" max="9" width="5.28515625" style="293" bestFit="1" customWidth="1"/>
    <col min="10" max="10" width="32.42578125" style="293" customWidth="1"/>
    <col min="11" max="14" width="9.28515625" style="291"/>
    <col min="15" max="15" width="102" style="291" bestFit="1" customWidth="1"/>
    <col min="16" max="16" width="8.7109375" style="293"/>
    <col min="17" max="17" width="4" style="293" bestFit="1" customWidth="1"/>
    <col min="18" max="16384" width="8.7109375" style="293"/>
  </cols>
  <sheetData>
    <row r="1" spans="2:10" s="291" customFormat="1" ht="13.9"/>
    <row r="2" spans="2:10" ht="15.6">
      <c r="B2" s="292" t="s">
        <v>1838</v>
      </c>
      <c r="C2" s="292"/>
      <c r="D2" s="292"/>
      <c r="E2" s="292"/>
      <c r="F2" s="292"/>
      <c r="G2" s="292"/>
      <c r="H2" s="292"/>
      <c r="I2" s="292"/>
      <c r="J2" s="292"/>
    </row>
    <row r="3" spans="2:10" s="291" customFormat="1" thickBot="1"/>
    <row r="4" spans="2:10" ht="16.149999999999999" thickBot="1">
      <c r="B4" s="123" t="s">
        <v>1839</v>
      </c>
      <c r="C4" s="294" t="s">
        <v>369</v>
      </c>
      <c r="D4" s="458"/>
      <c r="E4" s="459"/>
      <c r="F4" s="460"/>
      <c r="G4" s="291"/>
      <c r="H4" s="291"/>
      <c r="I4" s="291"/>
      <c r="J4" s="291"/>
    </row>
    <row r="5" spans="2:10" ht="14.65" customHeight="1">
      <c r="B5" s="79" t="s">
        <v>1840</v>
      </c>
      <c r="C5" s="295">
        <f>Refrigerant!J37/1000</f>
        <v>0</v>
      </c>
      <c r="D5" s="455" t="s">
        <v>1841</v>
      </c>
      <c r="E5" s="456"/>
      <c r="F5" s="457"/>
      <c r="G5" s="291"/>
      <c r="H5" s="291"/>
      <c r="I5" s="291"/>
      <c r="J5" s="291"/>
    </row>
    <row r="6" spans="2:10" ht="14.65" customHeight="1">
      <c r="B6" s="80" t="s">
        <v>1842</v>
      </c>
      <c r="C6" s="296">
        <f>((GHG!D8*'Emission Factors'!I6)+(GHG!D9*'Emission Factors'!I8)+(GHG!D10*'Emission Factors'!I7)+(GHG!D11*'Emission Factors'!I9))/1000</f>
        <v>0</v>
      </c>
      <c r="D6" s="461" t="s">
        <v>1843</v>
      </c>
      <c r="E6" s="462"/>
      <c r="F6" s="463"/>
      <c r="G6" s="291"/>
      <c r="H6" s="291"/>
      <c r="I6" s="291"/>
      <c r="J6" s="291"/>
    </row>
    <row r="7" spans="2:10">
      <c r="B7" s="81" t="s">
        <v>1844</v>
      </c>
      <c r="C7" s="296">
        <f>(GHG!D7*'Emission Factors'!I17)/1000</f>
        <v>0</v>
      </c>
      <c r="D7" s="464"/>
      <c r="E7" s="465"/>
      <c r="F7" s="466"/>
      <c r="G7" s="291"/>
      <c r="H7" s="291"/>
      <c r="I7" s="291"/>
      <c r="J7" s="291"/>
    </row>
    <row r="8" spans="2:10" ht="14.65" customHeight="1">
      <c r="B8" s="81" t="s">
        <v>1845</v>
      </c>
      <c r="C8" s="296">
        <f>((GHG!D7*'Emission Factors'!I23)+(GHG!D8*'Emission Factors'!I24))/1000</f>
        <v>0</v>
      </c>
      <c r="D8" s="467" t="s">
        <v>1846</v>
      </c>
      <c r="E8" s="468"/>
      <c r="F8" s="469"/>
      <c r="G8" s="291"/>
      <c r="H8" s="291"/>
      <c r="I8" s="291"/>
      <c r="J8" s="291"/>
    </row>
    <row r="9" spans="2:10" ht="14.65" customHeight="1">
      <c r="B9" s="80" t="s">
        <v>1847</v>
      </c>
      <c r="C9" s="296">
        <f>((IF(Water!H19="",0, Water!F19)+IF(Water!H36="",0,Water!F36)+IF(Water!H53="",0,Water!F53))*'Emission Factors'!I30)/1000</f>
        <v>0</v>
      </c>
      <c r="D9" s="470" t="s">
        <v>1848</v>
      </c>
      <c r="E9" s="439"/>
      <c r="F9" s="440"/>
      <c r="G9" s="291"/>
      <c r="H9" s="291"/>
      <c r="I9" s="291"/>
      <c r="J9" s="291"/>
    </row>
    <row r="10" spans="2:10">
      <c r="B10" s="80" t="s">
        <v>1849</v>
      </c>
      <c r="C10" s="296">
        <f>IFERROR(Water!F77/1000,0)</f>
        <v>0</v>
      </c>
      <c r="D10" s="471"/>
      <c r="E10" s="445"/>
      <c r="F10" s="446"/>
      <c r="G10" s="291"/>
      <c r="H10" s="291"/>
      <c r="I10" s="291"/>
      <c r="J10" s="291"/>
    </row>
    <row r="11" spans="2:10" ht="14.65" customHeight="1">
      <c r="B11" s="80" t="s">
        <v>1850</v>
      </c>
      <c r="C11" s="296">
        <f>Waste!D98/1000</f>
        <v>0</v>
      </c>
      <c r="D11" s="452" t="s">
        <v>1851</v>
      </c>
      <c r="E11" s="453"/>
      <c r="F11" s="454"/>
      <c r="G11" s="291"/>
      <c r="H11" s="291"/>
      <c r="I11" s="291"/>
      <c r="J11" s="291"/>
    </row>
    <row r="12" spans="2:10">
      <c r="B12" s="80" t="s">
        <v>1852</v>
      </c>
      <c r="C12" s="297">
        <f>C25/1000</f>
        <v>0</v>
      </c>
      <c r="D12" s="455" t="s">
        <v>1853</v>
      </c>
      <c r="E12" s="456"/>
      <c r="F12" s="457"/>
      <c r="G12" s="291"/>
      <c r="H12" s="291"/>
      <c r="I12" s="291"/>
      <c r="J12" s="291"/>
    </row>
    <row r="13" spans="2:10">
      <c r="B13" s="80" t="s">
        <v>1854</v>
      </c>
      <c r="C13" s="298">
        <v>0</v>
      </c>
      <c r="D13" s="455" t="s">
        <v>1853</v>
      </c>
      <c r="E13" s="456"/>
      <c r="F13" s="457"/>
      <c r="G13" s="291"/>
      <c r="H13" s="291"/>
      <c r="I13" s="291"/>
      <c r="J13" s="291"/>
    </row>
    <row r="14" spans="2:10" ht="15" customHeight="1" thickBot="1">
      <c r="B14" s="80" t="s">
        <v>1855</v>
      </c>
      <c r="C14" s="299">
        <f>C45</f>
        <v>0</v>
      </c>
      <c r="D14" s="455" t="s">
        <v>1856</v>
      </c>
      <c r="E14" s="456"/>
      <c r="F14" s="457"/>
      <c r="G14" s="291"/>
      <c r="H14" s="291"/>
      <c r="I14" s="291"/>
      <c r="J14" s="291"/>
    </row>
    <row r="15" spans="2:10" ht="15" thickBot="1">
      <c r="B15" s="82" t="s">
        <v>1857</v>
      </c>
      <c r="C15" s="300">
        <f>SUM(C5:C14)</f>
        <v>0</v>
      </c>
      <c r="D15" s="291"/>
      <c r="E15" s="291"/>
      <c r="F15" s="291"/>
      <c r="G15" s="291"/>
      <c r="H15" s="291"/>
      <c r="I15" s="291"/>
      <c r="J15" s="291"/>
    </row>
    <row r="16" spans="2:10" s="291" customFormat="1" ht="13.9"/>
    <row r="17" spans="2:10" ht="15.6">
      <c r="B17" s="292" t="s">
        <v>1858</v>
      </c>
      <c r="C17" s="292"/>
      <c r="D17" s="292"/>
      <c r="E17" s="292"/>
      <c r="F17" s="292"/>
      <c r="G17" s="292"/>
      <c r="H17" s="292"/>
      <c r="I17" s="292"/>
      <c r="J17" s="292"/>
    </row>
    <row r="18" spans="2:10" s="291" customFormat="1" ht="13.9"/>
    <row r="19" spans="2:10" ht="15" customHeight="1">
      <c r="B19" s="121" t="s">
        <v>1859</v>
      </c>
      <c r="C19" s="301" t="s">
        <v>1860</v>
      </c>
      <c r="D19" s="301" t="s">
        <v>1861</v>
      </c>
      <c r="E19" s="301" t="s">
        <v>1862</v>
      </c>
      <c r="F19" s="301" t="s">
        <v>1863</v>
      </c>
      <c r="G19" s="301" t="s">
        <v>1864</v>
      </c>
      <c r="H19" s="301" t="s">
        <v>1865</v>
      </c>
      <c r="I19" s="301" t="s">
        <v>1866</v>
      </c>
      <c r="J19" s="434" t="s">
        <v>1867</v>
      </c>
    </row>
    <row r="20" spans="2:10">
      <c r="B20" s="302"/>
      <c r="C20" s="41"/>
      <c r="D20" s="320"/>
      <c r="E20" s="320"/>
      <c r="F20" s="303" cm="1">
        <f t="array" ref="F20">SUMIFS(_xlfn.IFS(D20&lt;2010,'Emission Factors'!$O$23:$O$71,AND(D20&gt;=2010,D20&lt;=2015),'Emission Factors'!$S$23:$S$71,D20&gt;2015,'Emission Factors'!$W$23:$W$71),'Emission Factors'!L23:L71,B20,'Emission Factors'!$M$23:$M$71,C20)</f>
        <v>0</v>
      </c>
      <c r="G20" s="304">
        <f>E20*F20</f>
        <v>0</v>
      </c>
      <c r="H20" s="319"/>
      <c r="I20" s="319"/>
      <c r="J20" s="434"/>
    </row>
    <row r="21" spans="2:10">
      <c r="B21" s="302"/>
      <c r="C21" s="41"/>
      <c r="D21" s="320"/>
      <c r="E21" s="320"/>
      <c r="F21" s="303" cm="1">
        <f t="array" ref="F21">SUMIFS(_xlfn.IFS(D21&lt;2010,'Emission Factors'!$O$23:$O$71,AND(D21&gt;=2010,D21&lt;=2015),'Emission Factors'!$S$23:$S$71,D21&gt;2015,'Emission Factors'!$W$23:$W$71),'Emission Factors'!L24:L72,B21,'Emission Factors'!$M$23:$M$71,C21)</f>
        <v>0</v>
      </c>
      <c r="G21" s="304">
        <f t="shared" ref="G21:G24" si="0">E21*F21</f>
        <v>0</v>
      </c>
      <c r="H21" s="319"/>
      <c r="I21" s="319"/>
      <c r="J21" s="434"/>
    </row>
    <row r="22" spans="2:10">
      <c r="B22" s="302"/>
      <c r="C22" s="41"/>
      <c r="D22" s="320"/>
      <c r="E22" s="320"/>
      <c r="F22" s="303" cm="1">
        <f t="array" ref="F22">SUMIFS(_xlfn.IFS(D22&lt;2010,'Emission Factors'!$O$23:$O$71,AND(D22&gt;=2010,D22&lt;=2015),'Emission Factors'!$S$23:$S$71,D22&gt;2015,'Emission Factors'!$W$23:$W$71),'Emission Factors'!L25:L73,B22,'Emission Factors'!$M$23:$M$71,C22)</f>
        <v>0</v>
      </c>
      <c r="G22" s="304">
        <f t="shared" si="0"/>
        <v>0</v>
      </c>
      <c r="H22" s="319"/>
      <c r="I22" s="319"/>
      <c r="J22" s="434"/>
    </row>
    <row r="23" spans="2:10">
      <c r="B23" s="302"/>
      <c r="C23" s="41"/>
      <c r="D23" s="320"/>
      <c r="E23" s="320"/>
      <c r="F23" s="303" cm="1">
        <f t="array" ref="F23">SUMIFS(_xlfn.IFS(D23&lt;2010,'Emission Factors'!$O$23:$O$71,AND(D23&gt;=2010,D23&lt;=2015),'Emission Factors'!$S$23:$S$71,D23&gt;2015,'Emission Factors'!$W$23:$W$71),'Emission Factors'!L26:L74,B23,'Emission Factors'!$M$23:$M$71,C23)</f>
        <v>0</v>
      </c>
      <c r="G23" s="304">
        <f t="shared" si="0"/>
        <v>0</v>
      </c>
      <c r="H23" s="319"/>
      <c r="I23" s="319"/>
      <c r="J23" s="434"/>
    </row>
    <row r="24" spans="2:10">
      <c r="B24" s="302"/>
      <c r="C24" s="41"/>
      <c r="D24" s="320"/>
      <c r="E24" s="320"/>
      <c r="F24" s="303" cm="1">
        <f t="array" ref="F24">SUMIFS(_xlfn.IFS(D24&lt;2010,'Emission Factors'!$O$23:$O$71,AND(D24&gt;=2010,D24&lt;=2015),'Emission Factors'!$S$23:$S$71,D24&gt;2015,'Emission Factors'!$W$23:$W$71),'Emission Factors'!L27:L75,B24,'Emission Factors'!$M$23:$M$71,C24)</f>
        <v>0</v>
      </c>
      <c r="G24" s="304">
        <f t="shared" si="0"/>
        <v>0</v>
      </c>
      <c r="H24" s="319"/>
      <c r="I24" s="319"/>
      <c r="J24" s="434"/>
    </row>
    <row r="25" spans="2:10">
      <c r="B25" s="14" t="s">
        <v>1868</v>
      </c>
      <c r="C25" s="305">
        <f>SUM(G20:G24)</f>
        <v>0</v>
      </c>
      <c r="D25" s="306"/>
      <c r="E25" s="306"/>
      <c r="F25" s="306"/>
      <c r="G25" s="306"/>
      <c r="H25" s="306"/>
      <c r="I25" s="306"/>
      <c r="J25" s="291"/>
    </row>
    <row r="26" spans="2:10" s="291" customFormat="1">
      <c r="B26" s="306"/>
      <c r="C26" s="306"/>
      <c r="D26" s="306"/>
      <c r="E26" s="306"/>
      <c r="F26" s="306"/>
      <c r="G26" s="306"/>
      <c r="H26" s="306"/>
      <c r="I26" s="306"/>
    </row>
    <row r="27" spans="2:10" s="291" customFormat="1" ht="15.6">
      <c r="B27" s="292" t="s">
        <v>1869</v>
      </c>
      <c r="C27" s="292"/>
      <c r="D27" s="292"/>
      <c r="E27" s="292"/>
      <c r="F27" s="292"/>
      <c r="G27" s="292"/>
      <c r="H27" s="292"/>
      <c r="I27" s="292"/>
      <c r="J27" s="292"/>
    </row>
    <row r="28" spans="2:10" s="291" customFormat="1" ht="13.9"/>
    <row r="29" spans="2:10">
      <c r="B29" s="301" t="s">
        <v>1859</v>
      </c>
      <c r="C29" s="301" t="s">
        <v>1870</v>
      </c>
      <c r="D29" s="301" t="s">
        <v>1871</v>
      </c>
      <c r="E29" s="301" t="s">
        <v>1872</v>
      </c>
      <c r="F29" s="301" t="s">
        <v>1873</v>
      </c>
      <c r="G29" s="301" t="s">
        <v>1874</v>
      </c>
      <c r="H29" s="301" t="s">
        <v>1865</v>
      </c>
      <c r="I29" s="301" t="s">
        <v>1866</v>
      </c>
      <c r="J29" s="434" t="s">
        <v>1867</v>
      </c>
    </row>
    <row r="30" spans="2:10">
      <c r="B30" s="321"/>
      <c r="C30" s="322"/>
      <c r="D30" s="322"/>
      <c r="E30" s="323"/>
      <c r="F30" s="323"/>
      <c r="G30" s="319"/>
      <c r="H30" s="319"/>
      <c r="I30" s="319"/>
      <c r="J30" s="434"/>
    </row>
    <row r="31" spans="2:10">
      <c r="B31" s="321"/>
      <c r="C31" s="322"/>
      <c r="D31" s="322"/>
      <c r="E31" s="323"/>
      <c r="F31" s="323"/>
      <c r="G31" s="319"/>
      <c r="H31" s="319"/>
      <c r="I31" s="319"/>
      <c r="J31" s="434"/>
    </row>
    <row r="32" spans="2:10">
      <c r="B32" s="321"/>
      <c r="C32" s="322"/>
      <c r="D32" s="322"/>
      <c r="E32" s="323"/>
      <c r="F32" s="323"/>
      <c r="G32" s="319"/>
      <c r="H32" s="319"/>
      <c r="I32" s="319"/>
      <c r="J32" s="434"/>
    </row>
    <row r="33" spans="2:10">
      <c r="B33" s="321"/>
      <c r="C33" s="322"/>
      <c r="D33" s="322"/>
      <c r="E33" s="323"/>
      <c r="F33" s="323"/>
      <c r="G33" s="319"/>
      <c r="H33" s="319"/>
      <c r="I33" s="319"/>
      <c r="J33" s="434"/>
    </row>
    <row r="34" spans="2:10">
      <c r="B34" s="321"/>
      <c r="C34" s="322"/>
      <c r="D34" s="322"/>
      <c r="E34" s="323"/>
      <c r="F34" s="323"/>
      <c r="G34" s="319"/>
      <c r="H34" s="319"/>
      <c r="I34" s="319"/>
      <c r="J34" s="434"/>
    </row>
    <row r="35" spans="2:10">
      <c r="B35" s="14" t="s">
        <v>1868</v>
      </c>
      <c r="C35" s="307">
        <f>SUM(C30:C34)</f>
        <v>0</v>
      </c>
      <c r="D35" s="291"/>
      <c r="E35" s="291"/>
      <c r="F35" s="291"/>
      <c r="G35" s="291"/>
      <c r="H35" s="291"/>
      <c r="I35" s="291"/>
    </row>
    <row r="36" spans="2:10" s="291" customFormat="1" ht="13.9"/>
    <row r="37" spans="2:10" s="291" customFormat="1" ht="15.6">
      <c r="B37" s="292" t="s">
        <v>1875</v>
      </c>
      <c r="C37" s="292"/>
      <c r="D37" s="292"/>
      <c r="E37" s="292"/>
      <c r="F37" s="292"/>
      <c r="G37" s="292"/>
      <c r="H37" s="292"/>
      <c r="I37" s="292"/>
      <c r="J37" s="292"/>
    </row>
    <row r="38" spans="2:10" s="291" customFormat="1" ht="13.9"/>
    <row r="39" spans="2:10" ht="15" customHeight="1">
      <c r="B39" s="118" t="s">
        <v>1859</v>
      </c>
      <c r="C39" s="301" t="s">
        <v>369</v>
      </c>
      <c r="D39" s="301" t="s">
        <v>1871</v>
      </c>
      <c r="E39" s="301" t="s">
        <v>1872</v>
      </c>
      <c r="F39" s="301" t="s">
        <v>1873</v>
      </c>
      <c r="G39" s="301" t="s">
        <v>1874</v>
      </c>
      <c r="H39" s="301" t="s">
        <v>1865</v>
      </c>
      <c r="I39" s="301" t="s">
        <v>1866</v>
      </c>
      <c r="J39" s="435" t="s">
        <v>1876</v>
      </c>
    </row>
    <row r="40" spans="2:10">
      <c r="B40" s="324"/>
      <c r="C40" s="322"/>
      <c r="D40" s="322"/>
      <c r="E40" s="324"/>
      <c r="F40" s="323"/>
      <c r="G40" s="324"/>
      <c r="H40" s="319"/>
      <c r="I40" s="324"/>
      <c r="J40" s="436"/>
    </row>
    <row r="41" spans="2:10">
      <c r="B41" s="324"/>
      <c r="C41" s="322"/>
      <c r="D41" s="322"/>
      <c r="E41" s="324"/>
      <c r="F41" s="323"/>
      <c r="G41" s="319"/>
      <c r="H41" s="319"/>
      <c r="I41" s="319"/>
      <c r="J41" s="436"/>
    </row>
    <row r="42" spans="2:10">
      <c r="B42" s="321"/>
      <c r="C42" s="322"/>
      <c r="D42" s="322"/>
      <c r="E42" s="323"/>
      <c r="F42" s="323"/>
      <c r="G42" s="319"/>
      <c r="H42" s="319"/>
      <c r="I42" s="319"/>
      <c r="J42" s="436"/>
    </row>
    <row r="43" spans="2:10">
      <c r="B43" s="321"/>
      <c r="C43" s="322"/>
      <c r="D43" s="322"/>
      <c r="E43" s="323"/>
      <c r="F43" s="323"/>
      <c r="G43" s="319"/>
      <c r="H43" s="319"/>
      <c r="I43" s="319"/>
      <c r="J43" s="436"/>
    </row>
    <row r="44" spans="2:10">
      <c r="B44" s="321"/>
      <c r="C44" s="325"/>
      <c r="D44" s="322"/>
      <c r="E44" s="323"/>
      <c r="F44" s="323"/>
      <c r="G44" s="319"/>
      <c r="H44" s="319"/>
      <c r="I44" s="319"/>
      <c r="J44" s="437"/>
    </row>
    <row r="45" spans="2:10">
      <c r="B45" s="14" t="s">
        <v>1868</v>
      </c>
      <c r="C45" s="307">
        <f>SUM(C40:C44)</f>
        <v>0</v>
      </c>
      <c r="D45" s="291"/>
      <c r="E45" s="291"/>
      <c r="F45" s="291"/>
      <c r="G45" s="291"/>
      <c r="H45" s="291"/>
      <c r="I45" s="291"/>
    </row>
    <row r="46" spans="2:10" s="291" customFormat="1" ht="13.9"/>
    <row r="47" spans="2:10" ht="15" customHeight="1">
      <c r="B47" s="124" t="s">
        <v>377</v>
      </c>
      <c r="C47" s="125" t="s">
        <v>1834</v>
      </c>
      <c r="D47" s="126" t="s">
        <v>1877</v>
      </c>
      <c r="E47" s="438" t="s">
        <v>1878</v>
      </c>
      <c r="F47" s="439"/>
      <c r="G47" s="439"/>
      <c r="H47" s="440"/>
      <c r="I47" s="291"/>
    </row>
    <row r="48" spans="2:10" ht="28.9">
      <c r="B48" s="119" t="s">
        <v>1835</v>
      </c>
      <c r="C48" s="120" t="s">
        <v>1836</v>
      </c>
      <c r="D48" s="120" t="s">
        <v>1879</v>
      </c>
      <c r="E48" s="441"/>
      <c r="F48" s="442"/>
      <c r="G48" s="442"/>
      <c r="H48" s="443"/>
      <c r="I48" s="291"/>
      <c r="J48" s="291"/>
    </row>
    <row r="49" spans="2:10">
      <c r="B49" s="121" t="s">
        <v>1880</v>
      </c>
      <c r="C49" s="326"/>
      <c r="D49" s="326"/>
      <c r="E49" s="441"/>
      <c r="F49" s="442"/>
      <c r="G49" s="442"/>
      <c r="H49" s="443"/>
      <c r="I49" s="291"/>
      <c r="J49" s="291"/>
    </row>
    <row r="50" spans="2:10">
      <c r="B50" s="121" t="s">
        <v>1881</v>
      </c>
      <c r="C50" s="326"/>
      <c r="D50" s="326"/>
      <c r="E50" s="441"/>
      <c r="F50" s="442"/>
      <c r="G50" s="442"/>
      <c r="H50" s="443"/>
      <c r="I50" s="291"/>
      <c r="J50" s="291"/>
    </row>
    <row r="51" spans="2:10">
      <c r="B51" s="121" t="s">
        <v>1882</v>
      </c>
      <c r="C51" s="326"/>
      <c r="D51" s="326"/>
      <c r="E51" s="441"/>
      <c r="F51" s="442"/>
      <c r="G51" s="442"/>
      <c r="H51" s="443"/>
      <c r="I51" s="291"/>
      <c r="J51" s="291"/>
    </row>
    <row r="52" spans="2:10">
      <c r="B52" s="121" t="s">
        <v>1883</v>
      </c>
      <c r="C52" s="326"/>
      <c r="D52" s="326"/>
      <c r="E52" s="441"/>
      <c r="F52" s="442"/>
      <c r="G52" s="442"/>
      <c r="H52" s="443"/>
      <c r="I52" s="291"/>
      <c r="J52" s="291"/>
    </row>
    <row r="53" spans="2:10" ht="28.9">
      <c r="B53" s="15" t="s">
        <v>1884</v>
      </c>
      <c r="C53" s="326"/>
      <c r="D53" s="326"/>
      <c r="E53" s="441"/>
      <c r="F53" s="442"/>
      <c r="G53" s="442"/>
      <c r="H53" s="443"/>
      <c r="I53" s="291"/>
      <c r="J53" s="291"/>
    </row>
    <row r="54" spans="2:10" ht="28.9">
      <c r="B54" s="16" t="s">
        <v>1885</v>
      </c>
      <c r="C54" s="326"/>
      <c r="D54" s="326"/>
      <c r="E54" s="444"/>
      <c r="F54" s="445"/>
      <c r="G54" s="445"/>
      <c r="H54" s="446"/>
      <c r="I54" s="291"/>
      <c r="J54" s="291"/>
    </row>
    <row r="55" spans="2:10" s="291" customFormat="1" ht="13.9"/>
    <row r="56" spans="2:10" ht="15.6">
      <c r="B56" s="292" t="s">
        <v>1886</v>
      </c>
      <c r="C56" s="292"/>
      <c r="D56" s="292"/>
      <c r="E56" s="292"/>
      <c r="F56" s="292"/>
      <c r="G56" s="292"/>
      <c r="H56" s="292"/>
      <c r="I56" s="292"/>
      <c r="J56" s="292"/>
    </row>
    <row r="57" spans="2:10" s="291" customFormat="1" ht="13.9"/>
    <row r="58" spans="2:10" ht="28.9">
      <c r="B58" s="117" t="s">
        <v>1887</v>
      </c>
      <c r="C58" s="308" t="s">
        <v>1888</v>
      </c>
      <c r="D58" s="308" t="s">
        <v>371</v>
      </c>
      <c r="E58" s="308" t="s">
        <v>1889</v>
      </c>
      <c r="F58" s="308" t="s">
        <v>375</v>
      </c>
      <c r="G58" s="447" t="s">
        <v>377</v>
      </c>
      <c r="H58" s="447"/>
      <c r="I58" s="291"/>
      <c r="J58" s="291"/>
    </row>
    <row r="59" spans="2:10" ht="129.6">
      <c r="B59" s="327" t="s">
        <v>1890</v>
      </c>
      <c r="C59" s="322"/>
      <c r="D59" s="328"/>
      <c r="E59" s="327" t="s">
        <v>1891</v>
      </c>
      <c r="F59" s="327" t="s">
        <v>383</v>
      </c>
      <c r="G59" s="448" t="s">
        <v>1892</v>
      </c>
      <c r="H59" s="448"/>
      <c r="I59" s="291"/>
      <c r="J59" s="291"/>
    </row>
    <row r="60" spans="2:10">
      <c r="B60" s="321"/>
      <c r="C60" s="322"/>
      <c r="D60" s="323"/>
      <c r="E60" s="323"/>
      <c r="F60" s="323"/>
      <c r="G60" s="449"/>
      <c r="H60" s="449"/>
      <c r="I60" s="291"/>
      <c r="J60" s="291"/>
    </row>
    <row r="61" spans="2:10">
      <c r="B61" s="321"/>
      <c r="C61" s="322"/>
      <c r="D61" s="323"/>
      <c r="E61" s="323"/>
      <c r="F61" s="323"/>
      <c r="G61" s="449"/>
      <c r="H61" s="449"/>
      <c r="I61" s="291"/>
      <c r="J61" s="291"/>
    </row>
    <row r="62" spans="2:10">
      <c r="B62" s="321"/>
      <c r="C62" s="322"/>
      <c r="D62" s="323"/>
      <c r="E62" s="323"/>
      <c r="F62" s="323"/>
      <c r="G62" s="449"/>
      <c r="H62" s="449"/>
      <c r="I62" s="291"/>
      <c r="J62" s="291"/>
    </row>
    <row r="63" spans="2:10">
      <c r="B63" s="321"/>
      <c r="C63" s="322"/>
      <c r="D63" s="323"/>
      <c r="E63" s="323"/>
      <c r="F63" s="323"/>
      <c r="G63" s="449"/>
      <c r="H63" s="449"/>
      <c r="I63" s="291"/>
      <c r="J63" s="291"/>
    </row>
    <row r="64" spans="2:10">
      <c r="B64" s="14" t="s">
        <v>387</v>
      </c>
      <c r="C64" s="310">
        <f>SUM(C59:C63)</f>
        <v>0</v>
      </c>
      <c r="D64" s="291"/>
      <c r="E64" s="291"/>
      <c r="F64" s="291"/>
      <c r="G64" s="291"/>
      <c r="H64" s="291"/>
      <c r="I64" s="291"/>
      <c r="J64" s="291"/>
    </row>
    <row r="65" spans="2:10">
      <c r="B65" s="14" t="s">
        <v>1893</v>
      </c>
      <c r="C65" s="311">
        <f>C15-C64</f>
        <v>0</v>
      </c>
      <c r="D65" s="291"/>
      <c r="E65" s="291"/>
      <c r="F65" s="291"/>
      <c r="G65" s="291"/>
      <c r="H65" s="291"/>
      <c r="I65" s="430" t="s">
        <v>1894</v>
      </c>
      <c r="J65" s="430"/>
    </row>
    <row r="66" spans="2:10" ht="28.9">
      <c r="B66" s="14" t="s">
        <v>1895</v>
      </c>
      <c r="C66" s="329"/>
      <c r="D66" s="323"/>
      <c r="E66" s="323"/>
      <c r="F66" s="319"/>
      <c r="G66" s="431"/>
      <c r="H66" s="431"/>
      <c r="I66" s="432" t="s">
        <v>1896</v>
      </c>
      <c r="J66" s="433"/>
    </row>
    <row r="67" spans="2:10" s="291" customFormat="1" ht="13.9"/>
    <row r="68" spans="2:10" s="291" customFormat="1" ht="13.9"/>
    <row r="69" spans="2:10" s="291" customFormat="1" ht="13.9"/>
    <row r="70" spans="2:10" ht="15.6">
      <c r="B70" s="292" t="s">
        <v>1897</v>
      </c>
      <c r="C70" s="292"/>
      <c r="D70" s="292"/>
      <c r="E70" s="292"/>
      <c r="F70" s="292"/>
      <c r="G70" s="292"/>
      <c r="H70" s="292"/>
      <c r="I70" s="292"/>
      <c r="J70" s="292"/>
    </row>
    <row r="71" spans="2:10" s="291" customFormat="1" ht="13.9"/>
    <row r="72" spans="2:10" ht="31.15">
      <c r="B72" s="117" t="s">
        <v>1898</v>
      </c>
      <c r="C72" s="117" t="s">
        <v>1899</v>
      </c>
      <c r="D72" s="309" t="s">
        <v>1900</v>
      </c>
      <c r="E72" s="438" t="s">
        <v>1901</v>
      </c>
      <c r="F72" s="439"/>
      <c r="G72" s="439"/>
      <c r="H72" s="440"/>
      <c r="I72" s="291"/>
      <c r="J72" s="291"/>
    </row>
    <row r="73" spans="2:10">
      <c r="B73" s="327" t="s">
        <v>1902</v>
      </c>
      <c r="C73" s="327" t="s">
        <v>1903</v>
      </c>
      <c r="D73" s="327" t="s">
        <v>1891</v>
      </c>
      <c r="E73" s="441"/>
      <c r="F73" s="442"/>
      <c r="G73" s="442"/>
      <c r="H73" s="443"/>
      <c r="I73" s="291"/>
      <c r="J73" s="291"/>
    </row>
    <row r="74" spans="2:10">
      <c r="B74" s="327" t="s">
        <v>1904</v>
      </c>
      <c r="C74" s="327" t="s">
        <v>1903</v>
      </c>
      <c r="D74" s="327" t="s">
        <v>1891</v>
      </c>
      <c r="E74" s="441"/>
      <c r="F74" s="442"/>
      <c r="G74" s="442"/>
      <c r="H74" s="443"/>
      <c r="I74" s="291"/>
      <c r="J74" s="291"/>
    </row>
    <row r="75" spans="2:10">
      <c r="B75" s="330"/>
      <c r="C75" s="319"/>
      <c r="D75" s="331"/>
      <c r="E75" s="441"/>
      <c r="F75" s="442"/>
      <c r="G75" s="442"/>
      <c r="H75" s="443"/>
      <c r="I75" s="291"/>
      <c r="J75" s="291"/>
    </row>
    <row r="76" spans="2:10">
      <c r="B76" s="330"/>
      <c r="C76" s="319"/>
      <c r="D76" s="331"/>
      <c r="E76" s="444"/>
      <c r="F76" s="445"/>
      <c r="G76" s="445"/>
      <c r="H76" s="446"/>
      <c r="I76" s="291"/>
      <c r="J76" s="291"/>
    </row>
    <row r="77" spans="2:10" s="291" customFormat="1" ht="13.9"/>
    <row r="78" spans="2:10" ht="15.6">
      <c r="B78" s="292" t="s">
        <v>1905</v>
      </c>
      <c r="C78" s="292"/>
      <c r="D78" s="292"/>
      <c r="E78" s="292"/>
      <c r="F78" s="292"/>
      <c r="G78" s="292"/>
      <c r="H78" s="292"/>
      <c r="I78" s="292"/>
      <c r="J78" s="292"/>
    </row>
    <row r="79" spans="2:10" s="291" customFormat="1" ht="13.9"/>
    <row r="80" spans="2:10" ht="15.6">
      <c r="B80" s="450" t="s">
        <v>1906</v>
      </c>
      <c r="C80" s="450"/>
      <c r="D80" s="291"/>
      <c r="E80" s="291"/>
      <c r="F80" s="291"/>
      <c r="G80" s="291"/>
      <c r="H80" s="291"/>
      <c r="I80" s="291"/>
      <c r="J80" s="291"/>
    </row>
    <row r="81" spans="2:10">
      <c r="B81" s="451" t="s">
        <v>1907</v>
      </c>
      <c r="C81" s="451"/>
      <c r="D81" s="291"/>
      <c r="E81" s="291"/>
      <c r="F81" s="291"/>
      <c r="G81" s="291"/>
      <c r="H81" s="291"/>
      <c r="I81" s="291"/>
      <c r="J81" s="291"/>
    </row>
    <row r="82" spans="2:10">
      <c r="B82" s="122" t="s">
        <v>1908</v>
      </c>
      <c r="C82" s="319"/>
      <c r="D82" s="291"/>
      <c r="E82" s="291"/>
      <c r="F82" s="291"/>
      <c r="G82" s="291"/>
      <c r="H82" s="291"/>
      <c r="I82" s="291"/>
      <c r="J82" s="291"/>
    </row>
    <row r="83" spans="2:10">
      <c r="B83" s="122" t="s">
        <v>1909</v>
      </c>
      <c r="C83" s="319"/>
      <c r="D83" s="291"/>
      <c r="E83" s="291"/>
      <c r="F83" s="291"/>
      <c r="G83" s="291"/>
      <c r="H83" s="291"/>
      <c r="I83" s="291"/>
      <c r="J83" s="291"/>
    </row>
    <row r="84" spans="2:10">
      <c r="B84" s="122" t="s">
        <v>1910</v>
      </c>
      <c r="C84" s="332"/>
      <c r="D84" s="291"/>
      <c r="E84" s="291"/>
      <c r="F84" s="291"/>
      <c r="G84" s="291"/>
      <c r="H84" s="291"/>
      <c r="I84" s="291"/>
      <c r="J84" s="291"/>
    </row>
    <row r="85" spans="2:10">
      <c r="B85" s="122" t="s">
        <v>1911</v>
      </c>
      <c r="C85" s="333"/>
      <c r="D85" s="291"/>
      <c r="E85" s="291"/>
      <c r="F85" s="291"/>
      <c r="G85" s="291"/>
      <c r="H85" s="291"/>
      <c r="I85" s="291"/>
      <c r="J85" s="291"/>
    </row>
    <row r="86" spans="2:10">
      <c r="B86" s="122" t="s">
        <v>1912</v>
      </c>
      <c r="C86" s="334"/>
      <c r="D86" s="291"/>
      <c r="E86" s="291"/>
      <c r="F86" s="291"/>
      <c r="G86" s="291"/>
      <c r="H86" s="291"/>
      <c r="I86" s="291"/>
      <c r="J86" s="291"/>
    </row>
    <row r="87" spans="2:10" s="291" customFormat="1" ht="13.9"/>
    <row r="88" spans="2:10" s="291" customFormat="1" ht="13.9"/>
    <row r="89" spans="2:10" s="291" customFormat="1" ht="13.9"/>
    <row r="90" spans="2:10" s="291" customFormat="1" ht="13.9"/>
    <row r="91" spans="2:10" s="291" customFormat="1" ht="13.9"/>
    <row r="92" spans="2:10" s="291" customFormat="1" ht="13.9"/>
    <row r="93" spans="2:10" s="291" customFormat="1" ht="13.9"/>
    <row r="94" spans="2:10" s="291" customFormat="1" ht="13.9"/>
    <row r="95" spans="2:10" s="291" customFormat="1" ht="13.9"/>
    <row r="96" spans="2:10" s="291" customFormat="1" ht="13.9"/>
    <row r="97" s="291" customFormat="1" ht="13.9"/>
    <row r="98" s="291" customFormat="1" ht="13.9"/>
    <row r="99" s="291" customFormat="1" ht="13.9"/>
    <row r="100" s="291" customFormat="1" ht="13.9"/>
    <row r="101" s="291" customFormat="1" ht="13.9"/>
    <row r="102" s="291" customFormat="1" ht="13.9"/>
    <row r="103" s="291" customFormat="1" ht="13.9"/>
    <row r="104" s="291" customFormat="1" ht="13.9"/>
    <row r="105" s="291" customFormat="1" ht="13.9"/>
    <row r="106" s="291" customFormat="1" ht="13.9"/>
    <row r="107" s="291" customFormat="1" ht="13.9"/>
    <row r="108" s="291" customFormat="1" ht="13.9"/>
    <row r="109" s="291" customFormat="1" ht="13.9"/>
    <row r="110" s="291" customFormat="1" ht="13.9"/>
    <row r="111" s="291" customFormat="1" ht="13.9"/>
    <row r="112" s="291" customFormat="1" ht="13.9"/>
    <row r="113" s="291" customFormat="1" ht="13.9"/>
    <row r="114" s="291" customFormat="1" ht="13.9"/>
    <row r="115" s="291" customFormat="1" ht="13.9"/>
    <row r="116" s="291" customFormat="1" ht="13.9"/>
    <row r="117" s="291" customFormat="1" ht="13.9"/>
    <row r="118" s="291" customFormat="1" ht="13.9"/>
    <row r="119" s="291" customFormat="1" ht="13.9"/>
    <row r="120" s="291" customFormat="1" ht="13.9"/>
    <row r="121" s="291" customFormat="1" ht="13.9"/>
  </sheetData>
  <sheetProtection algorithmName="SHA-512" hashValue="ZO+nwFSn6lbXW0ZJtEZV6NhW6HYuUHBH5hfhOd3/UgnLfLotVz7JvDnGFGYVnrzA7fYgLgjUZVPZQl7kXy1dhg==" saltValue="wTCApF0oNNDN5cUaZN+WJw==" spinCount="100000" sheet="1" objects="1" scenarios="1"/>
  <mergeCells count="25">
    <mergeCell ref="D4:F4"/>
    <mergeCell ref="D5:F5"/>
    <mergeCell ref="D6:F7"/>
    <mergeCell ref="D8:F8"/>
    <mergeCell ref="D9:F10"/>
    <mergeCell ref="D11:F11"/>
    <mergeCell ref="D12:F12"/>
    <mergeCell ref="D13:F13"/>
    <mergeCell ref="D14:F14"/>
    <mergeCell ref="J19:J24"/>
    <mergeCell ref="E72:H76"/>
    <mergeCell ref="B80:C80"/>
    <mergeCell ref="B81:C81"/>
    <mergeCell ref="G61:H61"/>
    <mergeCell ref="G62:H62"/>
    <mergeCell ref="G63:H63"/>
    <mergeCell ref="I65:J65"/>
    <mergeCell ref="G66:H66"/>
    <mergeCell ref="I66:J66"/>
    <mergeCell ref="J29:J34"/>
    <mergeCell ref="J39:J44"/>
    <mergeCell ref="E47:H54"/>
    <mergeCell ref="G58:H58"/>
    <mergeCell ref="G59:H59"/>
    <mergeCell ref="G60:H6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979C5220-9B02-4A4E-BA53-67DC7605416F}">
          <x14:formula1>
            <xm:f>Data!$B$11:$B$20</xm:f>
          </x14:formula1>
          <xm:sqref>B20:B24</xm:sqref>
        </x14:dataValidation>
        <x14:dataValidation type="list" allowBlank="1" showInputMessage="1" showErrorMessage="1" xr:uid="{5806166B-4687-4126-AC1E-A929B0C014A5}">
          <x14:formula1>
            <xm:f>'Emission Factors'!$M$23:$M$27</xm:f>
          </x14:formula1>
          <xm:sqref>C20:C24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18BD0-AD73-4DA8-A0AE-7B8391BB0B9A}">
  <dimension ref="A1:BP243"/>
  <sheetViews>
    <sheetView zoomScaleNormal="100" workbookViewId="0">
      <selection activeCell="C38" sqref="C38"/>
    </sheetView>
  </sheetViews>
  <sheetFormatPr defaultColWidth="9.28515625" defaultRowHeight="14.45"/>
  <cols>
    <col min="1" max="1" width="5.5703125" style="18" customWidth="1"/>
    <col min="2" max="2" width="34.7109375" style="12" bestFit="1" customWidth="1"/>
    <col min="3" max="3" width="19.28515625" style="12" bestFit="1" customWidth="1"/>
    <col min="4" max="4" width="16.28515625" style="12" customWidth="1"/>
    <col min="5" max="5" width="32.5703125" style="17" customWidth="1"/>
    <col min="6" max="6" width="31.7109375" style="18" bestFit="1" customWidth="1"/>
    <col min="7" max="7" width="17.28515625" style="18" bestFit="1" customWidth="1"/>
    <col min="8" max="9" width="31.5703125" style="18" customWidth="1"/>
    <col min="10" max="10" width="5.5703125" style="18" customWidth="1"/>
    <col min="11" max="16" width="31.5703125" style="18" hidden="1" customWidth="1"/>
    <col min="17" max="68" width="9.28515625" style="18"/>
    <col min="69" max="16384" width="9.28515625" style="12"/>
  </cols>
  <sheetData>
    <row r="1" spans="1:68">
      <c r="B1" s="18"/>
      <c r="C1" s="18"/>
      <c r="D1" s="18"/>
      <c r="E1" s="18"/>
    </row>
    <row r="2" spans="1:68" s="20" customFormat="1" ht="33.75" customHeight="1">
      <c r="A2" s="18"/>
      <c r="B2" s="44" t="s">
        <v>1913</v>
      </c>
      <c r="C2" s="54"/>
      <c r="D2" s="54"/>
      <c r="E2" s="54"/>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row>
    <row r="3" spans="1:68" ht="12.75" customHeight="1">
      <c r="B3" s="18"/>
      <c r="C3" s="18"/>
      <c r="D3" s="18"/>
      <c r="E3" s="18"/>
    </row>
    <row r="4" spans="1:68" customFormat="1" ht="15.6">
      <c r="A4" s="18"/>
      <c r="B4" s="55" t="s">
        <v>1914</v>
      </c>
      <c r="C4" s="55"/>
      <c r="D4" s="55"/>
      <c r="E4" s="55"/>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row>
    <row r="5" spans="1:68">
      <c r="B5" s="18"/>
      <c r="C5" s="18"/>
      <c r="D5" s="18"/>
      <c r="E5" s="18"/>
      <c r="K5" s="18" t="s">
        <v>1915</v>
      </c>
      <c r="L5" s="18" t="s">
        <v>1916</v>
      </c>
      <c r="M5" s="18" t="s">
        <v>1916</v>
      </c>
      <c r="N5" s="18" t="s">
        <v>1917</v>
      </c>
      <c r="O5" s="18" t="s">
        <v>1917</v>
      </c>
      <c r="P5" s="18" t="s">
        <v>1918</v>
      </c>
    </row>
    <row r="6" spans="1:68" ht="25.5" customHeight="1">
      <c r="B6" s="57" t="s">
        <v>1919</v>
      </c>
      <c r="C6" s="61" t="s">
        <v>1866</v>
      </c>
      <c r="D6" s="18"/>
      <c r="E6" s="475" t="s">
        <v>1920</v>
      </c>
      <c r="F6" s="476"/>
      <c r="H6" s="57" t="s">
        <v>1921</v>
      </c>
      <c r="I6" s="57" t="s">
        <v>1922</v>
      </c>
      <c r="K6" s="18" t="s">
        <v>1923</v>
      </c>
      <c r="L6" s="18" t="s">
        <v>1916</v>
      </c>
      <c r="M6" s="18" t="s">
        <v>1916</v>
      </c>
      <c r="N6" s="18" t="s">
        <v>1917</v>
      </c>
      <c r="O6" s="18" t="s">
        <v>1917</v>
      </c>
      <c r="P6" s="18" t="s">
        <v>1918</v>
      </c>
    </row>
    <row r="7" spans="1:68">
      <c r="B7" s="58" t="s">
        <v>648</v>
      </c>
      <c r="C7" s="60" t="s">
        <v>62</v>
      </c>
      <c r="D7" s="318">
        <f>SUM(D26:D37)</f>
        <v>0</v>
      </c>
      <c r="E7" s="18"/>
      <c r="H7" s="57" t="s">
        <v>1924</v>
      </c>
      <c r="I7" s="243"/>
    </row>
    <row r="8" spans="1:68" ht="15.6">
      <c r="B8" s="58" t="s">
        <v>1925</v>
      </c>
      <c r="C8" s="60" t="s">
        <v>1926</v>
      </c>
      <c r="D8" s="83">
        <f>SUM(D51:D65)</f>
        <v>0</v>
      </c>
      <c r="E8" s="21">
        <f>D8/0.001</f>
        <v>0</v>
      </c>
      <c r="H8" s="57" t="s">
        <v>1927</v>
      </c>
      <c r="I8" s="243"/>
      <c r="K8" s="18" t="s">
        <v>1915</v>
      </c>
      <c r="L8" s="18" t="s">
        <v>1928</v>
      </c>
      <c r="M8" s="18" t="s">
        <v>1928</v>
      </c>
      <c r="N8" s="18" t="s">
        <v>1929</v>
      </c>
      <c r="O8" s="18" t="s">
        <v>1929</v>
      </c>
      <c r="P8" s="18" t="s">
        <v>1930</v>
      </c>
    </row>
    <row r="9" spans="1:68" ht="15.6">
      <c r="B9" s="58" t="s">
        <v>1931</v>
      </c>
      <c r="C9" s="60" t="s">
        <v>1932</v>
      </c>
      <c r="D9" s="83">
        <f>SUM(D76:D90)</f>
        <v>0</v>
      </c>
      <c r="E9" s="21"/>
      <c r="H9" s="57" t="s">
        <v>1933</v>
      </c>
      <c r="I9" s="317" t="str">
        <f>IF(I8="","",YEAR(I8))</f>
        <v/>
      </c>
      <c r="K9" s="18" t="s">
        <v>1923</v>
      </c>
      <c r="L9" s="18" t="s">
        <v>1928</v>
      </c>
      <c r="M9" s="18" t="s">
        <v>1928</v>
      </c>
      <c r="N9" s="18" t="s">
        <v>1929</v>
      </c>
      <c r="O9" s="18" t="s">
        <v>1929</v>
      </c>
      <c r="P9" s="18" t="s">
        <v>1930</v>
      </c>
    </row>
    <row r="10" spans="1:68" ht="16.149999999999999">
      <c r="B10" s="58" t="s">
        <v>1934</v>
      </c>
      <c r="C10" s="60" t="s">
        <v>1935</v>
      </c>
      <c r="D10" s="83">
        <f>SUM(D101:D115)</f>
        <v>0</v>
      </c>
      <c r="E10" s="21">
        <f>(D10/1000)/38.6</f>
        <v>0</v>
      </c>
      <c r="H10" s="57" t="s">
        <v>1936</v>
      </c>
      <c r="I10" s="317">
        <f>'Building Summary'!C11</f>
        <v>0</v>
      </c>
      <c r="K10" s="18" t="s">
        <v>1937</v>
      </c>
      <c r="L10" s="18" t="s">
        <v>1938</v>
      </c>
      <c r="M10" s="18" t="s">
        <v>1928</v>
      </c>
      <c r="N10" s="18" t="s">
        <v>1929</v>
      </c>
      <c r="O10" s="18" t="s">
        <v>1929</v>
      </c>
      <c r="P10" s="18" t="s">
        <v>1939</v>
      </c>
    </row>
    <row r="11" spans="1:68" ht="15.6">
      <c r="B11" s="58" t="s">
        <v>1940</v>
      </c>
      <c r="C11" s="60" t="s">
        <v>1932</v>
      </c>
      <c r="D11" s="83">
        <f>SUM(D126:D140)</f>
        <v>0</v>
      </c>
      <c r="E11" s="21">
        <f>(D11/1000)/27</f>
        <v>0</v>
      </c>
      <c r="K11" s="18" t="s">
        <v>1941</v>
      </c>
      <c r="L11" s="18" t="s">
        <v>1942</v>
      </c>
      <c r="M11" s="18" t="s">
        <v>1928</v>
      </c>
      <c r="N11" s="18" t="s">
        <v>1943</v>
      </c>
      <c r="O11" s="18" t="s">
        <v>1943</v>
      </c>
      <c r="P11" s="18" t="s">
        <v>1939</v>
      </c>
    </row>
    <row r="12" spans="1:68" ht="14.25" customHeight="1">
      <c r="C12" s="56"/>
      <c r="D12" s="19"/>
      <c r="E12" s="18"/>
    </row>
    <row r="13" spans="1:68">
      <c r="B13" s="57" t="s">
        <v>1944</v>
      </c>
      <c r="C13" s="61" t="s">
        <v>1866</v>
      </c>
      <c r="D13" s="56"/>
      <c r="E13" s="18"/>
    </row>
    <row r="14" spans="1:68" ht="16.149999999999999">
      <c r="B14" s="59" t="s">
        <v>1945</v>
      </c>
      <c r="C14" s="62" t="s">
        <v>1946</v>
      </c>
      <c r="D14" s="244"/>
      <c r="E14" s="18"/>
    </row>
    <row r="15" spans="1:68" ht="27.6">
      <c r="B15" s="58" t="s">
        <v>1947</v>
      </c>
      <c r="C15" s="60" t="s">
        <v>1948</v>
      </c>
      <c r="D15" s="214"/>
      <c r="E15" s="215" t="s">
        <v>1949</v>
      </c>
    </row>
    <row r="16" spans="1:68">
      <c r="B16" s="18"/>
      <c r="C16" s="18"/>
      <c r="D16" s="18"/>
      <c r="E16" s="18"/>
    </row>
    <row r="17" spans="1:68">
      <c r="B17" s="18"/>
      <c r="C17" s="18"/>
      <c r="D17" s="18"/>
      <c r="E17" s="18"/>
    </row>
    <row r="18" spans="1:68" ht="15.6">
      <c r="B18" s="231" t="s">
        <v>1950</v>
      </c>
      <c r="C18" s="231"/>
      <c r="D18" s="231"/>
      <c r="E18" s="231"/>
      <c r="F18" s="231"/>
      <c r="G18" s="231"/>
    </row>
    <row r="19" spans="1:68" ht="12.75" customHeight="1">
      <c r="B19" s="18"/>
      <c r="C19" s="18"/>
      <c r="D19" s="18"/>
      <c r="E19" s="18"/>
    </row>
    <row r="20" spans="1:68">
      <c r="B20" s="227" t="s">
        <v>550</v>
      </c>
      <c r="C20" s="216" t="s">
        <v>1951</v>
      </c>
      <c r="D20" s="18"/>
      <c r="E20" s="225" t="s">
        <v>554</v>
      </c>
      <c r="F20" s="230"/>
    </row>
    <row r="21" spans="1:68" customFormat="1">
      <c r="A21" s="18"/>
      <c r="B21" s="227" t="s">
        <v>1952</v>
      </c>
      <c r="C21" s="217" t="s">
        <v>56</v>
      </c>
      <c r="D21" s="18"/>
      <c r="E21" s="225" t="s">
        <v>558</v>
      </c>
      <c r="F21" s="230"/>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row>
    <row r="22" spans="1:68" customFormat="1">
      <c r="A22" s="18"/>
      <c r="B22" s="227" t="s">
        <v>1953</v>
      </c>
      <c r="C22" s="246">
        <f>'Emission Factors'!I17</f>
        <v>7.8662485000000004E-2</v>
      </c>
      <c r="D22" s="18"/>
      <c r="E22" s="225" t="s">
        <v>568</v>
      </c>
      <c r="F22" s="230"/>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row>
    <row r="23" spans="1:68" customFormat="1">
      <c r="A23" s="18"/>
      <c r="B23" s="227" t="s">
        <v>562</v>
      </c>
      <c r="C23" s="217" t="s">
        <v>62</v>
      </c>
      <c r="D23" s="18"/>
      <c r="E23" s="225" t="s">
        <v>570</v>
      </c>
      <c r="F23" s="230"/>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row>
    <row r="24" spans="1:68" s="18" customFormat="1" ht="13.9"/>
    <row r="25" spans="1:68" customFormat="1" ht="42" thickBot="1">
      <c r="A25" s="18"/>
      <c r="B25" s="227" t="s">
        <v>572</v>
      </c>
      <c r="C25" s="227" t="s">
        <v>574</v>
      </c>
      <c r="D25" s="227" t="s">
        <v>1954</v>
      </c>
      <c r="E25" s="227" t="s">
        <v>578</v>
      </c>
      <c r="F25" s="227" t="s">
        <v>1955</v>
      </c>
      <c r="G25" s="227" t="s">
        <v>1956</v>
      </c>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row>
    <row r="26" spans="1:68" customFormat="1">
      <c r="A26" s="18"/>
      <c r="B26" s="239"/>
      <c r="C26" s="223"/>
      <c r="D26" s="248"/>
      <c r="E26" s="220" t="str">
        <f>IF(ISBLANK(B26),"",C26-B26+1)</f>
        <v/>
      </c>
      <c r="F26" s="220">
        <f t="shared" ref="F26:F40" si="0">IF(D26&gt;0,D26*IF(OR(B26&gt;$I$8,C26&lt;$I$7), 0, IF(B26&lt;$I$7,C26-$I$7,IF($I$8&lt;C26,C26-$I$8,E26)))/E26,0)</f>
        <v>0</v>
      </c>
      <c r="G26" s="220">
        <f>F26*$C$22</f>
        <v>0</v>
      </c>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row>
    <row r="27" spans="1:68" customFormat="1">
      <c r="A27" s="18"/>
      <c r="B27" s="240"/>
      <c r="C27" s="219"/>
      <c r="D27" s="249"/>
      <c r="E27" s="220" t="str">
        <f t="shared" ref="E27:E40" si="1">IF(ISBLANK(B27),"",C27-B27+1)</f>
        <v/>
      </c>
      <c r="F27" s="220">
        <f t="shared" si="0"/>
        <v>0</v>
      </c>
      <c r="G27" s="220">
        <f t="shared" ref="G27:G40" si="2">F27*$C$22</f>
        <v>0</v>
      </c>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row>
    <row r="28" spans="1:68" customFormat="1">
      <c r="A28" s="18"/>
      <c r="B28" s="240"/>
      <c r="C28" s="219"/>
      <c r="D28" s="249"/>
      <c r="E28" s="220" t="str">
        <f t="shared" si="1"/>
        <v/>
      </c>
      <c r="F28" s="220">
        <f t="shared" si="0"/>
        <v>0</v>
      </c>
      <c r="G28" s="220">
        <f t="shared" si="2"/>
        <v>0</v>
      </c>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row>
    <row r="29" spans="1:68" customFormat="1">
      <c r="A29" s="18"/>
      <c r="B29" s="240"/>
      <c r="C29" s="219"/>
      <c r="D29" s="249"/>
      <c r="E29" s="220" t="str">
        <f t="shared" si="1"/>
        <v/>
      </c>
      <c r="F29" s="220">
        <f t="shared" si="0"/>
        <v>0</v>
      </c>
      <c r="G29" s="220">
        <f t="shared" si="2"/>
        <v>0</v>
      </c>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row>
    <row r="30" spans="1:68" customFormat="1">
      <c r="A30" s="18"/>
      <c r="B30" s="240"/>
      <c r="C30" s="219"/>
      <c r="D30" s="249"/>
      <c r="E30" s="220" t="str">
        <f t="shared" si="1"/>
        <v/>
      </c>
      <c r="F30" s="220">
        <f t="shared" si="0"/>
        <v>0</v>
      </c>
      <c r="G30" s="220">
        <f t="shared" si="2"/>
        <v>0</v>
      </c>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row>
    <row r="31" spans="1:68" customFormat="1">
      <c r="A31" s="18"/>
      <c r="B31" s="240"/>
      <c r="C31" s="219"/>
      <c r="D31" s="249"/>
      <c r="E31" s="220" t="str">
        <f t="shared" si="1"/>
        <v/>
      </c>
      <c r="F31" s="220">
        <f t="shared" si="0"/>
        <v>0</v>
      </c>
      <c r="G31" s="220">
        <f t="shared" si="2"/>
        <v>0</v>
      </c>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row>
    <row r="32" spans="1:68" customFormat="1">
      <c r="A32" s="18"/>
      <c r="B32" s="240"/>
      <c r="C32" s="219"/>
      <c r="D32" s="249"/>
      <c r="E32" s="220" t="str">
        <f t="shared" si="1"/>
        <v/>
      </c>
      <c r="F32" s="220">
        <f t="shared" si="0"/>
        <v>0</v>
      </c>
      <c r="G32" s="220">
        <f t="shared" si="2"/>
        <v>0</v>
      </c>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row>
    <row r="33" spans="1:68" customFormat="1">
      <c r="A33" s="18"/>
      <c r="B33" s="240"/>
      <c r="C33" s="219"/>
      <c r="D33" s="249"/>
      <c r="E33" s="220" t="str">
        <f t="shared" si="1"/>
        <v/>
      </c>
      <c r="F33" s="220">
        <f t="shared" si="0"/>
        <v>0</v>
      </c>
      <c r="G33" s="220">
        <f t="shared" si="2"/>
        <v>0</v>
      </c>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row>
    <row r="34" spans="1:68" customFormat="1">
      <c r="A34" s="18"/>
      <c r="B34" s="240"/>
      <c r="C34" s="219"/>
      <c r="D34" s="249"/>
      <c r="E34" s="220" t="str">
        <f t="shared" si="1"/>
        <v/>
      </c>
      <c r="F34" s="220">
        <f t="shared" si="0"/>
        <v>0</v>
      </c>
      <c r="G34" s="220">
        <f t="shared" si="2"/>
        <v>0</v>
      </c>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row>
    <row r="35" spans="1:68" customFormat="1">
      <c r="A35" s="18"/>
      <c r="B35" s="240"/>
      <c r="C35" s="219"/>
      <c r="D35" s="249"/>
      <c r="E35" s="220" t="str">
        <f t="shared" si="1"/>
        <v/>
      </c>
      <c r="F35" s="220">
        <f t="shared" si="0"/>
        <v>0</v>
      </c>
      <c r="G35" s="220">
        <f t="shared" si="2"/>
        <v>0</v>
      </c>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row>
    <row r="36" spans="1:68" customFormat="1">
      <c r="A36" s="18"/>
      <c r="B36" s="240"/>
      <c r="C36" s="219"/>
      <c r="D36" s="249"/>
      <c r="E36" s="220" t="str">
        <f t="shared" si="1"/>
        <v/>
      </c>
      <c r="F36" s="220">
        <f t="shared" si="0"/>
        <v>0</v>
      </c>
      <c r="G36" s="220">
        <f>F36*$C$22</f>
        <v>0</v>
      </c>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row>
    <row r="37" spans="1:68" customFormat="1">
      <c r="A37" s="18"/>
      <c r="B37" s="240"/>
      <c r="C37" s="219"/>
      <c r="D37" s="249"/>
      <c r="E37" s="220" t="str">
        <f t="shared" si="1"/>
        <v/>
      </c>
      <c r="F37" s="220">
        <f t="shared" si="0"/>
        <v>0</v>
      </c>
      <c r="G37" s="220">
        <f t="shared" si="2"/>
        <v>0</v>
      </c>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row>
    <row r="38" spans="1:68" customFormat="1">
      <c r="A38" s="18"/>
      <c r="B38" s="240"/>
      <c r="C38" s="219"/>
      <c r="D38" s="218"/>
      <c r="E38" s="220" t="str">
        <f t="shared" si="1"/>
        <v/>
      </c>
      <c r="F38" s="220">
        <f t="shared" si="0"/>
        <v>0</v>
      </c>
      <c r="G38" s="220">
        <f t="shared" si="2"/>
        <v>0</v>
      </c>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row>
    <row r="39" spans="1:68" customFormat="1">
      <c r="A39" s="18"/>
      <c r="B39" s="240"/>
      <c r="C39" s="219"/>
      <c r="D39" s="218"/>
      <c r="E39" s="220" t="str">
        <f t="shared" si="1"/>
        <v/>
      </c>
      <c r="F39" s="220">
        <f t="shared" si="0"/>
        <v>0</v>
      </c>
      <c r="G39" s="220">
        <f t="shared" si="2"/>
        <v>0</v>
      </c>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row>
    <row r="40" spans="1:68" customFormat="1" ht="15" thickBot="1">
      <c r="A40" s="18"/>
      <c r="B40" s="241"/>
      <c r="C40" s="222"/>
      <c r="D40" s="224"/>
      <c r="E40" s="220" t="str">
        <f t="shared" si="1"/>
        <v/>
      </c>
      <c r="F40" s="220">
        <f t="shared" si="0"/>
        <v>0</v>
      </c>
      <c r="G40" s="220">
        <f t="shared" si="2"/>
        <v>0</v>
      </c>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row>
    <row r="41" spans="1:68" customFormat="1" ht="15" thickBot="1">
      <c r="A41" s="18"/>
      <c r="B41" s="477" t="s">
        <v>1957</v>
      </c>
      <c r="C41" s="478"/>
      <c r="D41" s="478"/>
      <c r="E41" s="478"/>
      <c r="F41" s="479"/>
      <c r="G41" s="229">
        <f>SUM(G26:G40)</f>
        <v>0</v>
      </c>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row>
    <row r="42" spans="1:68" s="18" customFormat="1" ht="13.9"/>
    <row r="43" spans="1:68" customFormat="1" ht="15.6">
      <c r="A43" s="18"/>
      <c r="B43" s="231" t="s">
        <v>1958</v>
      </c>
      <c r="C43" s="231"/>
      <c r="D43" s="231"/>
      <c r="E43" s="231"/>
      <c r="F43" s="231"/>
      <c r="G43" s="231"/>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row>
    <row r="44" spans="1:68" s="18" customFormat="1" ht="13.9"/>
    <row r="45" spans="1:68" customFormat="1">
      <c r="A45" s="18"/>
      <c r="B45" s="228" t="s">
        <v>550</v>
      </c>
      <c r="C45" s="226" t="s">
        <v>1959</v>
      </c>
      <c r="D45" s="18"/>
      <c r="E45" s="235" t="s">
        <v>554</v>
      </c>
      <c r="F45" s="236"/>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row>
    <row r="46" spans="1:68" customFormat="1">
      <c r="A46" s="18"/>
      <c r="B46" s="228" t="s">
        <v>1952</v>
      </c>
      <c r="C46" s="226" t="s">
        <v>67</v>
      </c>
      <c r="D46" s="18"/>
      <c r="E46" s="237" t="s">
        <v>558</v>
      </c>
      <c r="F46" s="236"/>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row>
    <row r="47" spans="1:68" customFormat="1">
      <c r="A47" s="18"/>
      <c r="B47" s="228" t="s">
        <v>1953</v>
      </c>
      <c r="C47" s="242">
        <f>'Emission Factors'!I6</f>
        <v>54.286149999999999</v>
      </c>
      <c r="D47" s="18"/>
      <c r="E47" s="235" t="s">
        <v>568</v>
      </c>
      <c r="F47" s="236"/>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row>
    <row r="48" spans="1:68" customFormat="1">
      <c r="A48" s="18"/>
      <c r="B48" s="228" t="s">
        <v>562</v>
      </c>
      <c r="C48" s="226" t="s">
        <v>1926</v>
      </c>
      <c r="D48" s="18"/>
      <c r="E48" s="235" t="s">
        <v>570</v>
      </c>
      <c r="F48" s="236"/>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row>
    <row r="49" spans="1:68" s="18" customFormat="1" ht="13.9"/>
    <row r="50" spans="1:68" customFormat="1" ht="42" thickBot="1">
      <c r="A50" s="18"/>
      <c r="B50" s="227" t="s">
        <v>572</v>
      </c>
      <c r="C50" s="227" t="s">
        <v>574</v>
      </c>
      <c r="D50" s="227" t="s">
        <v>1960</v>
      </c>
      <c r="E50" s="227" t="s">
        <v>578</v>
      </c>
      <c r="F50" s="227" t="s">
        <v>581</v>
      </c>
      <c r="G50" s="227" t="s">
        <v>1956</v>
      </c>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row>
    <row r="51" spans="1:68" customFormat="1">
      <c r="A51" s="18"/>
      <c r="B51" s="239"/>
      <c r="C51" s="223"/>
      <c r="D51" s="221"/>
      <c r="E51" s="220" t="str">
        <f>IF(ISBLANK(B51),"",C51-B51+1)</f>
        <v/>
      </c>
      <c r="F51" s="220">
        <f t="shared" ref="F51:F65" si="3">IF(D51&gt;0,D51*IF(OR(B51&gt;$I$8,C51&lt;$I$7), 0, IF(B51&lt;$I$7,C51-$I$7,IF($I$8&lt;C51,C51-$I$8,E51)))/E51,0)</f>
        <v>0</v>
      </c>
      <c r="G51" s="220">
        <f>F51*$C$47</f>
        <v>0</v>
      </c>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row>
    <row r="52" spans="1:68" customFormat="1">
      <c r="A52" s="18"/>
      <c r="B52" s="240"/>
      <c r="C52" s="219"/>
      <c r="D52" s="218"/>
      <c r="E52" s="220" t="str">
        <f t="shared" ref="E52:E65" si="4">IF(ISBLANK(B52),"",C52-B52+1)</f>
        <v/>
      </c>
      <c r="F52" s="220">
        <f t="shared" si="3"/>
        <v>0</v>
      </c>
      <c r="G52" s="220">
        <f t="shared" ref="G52:G65" si="5">F52*$C$47</f>
        <v>0</v>
      </c>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row>
    <row r="53" spans="1:68" customFormat="1">
      <c r="A53" s="18"/>
      <c r="B53" s="240"/>
      <c r="C53" s="219"/>
      <c r="D53" s="218"/>
      <c r="E53" s="220" t="str">
        <f t="shared" si="4"/>
        <v/>
      </c>
      <c r="F53" s="220">
        <f t="shared" si="3"/>
        <v>0</v>
      </c>
      <c r="G53" s="220">
        <f t="shared" si="5"/>
        <v>0</v>
      </c>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row>
    <row r="54" spans="1:68" customFormat="1">
      <c r="A54" s="18"/>
      <c r="B54" s="240"/>
      <c r="C54" s="219"/>
      <c r="D54" s="218"/>
      <c r="E54" s="220" t="str">
        <f t="shared" si="4"/>
        <v/>
      </c>
      <c r="F54" s="220">
        <f t="shared" si="3"/>
        <v>0</v>
      </c>
      <c r="G54" s="220">
        <f t="shared" si="5"/>
        <v>0</v>
      </c>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row>
    <row r="55" spans="1:68" customFormat="1">
      <c r="A55" s="18"/>
      <c r="B55" s="240"/>
      <c r="C55" s="219"/>
      <c r="D55" s="218"/>
      <c r="E55" s="220" t="str">
        <f t="shared" si="4"/>
        <v/>
      </c>
      <c r="F55" s="220">
        <f t="shared" si="3"/>
        <v>0</v>
      </c>
      <c r="G55" s="220">
        <f t="shared" si="5"/>
        <v>0</v>
      </c>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row>
    <row r="56" spans="1:68" customFormat="1">
      <c r="A56" s="18"/>
      <c r="B56" s="240"/>
      <c r="C56" s="219"/>
      <c r="D56" s="218"/>
      <c r="E56" s="220" t="str">
        <f t="shared" si="4"/>
        <v/>
      </c>
      <c r="F56" s="220">
        <f t="shared" si="3"/>
        <v>0</v>
      </c>
      <c r="G56" s="220">
        <f t="shared" si="5"/>
        <v>0</v>
      </c>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row>
    <row r="57" spans="1:68" customFormat="1">
      <c r="A57" s="18"/>
      <c r="B57" s="240"/>
      <c r="C57" s="219"/>
      <c r="D57" s="218"/>
      <c r="E57" s="220" t="str">
        <f t="shared" si="4"/>
        <v/>
      </c>
      <c r="F57" s="220">
        <f t="shared" si="3"/>
        <v>0</v>
      </c>
      <c r="G57" s="220">
        <f t="shared" si="5"/>
        <v>0</v>
      </c>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row>
    <row r="58" spans="1:68" customFormat="1">
      <c r="A58" s="18"/>
      <c r="B58" s="240"/>
      <c r="C58" s="219"/>
      <c r="D58" s="218"/>
      <c r="E58" s="220" t="str">
        <f>IF(ISBLANK(B58),"",C58-B58+1)</f>
        <v/>
      </c>
      <c r="F58" s="220">
        <f t="shared" si="3"/>
        <v>0</v>
      </c>
      <c r="G58" s="220">
        <f>F58*$C$47</f>
        <v>0</v>
      </c>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row>
    <row r="59" spans="1:68" customFormat="1">
      <c r="A59" s="18"/>
      <c r="B59" s="240"/>
      <c r="C59" s="219"/>
      <c r="D59" s="218"/>
      <c r="E59" s="220" t="str">
        <f t="shared" si="4"/>
        <v/>
      </c>
      <c r="F59" s="220">
        <f t="shared" si="3"/>
        <v>0</v>
      </c>
      <c r="G59" s="220">
        <f t="shared" si="5"/>
        <v>0</v>
      </c>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c r="BM59" s="18"/>
      <c r="BN59" s="18"/>
      <c r="BO59" s="18"/>
      <c r="BP59" s="18"/>
    </row>
    <row r="60" spans="1:68" customFormat="1">
      <c r="A60" s="18"/>
      <c r="B60" s="240"/>
      <c r="C60" s="219"/>
      <c r="D60" s="218"/>
      <c r="E60" s="220" t="str">
        <f t="shared" si="4"/>
        <v/>
      </c>
      <c r="F60" s="220">
        <f t="shared" si="3"/>
        <v>0</v>
      </c>
      <c r="G60" s="220">
        <f t="shared" si="5"/>
        <v>0</v>
      </c>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row>
    <row r="61" spans="1:68" customFormat="1">
      <c r="A61" s="18"/>
      <c r="B61" s="240"/>
      <c r="C61" s="219"/>
      <c r="D61" s="218"/>
      <c r="E61" s="220" t="str">
        <f t="shared" si="4"/>
        <v/>
      </c>
      <c r="F61" s="220">
        <f t="shared" si="3"/>
        <v>0</v>
      </c>
      <c r="G61" s="220">
        <f t="shared" si="5"/>
        <v>0</v>
      </c>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8"/>
      <c r="BO61" s="18"/>
      <c r="BP61" s="18"/>
    </row>
    <row r="62" spans="1:68" customFormat="1">
      <c r="A62" s="18"/>
      <c r="B62" s="240"/>
      <c r="C62" s="219"/>
      <c r="D62" s="218"/>
      <c r="E62" s="220" t="str">
        <f t="shared" si="4"/>
        <v/>
      </c>
      <c r="F62" s="220">
        <f t="shared" si="3"/>
        <v>0</v>
      </c>
      <c r="G62" s="220">
        <f t="shared" si="5"/>
        <v>0</v>
      </c>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c r="BM62" s="18"/>
      <c r="BN62" s="18"/>
      <c r="BO62" s="18"/>
      <c r="BP62" s="18"/>
    </row>
    <row r="63" spans="1:68" customFormat="1">
      <c r="A63" s="18"/>
      <c r="B63" s="240"/>
      <c r="C63" s="219"/>
      <c r="D63" s="218"/>
      <c r="E63" s="220" t="str">
        <f t="shared" si="4"/>
        <v/>
      </c>
      <c r="F63" s="220">
        <f t="shared" si="3"/>
        <v>0</v>
      </c>
      <c r="G63" s="220">
        <f t="shared" si="5"/>
        <v>0</v>
      </c>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c r="BM63" s="18"/>
      <c r="BN63" s="18"/>
      <c r="BO63" s="18"/>
      <c r="BP63" s="18"/>
    </row>
    <row r="64" spans="1:68">
      <c r="B64" s="240"/>
      <c r="C64" s="219"/>
      <c r="D64" s="218"/>
      <c r="E64" s="220" t="str">
        <f t="shared" si="4"/>
        <v/>
      </c>
      <c r="F64" s="220">
        <f t="shared" si="3"/>
        <v>0</v>
      </c>
      <c r="G64" s="220">
        <f t="shared" si="5"/>
        <v>0</v>
      </c>
    </row>
    <row r="65" spans="2:7" ht="15" thickBot="1">
      <c r="B65" s="241"/>
      <c r="C65" s="222"/>
      <c r="D65" s="224"/>
      <c r="E65" s="220" t="str">
        <f t="shared" si="4"/>
        <v/>
      </c>
      <c r="F65" s="220">
        <f t="shared" si="3"/>
        <v>0</v>
      </c>
      <c r="G65" s="220">
        <f t="shared" si="5"/>
        <v>0</v>
      </c>
    </row>
    <row r="66" spans="2:7" ht="15" thickBot="1">
      <c r="B66" s="477" t="s">
        <v>1957</v>
      </c>
      <c r="C66" s="478"/>
      <c r="D66" s="478"/>
      <c r="E66" s="478"/>
      <c r="F66" s="479"/>
      <c r="G66" s="229">
        <f>SUM(G51:G65)</f>
        <v>0</v>
      </c>
    </row>
    <row r="67" spans="2:7" s="18" customFormat="1" ht="13.9"/>
    <row r="68" spans="2:7" ht="15.6">
      <c r="B68" s="231" t="s">
        <v>1961</v>
      </c>
      <c r="C68" s="231"/>
      <c r="D68" s="231"/>
      <c r="E68" s="231"/>
      <c r="F68" s="231"/>
      <c r="G68" s="231"/>
    </row>
    <row r="69" spans="2:7" s="18" customFormat="1" ht="13.9"/>
    <row r="70" spans="2:7">
      <c r="B70" s="228" t="s">
        <v>550</v>
      </c>
      <c r="C70" s="226" t="s">
        <v>1931</v>
      </c>
      <c r="D70" s="18"/>
      <c r="E70" s="235" t="s">
        <v>554</v>
      </c>
      <c r="F70" s="236"/>
    </row>
    <row r="71" spans="2:7">
      <c r="B71" s="228" t="s">
        <v>1952</v>
      </c>
      <c r="C71" s="226" t="s">
        <v>67</v>
      </c>
      <c r="D71" s="18"/>
      <c r="E71" s="237" t="s">
        <v>558</v>
      </c>
      <c r="F71" s="236"/>
    </row>
    <row r="72" spans="2:7">
      <c r="B72" s="228" t="s">
        <v>1953</v>
      </c>
      <c r="C72" s="238">
        <f>'Emission Factors'!I8</f>
        <v>2.9716387499999999</v>
      </c>
      <c r="D72" s="18"/>
      <c r="E72" s="235" t="s">
        <v>568</v>
      </c>
      <c r="F72" s="236"/>
    </row>
    <row r="73" spans="2:7">
      <c r="B73" s="228" t="s">
        <v>562</v>
      </c>
      <c r="C73" s="238" t="s">
        <v>1932</v>
      </c>
      <c r="D73" s="18"/>
      <c r="E73" s="235" t="s">
        <v>570</v>
      </c>
      <c r="F73" s="236"/>
    </row>
    <row r="74" spans="2:7" s="18" customFormat="1" ht="13.9"/>
    <row r="75" spans="2:7" ht="42" thickBot="1">
      <c r="B75" s="227" t="s">
        <v>572</v>
      </c>
      <c r="C75" s="227" t="s">
        <v>574</v>
      </c>
      <c r="D75" s="227" t="s">
        <v>1962</v>
      </c>
      <c r="E75" s="227" t="s">
        <v>578</v>
      </c>
      <c r="F75" s="227" t="s">
        <v>1963</v>
      </c>
      <c r="G75" s="227" t="s">
        <v>1956</v>
      </c>
    </row>
    <row r="76" spans="2:7">
      <c r="B76" s="239"/>
      <c r="C76" s="223"/>
      <c r="D76" s="221"/>
      <c r="E76" s="220" t="str">
        <f>IF(ISBLANK(B76),"",C76-B76+1)</f>
        <v/>
      </c>
      <c r="F76" s="220">
        <f t="shared" ref="F76:F90" si="6">IF(D76&gt;0,D76*IF(OR(B76&gt;$I$8,C76&lt;$I$7), 0, IF(B76&lt;$I$7,C76-$I$7,IF($I$8&lt;C76,C76-$I$8,E76)))/E76,0)</f>
        <v>0</v>
      </c>
      <c r="G76" s="220">
        <f>F76*$C$72</f>
        <v>0</v>
      </c>
    </row>
    <row r="77" spans="2:7">
      <c r="B77" s="240"/>
      <c r="C77" s="219"/>
      <c r="D77" s="218"/>
      <c r="E77" s="220" t="str">
        <f t="shared" ref="E77:E90" si="7">IF(ISBLANK(B77),"",C77-B77+1)</f>
        <v/>
      </c>
      <c r="F77" s="220">
        <f t="shared" si="6"/>
        <v>0</v>
      </c>
      <c r="G77" s="220">
        <f t="shared" ref="G77:G90" si="8">F77*$C$72</f>
        <v>0</v>
      </c>
    </row>
    <row r="78" spans="2:7">
      <c r="B78" s="240"/>
      <c r="C78" s="219"/>
      <c r="D78" s="218"/>
      <c r="E78" s="220" t="str">
        <f t="shared" si="7"/>
        <v/>
      </c>
      <c r="F78" s="220">
        <f t="shared" si="6"/>
        <v>0</v>
      </c>
      <c r="G78" s="220">
        <f t="shared" si="8"/>
        <v>0</v>
      </c>
    </row>
    <row r="79" spans="2:7">
      <c r="B79" s="240"/>
      <c r="C79" s="219"/>
      <c r="D79" s="218"/>
      <c r="E79" s="220" t="str">
        <f t="shared" si="7"/>
        <v/>
      </c>
      <c r="F79" s="220">
        <f t="shared" si="6"/>
        <v>0</v>
      </c>
      <c r="G79" s="220">
        <f t="shared" si="8"/>
        <v>0</v>
      </c>
    </row>
    <row r="80" spans="2:7">
      <c r="B80" s="240"/>
      <c r="C80" s="219"/>
      <c r="D80" s="218"/>
      <c r="E80" s="220" t="str">
        <f t="shared" si="7"/>
        <v/>
      </c>
      <c r="F80" s="220">
        <f t="shared" si="6"/>
        <v>0</v>
      </c>
      <c r="G80" s="220">
        <f t="shared" si="8"/>
        <v>0</v>
      </c>
    </row>
    <row r="81" spans="2:7">
      <c r="B81" s="240"/>
      <c r="C81" s="219"/>
      <c r="D81" s="218"/>
      <c r="E81" s="220" t="str">
        <f t="shared" si="7"/>
        <v/>
      </c>
      <c r="F81" s="220">
        <f t="shared" si="6"/>
        <v>0</v>
      </c>
      <c r="G81" s="220">
        <f t="shared" si="8"/>
        <v>0</v>
      </c>
    </row>
    <row r="82" spans="2:7">
      <c r="B82" s="240"/>
      <c r="C82" s="219"/>
      <c r="D82" s="218"/>
      <c r="E82" s="220" t="str">
        <f t="shared" si="7"/>
        <v/>
      </c>
      <c r="F82" s="220">
        <f t="shared" si="6"/>
        <v>0</v>
      </c>
      <c r="G82" s="220">
        <f t="shared" si="8"/>
        <v>0</v>
      </c>
    </row>
    <row r="83" spans="2:7">
      <c r="B83" s="240"/>
      <c r="C83" s="219"/>
      <c r="D83" s="218"/>
      <c r="E83" s="220" t="str">
        <f t="shared" si="7"/>
        <v/>
      </c>
      <c r="F83" s="220">
        <f t="shared" si="6"/>
        <v>0</v>
      </c>
      <c r="G83" s="220">
        <f t="shared" si="8"/>
        <v>0</v>
      </c>
    </row>
    <row r="84" spans="2:7">
      <c r="B84" s="240"/>
      <c r="C84" s="219"/>
      <c r="D84" s="218"/>
      <c r="E84" s="220" t="str">
        <f t="shared" si="7"/>
        <v/>
      </c>
      <c r="F84" s="220">
        <f t="shared" si="6"/>
        <v>0</v>
      </c>
      <c r="G84" s="220">
        <f t="shared" si="8"/>
        <v>0</v>
      </c>
    </row>
    <row r="85" spans="2:7">
      <c r="B85" s="240"/>
      <c r="C85" s="219"/>
      <c r="D85" s="218"/>
      <c r="E85" s="220" t="str">
        <f t="shared" si="7"/>
        <v/>
      </c>
      <c r="F85" s="220">
        <f t="shared" si="6"/>
        <v>0</v>
      </c>
      <c r="G85" s="220">
        <f t="shared" si="8"/>
        <v>0</v>
      </c>
    </row>
    <row r="86" spans="2:7">
      <c r="B86" s="240"/>
      <c r="C86" s="219"/>
      <c r="D86" s="218"/>
      <c r="E86" s="220" t="str">
        <f t="shared" si="7"/>
        <v/>
      </c>
      <c r="F86" s="220">
        <f t="shared" si="6"/>
        <v>0</v>
      </c>
      <c r="G86" s="220">
        <f t="shared" si="8"/>
        <v>0</v>
      </c>
    </row>
    <row r="87" spans="2:7">
      <c r="B87" s="240"/>
      <c r="C87" s="219"/>
      <c r="D87" s="218"/>
      <c r="E87" s="220" t="str">
        <f t="shared" si="7"/>
        <v/>
      </c>
      <c r="F87" s="220">
        <f t="shared" si="6"/>
        <v>0</v>
      </c>
      <c r="G87" s="220">
        <f t="shared" si="8"/>
        <v>0</v>
      </c>
    </row>
    <row r="88" spans="2:7">
      <c r="B88" s="240"/>
      <c r="C88" s="219"/>
      <c r="D88" s="218"/>
      <c r="E88" s="220" t="str">
        <f t="shared" si="7"/>
        <v/>
      </c>
      <c r="F88" s="220">
        <f t="shared" si="6"/>
        <v>0</v>
      </c>
      <c r="G88" s="220">
        <f t="shared" si="8"/>
        <v>0</v>
      </c>
    </row>
    <row r="89" spans="2:7">
      <c r="B89" s="240"/>
      <c r="C89" s="219"/>
      <c r="D89" s="218"/>
      <c r="E89" s="220" t="str">
        <f t="shared" si="7"/>
        <v/>
      </c>
      <c r="F89" s="220">
        <f t="shared" si="6"/>
        <v>0</v>
      </c>
      <c r="G89" s="220">
        <f t="shared" si="8"/>
        <v>0</v>
      </c>
    </row>
    <row r="90" spans="2:7" ht="15" thickBot="1">
      <c r="B90" s="241"/>
      <c r="C90" s="222"/>
      <c r="D90" s="224"/>
      <c r="E90" s="220" t="str">
        <f t="shared" si="7"/>
        <v/>
      </c>
      <c r="F90" s="220">
        <f t="shared" si="6"/>
        <v>0</v>
      </c>
      <c r="G90" s="220">
        <f t="shared" si="8"/>
        <v>0</v>
      </c>
    </row>
    <row r="91" spans="2:7" ht="15" thickBot="1">
      <c r="B91" s="477" t="s">
        <v>1957</v>
      </c>
      <c r="C91" s="478"/>
      <c r="D91" s="478"/>
      <c r="E91" s="478"/>
      <c r="F91" s="479"/>
      <c r="G91" s="229">
        <f>SUM(G76:G90)</f>
        <v>0</v>
      </c>
    </row>
    <row r="92" spans="2:7">
      <c r="B92" s="232"/>
      <c r="C92" s="233"/>
      <c r="D92" s="234"/>
      <c r="E92" s="234"/>
      <c r="F92" s="232"/>
      <c r="G92" s="232"/>
    </row>
    <row r="93" spans="2:7" ht="15.6">
      <c r="B93" s="231" t="s">
        <v>1964</v>
      </c>
      <c r="C93" s="231"/>
      <c r="D93" s="231"/>
      <c r="E93" s="231"/>
      <c r="F93" s="231"/>
      <c r="G93" s="231"/>
    </row>
    <row r="94" spans="2:7" s="18" customFormat="1" ht="13.9"/>
    <row r="95" spans="2:7">
      <c r="B95" s="228" t="s">
        <v>550</v>
      </c>
      <c r="C95" s="226" t="s">
        <v>1965</v>
      </c>
      <c r="D95" s="18"/>
      <c r="E95" s="235" t="s">
        <v>554</v>
      </c>
      <c r="F95" s="236" t="s">
        <v>1966</v>
      </c>
    </row>
    <row r="96" spans="2:7">
      <c r="B96" s="228" t="s">
        <v>1952</v>
      </c>
      <c r="C96" s="226" t="s">
        <v>1967</v>
      </c>
      <c r="D96" s="18"/>
      <c r="E96" s="237" t="s">
        <v>558</v>
      </c>
      <c r="F96" s="236" t="s">
        <v>1968</v>
      </c>
    </row>
    <row r="97" spans="2:7">
      <c r="B97" s="228" t="s">
        <v>1953</v>
      </c>
      <c r="C97" s="238">
        <f>'Emission Factors'!I7</f>
        <v>2.67589313</v>
      </c>
      <c r="D97" s="18"/>
      <c r="E97" s="235" t="s">
        <v>568</v>
      </c>
      <c r="F97" s="236" t="s">
        <v>1969</v>
      </c>
    </row>
    <row r="98" spans="2:7">
      <c r="B98" s="228" t="s">
        <v>562</v>
      </c>
      <c r="C98" s="238" t="s">
        <v>1935</v>
      </c>
      <c r="D98" s="18"/>
      <c r="E98" s="235" t="s">
        <v>570</v>
      </c>
      <c r="F98" s="236" t="s">
        <v>1966</v>
      </c>
    </row>
    <row r="99" spans="2:7" s="18" customFormat="1" ht="13.9"/>
    <row r="100" spans="2:7" ht="42" thickBot="1">
      <c r="B100" s="227" t="s">
        <v>572</v>
      </c>
      <c r="C100" s="227" t="s">
        <v>574</v>
      </c>
      <c r="D100" s="227" t="s">
        <v>1970</v>
      </c>
      <c r="E100" s="227" t="s">
        <v>578</v>
      </c>
      <c r="F100" s="227" t="s">
        <v>1971</v>
      </c>
      <c r="G100" s="227" t="s">
        <v>1956</v>
      </c>
    </row>
    <row r="101" spans="2:7">
      <c r="B101" s="239"/>
      <c r="C101" s="223"/>
      <c r="D101" s="221"/>
      <c r="E101" s="220" t="str">
        <f>IF(ISBLANK(B101),"",C101-B101+1)</f>
        <v/>
      </c>
      <c r="F101" s="220">
        <f t="shared" ref="F101:F115" si="9">IF(D101&gt;0,D101*IF(OR(B101&gt;$I$8,C101&lt;$I$7), 0, IF(B101&lt;$I$7,C101-$I$7,IF($I$8&lt;C101,C101-$I$8,E101)))/E101,0)</f>
        <v>0</v>
      </c>
      <c r="G101" s="220">
        <f>F101*$C$97</f>
        <v>0</v>
      </c>
    </row>
    <row r="102" spans="2:7">
      <c r="B102" s="240"/>
      <c r="C102" s="219"/>
      <c r="D102" s="218"/>
      <c r="E102" s="220" t="str">
        <f t="shared" ref="E102:E115" si="10">IF(ISBLANK(B102),"",C102-B102+1)</f>
        <v/>
      </c>
      <c r="F102" s="220">
        <f t="shared" si="9"/>
        <v>0</v>
      </c>
      <c r="G102" s="220">
        <f t="shared" ref="G102:G115" si="11">F102*$C$97</f>
        <v>0</v>
      </c>
    </row>
    <row r="103" spans="2:7">
      <c r="B103" s="240"/>
      <c r="C103" s="219"/>
      <c r="D103" s="218"/>
      <c r="E103" s="220" t="str">
        <f t="shared" si="10"/>
        <v/>
      </c>
      <c r="F103" s="220">
        <f t="shared" si="9"/>
        <v>0</v>
      </c>
      <c r="G103" s="220">
        <f t="shared" si="11"/>
        <v>0</v>
      </c>
    </row>
    <row r="104" spans="2:7">
      <c r="B104" s="240"/>
      <c r="C104" s="219"/>
      <c r="D104" s="218"/>
      <c r="E104" s="220" t="str">
        <f t="shared" si="10"/>
        <v/>
      </c>
      <c r="F104" s="220">
        <f t="shared" si="9"/>
        <v>0</v>
      </c>
      <c r="G104" s="220">
        <f t="shared" si="11"/>
        <v>0</v>
      </c>
    </row>
    <row r="105" spans="2:7">
      <c r="B105" s="240"/>
      <c r="C105" s="219"/>
      <c r="D105" s="218"/>
      <c r="E105" s="220" t="str">
        <f t="shared" si="10"/>
        <v/>
      </c>
      <c r="F105" s="220">
        <f t="shared" si="9"/>
        <v>0</v>
      </c>
      <c r="G105" s="220">
        <f t="shared" si="11"/>
        <v>0</v>
      </c>
    </row>
    <row r="106" spans="2:7">
      <c r="B106" s="240"/>
      <c r="C106" s="219"/>
      <c r="D106" s="218"/>
      <c r="E106" s="220" t="str">
        <f t="shared" si="10"/>
        <v/>
      </c>
      <c r="F106" s="220">
        <f t="shared" si="9"/>
        <v>0</v>
      </c>
      <c r="G106" s="220">
        <f t="shared" si="11"/>
        <v>0</v>
      </c>
    </row>
    <row r="107" spans="2:7">
      <c r="B107" s="240"/>
      <c r="C107" s="219"/>
      <c r="D107" s="218"/>
      <c r="E107" s="220" t="str">
        <f t="shared" si="10"/>
        <v/>
      </c>
      <c r="F107" s="220">
        <f t="shared" si="9"/>
        <v>0</v>
      </c>
      <c r="G107" s="220">
        <f t="shared" si="11"/>
        <v>0</v>
      </c>
    </row>
    <row r="108" spans="2:7">
      <c r="B108" s="240"/>
      <c r="C108" s="219"/>
      <c r="D108" s="218"/>
      <c r="E108" s="220" t="str">
        <f t="shared" si="10"/>
        <v/>
      </c>
      <c r="F108" s="220">
        <f t="shared" si="9"/>
        <v>0</v>
      </c>
      <c r="G108" s="220">
        <f t="shared" si="11"/>
        <v>0</v>
      </c>
    </row>
    <row r="109" spans="2:7">
      <c r="B109" s="240"/>
      <c r="C109" s="219"/>
      <c r="D109" s="218"/>
      <c r="E109" s="220" t="str">
        <f t="shared" si="10"/>
        <v/>
      </c>
      <c r="F109" s="220">
        <f t="shared" si="9"/>
        <v>0</v>
      </c>
      <c r="G109" s="220">
        <f t="shared" si="11"/>
        <v>0</v>
      </c>
    </row>
    <row r="110" spans="2:7">
      <c r="B110" s="240"/>
      <c r="C110" s="219"/>
      <c r="D110" s="218"/>
      <c r="E110" s="220" t="str">
        <f t="shared" si="10"/>
        <v/>
      </c>
      <c r="F110" s="220">
        <f t="shared" si="9"/>
        <v>0</v>
      </c>
      <c r="G110" s="220">
        <f t="shared" si="11"/>
        <v>0</v>
      </c>
    </row>
    <row r="111" spans="2:7">
      <c r="B111" s="240"/>
      <c r="C111" s="219"/>
      <c r="D111" s="218"/>
      <c r="E111" s="220" t="str">
        <f t="shared" si="10"/>
        <v/>
      </c>
      <c r="F111" s="220">
        <f t="shared" si="9"/>
        <v>0</v>
      </c>
      <c r="G111" s="220">
        <f t="shared" si="11"/>
        <v>0</v>
      </c>
    </row>
    <row r="112" spans="2:7">
      <c r="B112" s="240"/>
      <c r="C112" s="219"/>
      <c r="D112" s="218"/>
      <c r="E112" s="220" t="str">
        <f t="shared" si="10"/>
        <v/>
      </c>
      <c r="F112" s="220">
        <f t="shared" si="9"/>
        <v>0</v>
      </c>
      <c r="G112" s="220">
        <f t="shared" si="11"/>
        <v>0</v>
      </c>
    </row>
    <row r="113" spans="2:7">
      <c r="B113" s="240"/>
      <c r="C113" s="219"/>
      <c r="D113" s="218"/>
      <c r="E113" s="220" t="str">
        <f t="shared" si="10"/>
        <v/>
      </c>
      <c r="F113" s="220">
        <f t="shared" si="9"/>
        <v>0</v>
      </c>
      <c r="G113" s="220">
        <f t="shared" si="11"/>
        <v>0</v>
      </c>
    </row>
    <row r="114" spans="2:7">
      <c r="B114" s="240"/>
      <c r="C114" s="219"/>
      <c r="D114" s="218"/>
      <c r="E114" s="220" t="str">
        <f t="shared" si="10"/>
        <v/>
      </c>
      <c r="F114" s="220">
        <f t="shared" si="9"/>
        <v>0</v>
      </c>
      <c r="G114" s="220">
        <f t="shared" si="11"/>
        <v>0</v>
      </c>
    </row>
    <row r="115" spans="2:7" ht="15" thickBot="1">
      <c r="B115" s="241"/>
      <c r="C115" s="222"/>
      <c r="D115" s="224"/>
      <c r="E115" s="220" t="str">
        <f t="shared" si="10"/>
        <v/>
      </c>
      <c r="F115" s="220">
        <f t="shared" si="9"/>
        <v>0</v>
      </c>
      <c r="G115" s="220">
        <f t="shared" si="11"/>
        <v>0</v>
      </c>
    </row>
    <row r="116" spans="2:7" ht="15" thickBot="1">
      <c r="B116" s="477" t="s">
        <v>1957</v>
      </c>
      <c r="C116" s="478"/>
      <c r="D116" s="478"/>
      <c r="E116" s="478"/>
      <c r="F116" s="479"/>
      <c r="G116" s="229">
        <f>SUM(G101:G115)</f>
        <v>0</v>
      </c>
    </row>
    <row r="117" spans="2:7" s="18" customFormat="1" ht="13.9"/>
    <row r="118" spans="2:7" ht="15.6">
      <c r="B118" s="231" t="s">
        <v>1972</v>
      </c>
      <c r="C118" s="231"/>
      <c r="D118" s="231"/>
      <c r="E118" s="231"/>
      <c r="F118" s="231"/>
      <c r="G118" s="231"/>
    </row>
    <row r="119" spans="2:7" s="18" customFormat="1" ht="13.9"/>
    <row r="120" spans="2:7">
      <c r="B120" s="228" t="s">
        <v>550</v>
      </c>
      <c r="C120" s="226" t="s">
        <v>1973</v>
      </c>
      <c r="D120" s="18"/>
      <c r="E120" s="235" t="s">
        <v>554</v>
      </c>
      <c r="F120" s="236"/>
    </row>
    <row r="121" spans="2:7">
      <c r="B121" s="228" t="s">
        <v>1952</v>
      </c>
      <c r="C121" s="226" t="s">
        <v>67</v>
      </c>
      <c r="D121" s="18"/>
      <c r="E121" s="237" t="s">
        <v>558</v>
      </c>
      <c r="F121" s="236"/>
    </row>
    <row r="122" spans="2:7">
      <c r="B122" s="228" t="s">
        <v>1953</v>
      </c>
      <c r="C122" s="238">
        <f>'Emission Factors'!I9</f>
        <v>2.0878307899999995</v>
      </c>
      <c r="D122" s="18"/>
      <c r="E122" s="235" t="s">
        <v>568</v>
      </c>
      <c r="F122" s="236"/>
    </row>
    <row r="123" spans="2:7">
      <c r="B123" s="228" t="s">
        <v>562</v>
      </c>
      <c r="C123" s="238" t="s">
        <v>1932</v>
      </c>
      <c r="D123" s="18"/>
      <c r="E123" s="235" t="s">
        <v>570</v>
      </c>
      <c r="F123" s="236"/>
    </row>
    <row r="124" spans="2:7" s="18" customFormat="1" ht="13.9"/>
    <row r="125" spans="2:7" ht="42" thickBot="1">
      <c r="B125" s="227" t="s">
        <v>572</v>
      </c>
      <c r="C125" s="227" t="s">
        <v>574</v>
      </c>
      <c r="D125" s="227" t="s">
        <v>1962</v>
      </c>
      <c r="E125" s="227" t="s">
        <v>578</v>
      </c>
      <c r="F125" s="227" t="s">
        <v>1963</v>
      </c>
      <c r="G125" s="227" t="s">
        <v>1956</v>
      </c>
    </row>
    <row r="126" spans="2:7">
      <c r="B126" s="239"/>
      <c r="C126" s="223"/>
      <c r="D126" s="221"/>
      <c r="E126" s="220" t="str">
        <f>IF(ISBLANK(B126),"",C126-B126+1)</f>
        <v/>
      </c>
      <c r="F126" s="220">
        <f t="shared" ref="F126:F140" si="12">IF(D126&gt;0,D126*IF(OR(B126&gt;$I$8,C126&lt;$I$7), 0, IF(B126&lt;$I$7,C126-$I$7,IF($I$8&lt;C126,C126-$I$8,E126)))/E126,0)</f>
        <v>0</v>
      </c>
      <c r="G126" s="220">
        <f>F126*$C$122</f>
        <v>0</v>
      </c>
    </row>
    <row r="127" spans="2:7">
      <c r="B127" s="240"/>
      <c r="C127" s="219"/>
      <c r="D127" s="218"/>
      <c r="E127" s="220" t="str">
        <f t="shared" ref="E127:E140" si="13">IF(ISBLANK(B127),"",C127-B127+1)</f>
        <v/>
      </c>
      <c r="F127" s="220">
        <f t="shared" si="12"/>
        <v>0</v>
      </c>
      <c r="G127" s="220">
        <f t="shared" ref="G127:G140" si="14">F127*$C$122</f>
        <v>0</v>
      </c>
    </row>
    <row r="128" spans="2:7">
      <c r="B128" s="240"/>
      <c r="C128" s="219"/>
      <c r="D128" s="218"/>
      <c r="E128" s="220" t="str">
        <f t="shared" si="13"/>
        <v/>
      </c>
      <c r="F128" s="220">
        <f t="shared" si="12"/>
        <v>0</v>
      </c>
      <c r="G128" s="220">
        <f t="shared" si="14"/>
        <v>0</v>
      </c>
    </row>
    <row r="129" spans="2:7">
      <c r="B129" s="240"/>
      <c r="C129" s="219"/>
      <c r="D129" s="218"/>
      <c r="E129" s="220" t="str">
        <f t="shared" si="13"/>
        <v/>
      </c>
      <c r="F129" s="220">
        <f t="shared" si="12"/>
        <v>0</v>
      </c>
      <c r="G129" s="220">
        <f t="shared" si="14"/>
        <v>0</v>
      </c>
    </row>
    <row r="130" spans="2:7">
      <c r="B130" s="240"/>
      <c r="C130" s="219"/>
      <c r="D130" s="218"/>
      <c r="E130" s="220" t="str">
        <f t="shared" si="13"/>
        <v/>
      </c>
      <c r="F130" s="220">
        <f t="shared" si="12"/>
        <v>0</v>
      </c>
      <c r="G130" s="220">
        <f t="shared" si="14"/>
        <v>0</v>
      </c>
    </row>
    <row r="131" spans="2:7">
      <c r="B131" s="240"/>
      <c r="C131" s="219"/>
      <c r="D131" s="218"/>
      <c r="E131" s="220" t="str">
        <f t="shared" si="13"/>
        <v/>
      </c>
      <c r="F131" s="220">
        <f t="shared" si="12"/>
        <v>0</v>
      </c>
      <c r="G131" s="220">
        <f t="shared" si="14"/>
        <v>0</v>
      </c>
    </row>
    <row r="132" spans="2:7">
      <c r="B132" s="240"/>
      <c r="C132" s="219"/>
      <c r="D132" s="218"/>
      <c r="E132" s="220" t="str">
        <f t="shared" si="13"/>
        <v/>
      </c>
      <c r="F132" s="220">
        <f t="shared" si="12"/>
        <v>0</v>
      </c>
      <c r="G132" s="220">
        <f t="shared" si="14"/>
        <v>0</v>
      </c>
    </row>
    <row r="133" spans="2:7">
      <c r="B133" s="240"/>
      <c r="C133" s="219"/>
      <c r="D133" s="218"/>
      <c r="E133" s="220" t="str">
        <f t="shared" si="13"/>
        <v/>
      </c>
      <c r="F133" s="220">
        <f t="shared" si="12"/>
        <v>0</v>
      </c>
      <c r="G133" s="220">
        <f t="shared" si="14"/>
        <v>0</v>
      </c>
    </row>
    <row r="134" spans="2:7">
      <c r="B134" s="240"/>
      <c r="C134" s="219"/>
      <c r="D134" s="218"/>
      <c r="E134" s="220" t="str">
        <f t="shared" si="13"/>
        <v/>
      </c>
      <c r="F134" s="220">
        <f t="shared" si="12"/>
        <v>0</v>
      </c>
      <c r="G134" s="220">
        <f t="shared" si="14"/>
        <v>0</v>
      </c>
    </row>
    <row r="135" spans="2:7">
      <c r="B135" s="240"/>
      <c r="C135" s="219"/>
      <c r="D135" s="218"/>
      <c r="E135" s="220" t="str">
        <f t="shared" si="13"/>
        <v/>
      </c>
      <c r="F135" s="220">
        <f t="shared" si="12"/>
        <v>0</v>
      </c>
      <c r="G135" s="220">
        <f t="shared" si="14"/>
        <v>0</v>
      </c>
    </row>
    <row r="136" spans="2:7">
      <c r="B136" s="240"/>
      <c r="C136" s="219"/>
      <c r="D136" s="218"/>
      <c r="E136" s="220" t="str">
        <f t="shared" si="13"/>
        <v/>
      </c>
      <c r="F136" s="220">
        <f t="shared" si="12"/>
        <v>0</v>
      </c>
      <c r="G136" s="220">
        <f t="shared" si="14"/>
        <v>0</v>
      </c>
    </row>
    <row r="137" spans="2:7">
      <c r="B137" s="240"/>
      <c r="C137" s="219"/>
      <c r="D137" s="218"/>
      <c r="E137" s="220" t="str">
        <f t="shared" si="13"/>
        <v/>
      </c>
      <c r="F137" s="220">
        <f t="shared" si="12"/>
        <v>0</v>
      </c>
      <c r="G137" s="220">
        <f t="shared" si="14"/>
        <v>0</v>
      </c>
    </row>
    <row r="138" spans="2:7">
      <c r="B138" s="240"/>
      <c r="C138" s="219"/>
      <c r="D138" s="218"/>
      <c r="E138" s="220" t="str">
        <f t="shared" si="13"/>
        <v/>
      </c>
      <c r="F138" s="220">
        <f t="shared" si="12"/>
        <v>0</v>
      </c>
      <c r="G138" s="220">
        <f t="shared" si="14"/>
        <v>0</v>
      </c>
    </row>
    <row r="139" spans="2:7">
      <c r="B139" s="240"/>
      <c r="C139" s="219"/>
      <c r="D139" s="218"/>
      <c r="E139" s="220" t="str">
        <f t="shared" si="13"/>
        <v/>
      </c>
      <c r="F139" s="220">
        <f t="shared" si="12"/>
        <v>0</v>
      </c>
      <c r="G139" s="220">
        <f t="shared" si="14"/>
        <v>0</v>
      </c>
    </row>
    <row r="140" spans="2:7" ht="15" thickBot="1">
      <c r="B140" s="241"/>
      <c r="C140" s="222"/>
      <c r="D140" s="224"/>
      <c r="E140" s="220" t="str">
        <f t="shared" si="13"/>
        <v/>
      </c>
      <c r="F140" s="220">
        <f t="shared" si="12"/>
        <v>0</v>
      </c>
      <c r="G140" s="220">
        <f t="shared" si="14"/>
        <v>0</v>
      </c>
    </row>
    <row r="141" spans="2:7" ht="15" thickBot="1">
      <c r="B141" s="477" t="s">
        <v>1957</v>
      </c>
      <c r="C141" s="478"/>
      <c r="D141" s="478"/>
      <c r="E141" s="478"/>
      <c r="F141" s="479"/>
      <c r="G141" s="229">
        <f>SUM(G126:G140)</f>
        <v>0</v>
      </c>
    </row>
    <row r="142" spans="2:7" s="18" customFormat="1" ht="13.9"/>
    <row r="143" spans="2:7" ht="15.6">
      <c r="B143" s="231" t="s">
        <v>1974</v>
      </c>
      <c r="C143" s="231"/>
      <c r="D143" s="231"/>
      <c r="E143" s="231"/>
      <c r="F143" s="231"/>
      <c r="G143" s="231"/>
    </row>
    <row r="144" spans="2:7" s="18" customFormat="1" ht="13.9"/>
    <row r="145" spans="2:7" ht="32.25" customHeight="1">
      <c r="B145" s="228" t="s">
        <v>550</v>
      </c>
      <c r="C145" s="472" t="s">
        <v>1975</v>
      </c>
      <c r="D145" s="472"/>
      <c r="E145" s="18"/>
    </row>
    <row r="146" spans="2:7">
      <c r="B146" s="228" t="s">
        <v>1952</v>
      </c>
      <c r="C146" s="472" t="s">
        <v>1196</v>
      </c>
      <c r="D146" s="472"/>
      <c r="E146" s="18"/>
    </row>
    <row r="147" spans="2:7">
      <c r="B147" s="228" t="s">
        <v>1953</v>
      </c>
      <c r="C147" s="473">
        <v>7.4020411560924565E-3</v>
      </c>
      <c r="D147" s="473"/>
      <c r="E147" s="18"/>
    </row>
    <row r="148" spans="2:7">
      <c r="B148" s="228" t="s">
        <v>562</v>
      </c>
      <c r="C148" s="473" t="s">
        <v>62</v>
      </c>
      <c r="D148" s="473"/>
      <c r="E148" s="18"/>
    </row>
    <row r="149" spans="2:7">
      <c r="B149" s="228" t="s">
        <v>1956</v>
      </c>
      <c r="C149" s="474">
        <f>SUM(F26:F40)*C147</f>
        <v>0</v>
      </c>
      <c r="D149" s="474"/>
      <c r="E149" s="18"/>
    </row>
    <row r="150" spans="2:7" s="18" customFormat="1" ht="13.9"/>
    <row r="151" spans="2:7" ht="15.6">
      <c r="B151" s="231" t="s">
        <v>1976</v>
      </c>
      <c r="C151" s="231"/>
      <c r="D151" s="231"/>
      <c r="E151" s="231"/>
      <c r="F151" s="231"/>
      <c r="G151" s="231"/>
    </row>
    <row r="152" spans="2:7" s="18" customFormat="1" ht="13.9"/>
    <row r="153" spans="2:7" ht="30.75" customHeight="1">
      <c r="B153" s="228" t="s">
        <v>550</v>
      </c>
      <c r="C153" s="472" t="s">
        <v>1977</v>
      </c>
      <c r="D153" s="472"/>
      <c r="E153" s="18"/>
    </row>
    <row r="154" spans="2:7">
      <c r="B154" s="228" t="s">
        <v>1952</v>
      </c>
      <c r="C154" s="472" t="s">
        <v>1196</v>
      </c>
      <c r="D154" s="472"/>
      <c r="E154" s="18"/>
    </row>
    <row r="155" spans="2:7">
      <c r="B155" s="228" t="s">
        <v>1953</v>
      </c>
      <c r="C155" s="473">
        <v>6.3423648386981304</v>
      </c>
      <c r="D155" s="473"/>
      <c r="E155" s="18"/>
    </row>
    <row r="156" spans="2:7">
      <c r="B156" s="228" t="s">
        <v>562</v>
      </c>
      <c r="C156" s="473" t="s">
        <v>1926</v>
      </c>
      <c r="D156" s="473"/>
      <c r="E156" s="18"/>
    </row>
    <row r="157" spans="2:7">
      <c r="B157" s="228" t="s">
        <v>1956</v>
      </c>
      <c r="C157" s="474">
        <f>SUM(F51:F65)*C155</f>
        <v>0</v>
      </c>
      <c r="D157" s="474"/>
      <c r="E157" s="18"/>
    </row>
    <row r="158" spans="2:7" s="18" customFormat="1" ht="13.9"/>
    <row r="159" spans="2:7" s="18" customFormat="1" ht="13.9"/>
    <row r="160" spans="2:7" s="18" customFormat="1" ht="13.9"/>
    <row r="161" s="18" customFormat="1" ht="13.9"/>
    <row r="162" s="18" customFormat="1" ht="13.9"/>
    <row r="163" s="18" customFormat="1" ht="13.9"/>
    <row r="164" s="18" customFormat="1" ht="13.9"/>
    <row r="165" s="18" customFormat="1" ht="13.9"/>
    <row r="166" s="18" customFormat="1" ht="13.9"/>
    <row r="167" s="18" customFormat="1" ht="13.9"/>
    <row r="168" s="18" customFormat="1" ht="13.9"/>
    <row r="169" s="18" customFormat="1" ht="13.9"/>
    <row r="170" s="18" customFormat="1" ht="13.9"/>
    <row r="171" s="18" customFormat="1" ht="13.9"/>
    <row r="172" s="18" customFormat="1" ht="13.9"/>
    <row r="173" s="18" customFormat="1" ht="13.9"/>
    <row r="174" s="18" customFormat="1" ht="13.9"/>
    <row r="175" s="18" customFormat="1" ht="13.9"/>
    <row r="176" s="18" customFormat="1" ht="13.9"/>
    <row r="177" s="18" customFormat="1" ht="13.9"/>
    <row r="178" s="18" customFormat="1" ht="13.9"/>
    <row r="179" s="18" customFormat="1" ht="13.9"/>
    <row r="180" s="18" customFormat="1" ht="13.9"/>
    <row r="181" s="18" customFormat="1" ht="13.9"/>
    <row r="182" s="18" customFormat="1" ht="13.9"/>
    <row r="183" s="18" customFormat="1" ht="13.9"/>
    <row r="184" s="18" customFormat="1" ht="13.9"/>
    <row r="185" s="18" customFormat="1" ht="13.9"/>
    <row r="186" s="18" customFormat="1" ht="13.9"/>
    <row r="187" s="18" customFormat="1" ht="13.9"/>
    <row r="188" s="18" customFormat="1" ht="13.9"/>
    <row r="189" s="18" customFormat="1" ht="13.9"/>
    <row r="190" s="18" customFormat="1" ht="13.9"/>
    <row r="191" s="18" customFormat="1" ht="13.9"/>
    <row r="192" s="18" customFormat="1" ht="13.9"/>
    <row r="193" s="18" customFormat="1" ht="13.9"/>
    <row r="194" s="18" customFormat="1" ht="13.9"/>
    <row r="195" s="18" customFormat="1" ht="13.9"/>
    <row r="196" s="18" customFormat="1" ht="13.9"/>
    <row r="197" s="18" customFormat="1" ht="13.9"/>
    <row r="198" s="18" customFormat="1" ht="13.9"/>
    <row r="199" s="18" customFormat="1" ht="13.9"/>
    <row r="200" s="18" customFormat="1" ht="13.9"/>
    <row r="201" s="18" customFormat="1" ht="13.9"/>
    <row r="202" s="18" customFormat="1" ht="13.9"/>
    <row r="203" s="18" customFormat="1" ht="13.9"/>
    <row r="204" s="18" customFormat="1" ht="13.9"/>
    <row r="205" s="18" customFormat="1" ht="13.9"/>
    <row r="206" s="18" customFormat="1" ht="13.9"/>
    <row r="207" s="18" customFormat="1" ht="13.9"/>
    <row r="208" s="18" customFormat="1" ht="13.9"/>
    <row r="209" s="18" customFormat="1" ht="13.9"/>
    <row r="210" s="18" customFormat="1" ht="13.9"/>
    <row r="211" s="18" customFormat="1" ht="13.9"/>
    <row r="212" s="18" customFormat="1" ht="13.9"/>
    <row r="213" s="18" customFormat="1" ht="13.9"/>
    <row r="214" s="18" customFormat="1" ht="13.9"/>
    <row r="215" s="18" customFormat="1" ht="13.9"/>
    <row r="216" s="18" customFormat="1" ht="13.9"/>
    <row r="217" s="18" customFormat="1" ht="13.9"/>
    <row r="218" s="18" customFormat="1" ht="13.9"/>
    <row r="219" s="18" customFormat="1" ht="13.9"/>
    <row r="220" s="18" customFormat="1" ht="13.9"/>
    <row r="221" s="18" customFormat="1" ht="13.9"/>
    <row r="222" s="18" customFormat="1" ht="13.9"/>
    <row r="223" s="18" customFormat="1" ht="13.9"/>
    <row r="224" s="18" customFormat="1" ht="13.9"/>
    <row r="225" s="18" customFormat="1" ht="13.9"/>
    <row r="226" s="18" customFormat="1" ht="13.9"/>
    <row r="227" s="18" customFormat="1" ht="13.9"/>
    <row r="228" s="18" customFormat="1" ht="13.9"/>
    <row r="229" s="18" customFormat="1" ht="13.9"/>
    <row r="230" s="18" customFormat="1" ht="13.9"/>
    <row r="231" s="18" customFormat="1" ht="13.9"/>
    <row r="232" s="18" customFormat="1" ht="13.9"/>
    <row r="233" s="18" customFormat="1" ht="13.9"/>
    <row r="234" s="18" customFormat="1" ht="13.9"/>
    <row r="235" s="18" customFormat="1" ht="13.9"/>
    <row r="236" s="18" customFormat="1" ht="13.9"/>
    <row r="237" s="18" customFormat="1" ht="13.9"/>
    <row r="238" s="18" customFormat="1" ht="13.9"/>
    <row r="239" s="18" customFormat="1" ht="13.9"/>
    <row r="240" s="18" customFormat="1" ht="13.9"/>
    <row r="241" s="18" customFormat="1" ht="13.9"/>
    <row r="242" s="18" customFormat="1" ht="13.9"/>
    <row r="243" s="18" customFormat="1" ht="13.9"/>
  </sheetData>
  <sheetProtection algorithmName="SHA-512" hashValue="5iVtNPrQU2M0ol8B0cTKIYBoY1uXHiLCc7kAWu79sITvqWSY69BtVKFNCNnv4IGPFYCkyGCuQZAJ40P01HsZPQ==" saltValue="Z7bd72akghL5c10Ibu/bOg==" spinCount="100000" sheet="1" objects="1" scenarios="1"/>
  <mergeCells count="16">
    <mergeCell ref="E6:F6"/>
    <mergeCell ref="B141:F141"/>
    <mergeCell ref="B116:F116"/>
    <mergeCell ref="B91:F91"/>
    <mergeCell ref="B66:F66"/>
    <mergeCell ref="B41:F41"/>
    <mergeCell ref="C154:D154"/>
    <mergeCell ref="C155:D155"/>
    <mergeCell ref="C156:D156"/>
    <mergeCell ref="C157:D157"/>
    <mergeCell ref="C145:D145"/>
    <mergeCell ref="C153:D153"/>
    <mergeCell ref="C146:D146"/>
    <mergeCell ref="C147:D147"/>
    <mergeCell ref="C148:D148"/>
    <mergeCell ref="C149:D14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30EEE-BB07-4764-B3B7-189D4DD71D9A}">
  <dimension ref="A1:XFC130"/>
  <sheetViews>
    <sheetView topLeftCell="A12" zoomScale="85" zoomScaleNormal="85" workbookViewId="0">
      <selection activeCell="C66" sqref="C66"/>
    </sheetView>
  </sheetViews>
  <sheetFormatPr defaultColWidth="9.28515625" defaultRowHeight="13.9" outlineLevelRow="1"/>
  <cols>
    <col min="1" max="1" width="5.7109375" style="18" customWidth="1"/>
    <col min="2" max="2" width="55.28515625" style="43" bestFit="1" customWidth="1"/>
    <col min="3" max="3" width="33.42578125" style="63" bestFit="1" customWidth="1"/>
    <col min="4" max="4" width="46" style="43" customWidth="1"/>
    <col min="5" max="5" width="51.28515625" style="17" bestFit="1" customWidth="1"/>
    <col min="6" max="6" width="19.7109375" style="43" bestFit="1" customWidth="1"/>
    <col min="7" max="7" width="19.7109375" style="17" bestFit="1" customWidth="1"/>
    <col min="8" max="8" width="11.28515625" style="43" customWidth="1"/>
    <col min="9" max="9" width="31.7109375" style="18" customWidth="1"/>
    <col min="10" max="10" width="5.7109375" style="18" customWidth="1"/>
    <col min="11" max="11" width="17.7109375" style="18" bestFit="1" customWidth="1"/>
    <col min="12" max="13" width="31.7109375" style="18" customWidth="1"/>
    <col min="14" max="19" width="31.7109375" style="18" hidden="1" customWidth="1"/>
    <col min="20" max="30" width="9.28515625" style="18" hidden="1" customWidth="1"/>
    <col min="31" max="46" width="9.28515625" style="18"/>
    <col min="47" max="16384" width="9.28515625" style="43"/>
  </cols>
  <sheetData>
    <row r="1" spans="1:16383" s="18" customFormat="1"/>
    <row r="2" spans="1:16383" s="63" customFormat="1" ht="22.5" customHeight="1">
      <c r="A2" s="18"/>
      <c r="B2" s="483" t="s">
        <v>1978</v>
      </c>
      <c r="C2" s="483"/>
      <c r="D2" s="483"/>
      <c r="E2" s="483"/>
      <c r="F2" s="483"/>
      <c r="G2" s="483"/>
      <c r="H2" s="483"/>
      <c r="I2" s="483"/>
      <c r="J2" s="64"/>
      <c r="K2" s="64"/>
      <c r="L2" s="64"/>
      <c r="M2" s="64"/>
      <c r="N2" s="64"/>
      <c r="O2" s="18"/>
      <c r="P2" s="18"/>
      <c r="Q2" s="18"/>
      <c r="R2" s="18"/>
      <c r="S2" s="18"/>
      <c r="T2" s="18"/>
      <c r="U2" s="18"/>
      <c r="V2" s="18"/>
      <c r="W2" s="18"/>
      <c r="X2" s="18"/>
      <c r="Y2" s="18"/>
      <c r="Z2" s="18"/>
      <c r="AA2" s="18"/>
      <c r="AB2" s="18"/>
      <c r="AC2" s="18"/>
      <c r="AD2" s="18"/>
      <c r="AE2" s="18"/>
      <c r="AF2" s="18"/>
      <c r="AG2" s="18"/>
      <c r="AH2" s="18"/>
      <c r="AI2" s="18"/>
      <c r="AJ2" s="18"/>
      <c r="AK2" s="18"/>
      <c r="AL2" s="18"/>
      <c r="AM2" s="18"/>
    </row>
    <row r="3" spans="1:16383" s="18" customFormat="1"/>
    <row r="4" spans="1:16383" s="40" customFormat="1">
      <c r="A4" s="18"/>
      <c r="B4" s="141" t="s">
        <v>1979</v>
      </c>
      <c r="C4" s="142"/>
      <c r="D4" s="143"/>
      <c r="E4" s="143"/>
      <c r="F4" s="143"/>
      <c r="G4" s="143"/>
      <c r="H4" s="143"/>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c r="EN4" s="43"/>
      <c r="EO4" s="43"/>
      <c r="EP4" s="43"/>
      <c r="EQ4" s="43"/>
      <c r="ER4" s="43"/>
      <c r="ES4" s="43"/>
      <c r="ET4" s="43"/>
      <c r="EU4" s="43"/>
      <c r="EV4" s="43"/>
      <c r="EW4" s="43"/>
      <c r="EX4" s="43"/>
      <c r="EY4" s="43"/>
      <c r="EZ4" s="43"/>
      <c r="FA4" s="43"/>
      <c r="FB4" s="43"/>
      <c r="FC4" s="43"/>
      <c r="FD4" s="43"/>
      <c r="FE4" s="43"/>
      <c r="FF4" s="43"/>
      <c r="FG4" s="43"/>
      <c r="FH4" s="43"/>
      <c r="FI4" s="43"/>
      <c r="FJ4" s="43"/>
      <c r="FK4" s="43"/>
      <c r="FL4" s="43"/>
      <c r="FM4" s="43"/>
      <c r="FN4" s="43"/>
      <c r="FO4" s="43"/>
      <c r="FP4" s="43"/>
      <c r="FQ4" s="43"/>
      <c r="FR4" s="43"/>
      <c r="FS4" s="43"/>
      <c r="FT4" s="43"/>
      <c r="FU4" s="43"/>
      <c r="FV4" s="43"/>
      <c r="FW4" s="43"/>
      <c r="FX4" s="43"/>
      <c r="FY4" s="43"/>
      <c r="FZ4" s="43"/>
      <c r="GA4" s="43"/>
      <c r="GB4" s="43"/>
      <c r="GC4" s="43"/>
      <c r="GD4" s="43"/>
      <c r="GE4" s="43"/>
      <c r="GF4" s="43"/>
      <c r="GG4" s="43"/>
      <c r="GH4" s="43"/>
      <c r="GI4" s="43"/>
      <c r="GJ4" s="43"/>
      <c r="GK4" s="43"/>
      <c r="GL4" s="43"/>
      <c r="GM4" s="43"/>
      <c r="GN4" s="43"/>
      <c r="GO4" s="43"/>
      <c r="GP4" s="43"/>
      <c r="GQ4" s="43"/>
      <c r="GR4" s="43"/>
      <c r="GS4" s="43"/>
      <c r="GT4" s="43"/>
      <c r="GU4" s="43"/>
      <c r="GV4" s="43"/>
      <c r="GW4" s="43"/>
      <c r="GX4" s="43"/>
      <c r="GY4" s="43"/>
      <c r="GZ4" s="43"/>
      <c r="HA4" s="43"/>
      <c r="HB4" s="43"/>
      <c r="HC4" s="43"/>
      <c r="HD4" s="43"/>
      <c r="HE4" s="43"/>
      <c r="HF4" s="43"/>
      <c r="HG4" s="43"/>
      <c r="HH4" s="43"/>
      <c r="HI4" s="43"/>
      <c r="HJ4" s="43"/>
      <c r="HK4" s="43"/>
      <c r="HL4" s="43"/>
      <c r="HM4" s="43"/>
      <c r="HN4" s="43"/>
      <c r="HO4" s="43"/>
      <c r="HP4" s="43"/>
      <c r="HQ4" s="43"/>
      <c r="HR4" s="43"/>
      <c r="HS4" s="43"/>
      <c r="HT4" s="43"/>
      <c r="HU4" s="43"/>
      <c r="HV4" s="43"/>
      <c r="HW4" s="43"/>
      <c r="HX4" s="43"/>
      <c r="HY4" s="43"/>
      <c r="HZ4" s="43"/>
      <c r="IA4" s="43"/>
      <c r="IB4" s="43"/>
      <c r="IC4" s="43"/>
      <c r="ID4" s="43"/>
      <c r="IE4" s="43"/>
      <c r="IF4" s="43"/>
      <c r="IG4" s="43"/>
      <c r="IH4" s="43"/>
      <c r="II4" s="43"/>
      <c r="IJ4" s="43"/>
      <c r="IK4" s="43"/>
      <c r="IL4" s="43"/>
      <c r="IM4" s="43"/>
      <c r="IN4" s="43"/>
      <c r="IO4" s="43"/>
      <c r="IP4" s="43"/>
      <c r="IQ4" s="43"/>
      <c r="IR4" s="43"/>
      <c r="IS4" s="43"/>
      <c r="IT4" s="43"/>
      <c r="IU4" s="43"/>
      <c r="IV4" s="43"/>
      <c r="IW4" s="43"/>
      <c r="IX4" s="43"/>
      <c r="IY4" s="43"/>
      <c r="IZ4" s="43"/>
      <c r="JA4" s="43"/>
      <c r="JB4" s="43"/>
      <c r="JC4" s="43"/>
      <c r="JD4" s="43"/>
      <c r="JE4" s="43"/>
      <c r="JF4" s="43"/>
      <c r="JG4" s="43"/>
      <c r="JH4" s="43"/>
      <c r="JI4" s="43"/>
      <c r="JJ4" s="43"/>
      <c r="JK4" s="43"/>
      <c r="JL4" s="43"/>
      <c r="JM4" s="43"/>
      <c r="JN4" s="43"/>
      <c r="JO4" s="43"/>
      <c r="JP4" s="43"/>
      <c r="JQ4" s="43"/>
      <c r="JR4" s="43"/>
      <c r="JS4" s="43"/>
      <c r="JT4" s="43"/>
      <c r="JU4" s="43"/>
      <c r="JV4" s="43"/>
      <c r="JW4" s="43"/>
      <c r="JX4" s="43"/>
      <c r="JY4" s="43"/>
      <c r="JZ4" s="43"/>
      <c r="KA4" s="43"/>
      <c r="KB4" s="43"/>
      <c r="KC4" s="43"/>
      <c r="KD4" s="43"/>
      <c r="KE4" s="43"/>
      <c r="KF4" s="43"/>
      <c r="KG4" s="43"/>
      <c r="KH4" s="43"/>
      <c r="KI4" s="43"/>
      <c r="KJ4" s="43"/>
      <c r="KK4" s="43"/>
      <c r="KL4" s="43"/>
      <c r="KM4" s="43"/>
      <c r="KN4" s="43"/>
      <c r="KO4" s="43"/>
      <c r="KP4" s="43"/>
      <c r="KQ4" s="43"/>
      <c r="KR4" s="43"/>
      <c r="KS4" s="43"/>
      <c r="KT4" s="43"/>
      <c r="KU4" s="43"/>
      <c r="KV4" s="43"/>
      <c r="KW4" s="43"/>
      <c r="KX4" s="43"/>
      <c r="KY4" s="43"/>
      <c r="KZ4" s="43"/>
      <c r="LA4" s="43"/>
      <c r="LB4" s="43"/>
      <c r="LC4" s="43"/>
      <c r="LD4" s="43"/>
      <c r="LE4" s="43"/>
      <c r="LF4" s="43"/>
      <c r="LG4" s="43"/>
      <c r="LH4" s="43"/>
      <c r="LI4" s="43"/>
      <c r="LJ4" s="43"/>
      <c r="LK4" s="43"/>
      <c r="LL4" s="43"/>
      <c r="LM4" s="43"/>
      <c r="LN4" s="43"/>
      <c r="LO4" s="43"/>
      <c r="LP4" s="43"/>
      <c r="LQ4" s="43"/>
      <c r="LR4" s="43"/>
      <c r="LS4" s="43"/>
      <c r="LT4" s="43"/>
      <c r="LU4" s="43"/>
      <c r="LV4" s="43"/>
      <c r="LW4" s="43"/>
      <c r="LX4" s="43"/>
      <c r="LY4" s="43"/>
      <c r="LZ4" s="43"/>
      <c r="MA4" s="43"/>
      <c r="MB4" s="43"/>
      <c r="MC4" s="43"/>
      <c r="MD4" s="43"/>
      <c r="ME4" s="43"/>
      <c r="MF4" s="43"/>
      <c r="MG4" s="43"/>
      <c r="MH4" s="43"/>
      <c r="MI4" s="43"/>
      <c r="MJ4" s="43"/>
      <c r="MK4" s="43"/>
      <c r="ML4" s="43"/>
      <c r="MM4" s="43"/>
      <c r="MN4" s="43"/>
      <c r="MO4" s="43"/>
      <c r="MP4" s="43"/>
      <c r="MQ4" s="43"/>
      <c r="MR4" s="43"/>
      <c r="MS4" s="43"/>
      <c r="MT4" s="43"/>
      <c r="MU4" s="43"/>
      <c r="MV4" s="43"/>
      <c r="MW4" s="43"/>
      <c r="MX4" s="43"/>
      <c r="MY4" s="43"/>
      <c r="MZ4" s="43"/>
      <c r="NA4" s="43"/>
      <c r="NB4" s="43"/>
      <c r="NC4" s="43"/>
      <c r="ND4" s="43"/>
      <c r="NE4" s="43"/>
      <c r="NF4" s="43"/>
      <c r="NG4" s="43"/>
      <c r="NH4" s="43"/>
      <c r="NI4" s="43"/>
      <c r="NJ4" s="43"/>
      <c r="NK4" s="43"/>
      <c r="NL4" s="43"/>
      <c r="NM4" s="43"/>
      <c r="NN4" s="43"/>
      <c r="NO4" s="43"/>
      <c r="NP4" s="43"/>
      <c r="NQ4" s="43"/>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c r="RZ4" s="43"/>
      <c r="SA4" s="43"/>
      <c r="SB4" s="43"/>
      <c r="SC4" s="43"/>
      <c r="SD4" s="43"/>
      <c r="SE4" s="43"/>
      <c r="SF4" s="43"/>
      <c r="SG4" s="43"/>
      <c r="SH4" s="43"/>
      <c r="SI4" s="43"/>
      <c r="SJ4" s="43"/>
      <c r="SK4" s="43"/>
      <c r="SL4" s="43"/>
      <c r="SM4" s="43"/>
      <c r="SN4" s="43"/>
      <c r="SO4" s="43"/>
      <c r="SP4" s="43"/>
      <c r="SQ4" s="43"/>
      <c r="SR4" s="43"/>
      <c r="SS4" s="43"/>
      <c r="ST4" s="43"/>
      <c r="SU4" s="43"/>
      <c r="SV4" s="43"/>
      <c r="SW4" s="43"/>
      <c r="SX4" s="43"/>
      <c r="SY4" s="43"/>
      <c r="SZ4" s="43"/>
      <c r="TA4" s="43"/>
      <c r="TB4" s="43"/>
      <c r="TC4" s="43"/>
      <c r="TD4" s="43"/>
      <c r="TE4" s="43"/>
      <c r="TF4" s="43"/>
      <c r="TG4" s="43"/>
      <c r="TH4" s="43"/>
      <c r="TI4" s="43"/>
      <c r="TJ4" s="43"/>
      <c r="TK4" s="43"/>
      <c r="TL4" s="43"/>
      <c r="TM4" s="43"/>
      <c r="TN4" s="43"/>
      <c r="TO4" s="43"/>
      <c r="TP4" s="43"/>
      <c r="TQ4" s="43"/>
      <c r="TR4" s="43"/>
      <c r="TS4" s="43"/>
      <c r="TT4" s="43"/>
      <c r="TU4" s="43"/>
      <c r="TV4" s="43"/>
      <c r="TW4" s="43"/>
      <c r="TX4" s="43"/>
      <c r="TY4" s="43"/>
      <c r="TZ4" s="43"/>
      <c r="UA4" s="43"/>
      <c r="UB4" s="43"/>
      <c r="UC4" s="43"/>
      <c r="UD4" s="43"/>
      <c r="UE4" s="43"/>
      <c r="UF4" s="43"/>
      <c r="UG4" s="43"/>
      <c r="UH4" s="43"/>
      <c r="UI4" s="43"/>
      <c r="UJ4" s="43"/>
      <c r="UK4" s="43"/>
      <c r="UL4" s="43"/>
      <c r="UM4" s="43"/>
      <c r="UN4" s="43"/>
      <c r="UO4" s="43"/>
      <c r="UP4" s="43"/>
      <c r="UQ4" s="43"/>
      <c r="UR4" s="43"/>
      <c r="US4" s="43"/>
      <c r="UT4" s="43"/>
      <c r="UU4" s="43"/>
      <c r="UV4" s="43"/>
      <c r="UW4" s="43"/>
      <c r="UX4" s="43"/>
      <c r="UY4" s="43"/>
      <c r="UZ4" s="43"/>
      <c r="VA4" s="43"/>
      <c r="VB4" s="43"/>
      <c r="VC4" s="43"/>
      <c r="VD4" s="43"/>
      <c r="VE4" s="43"/>
      <c r="VF4" s="43"/>
      <c r="VG4" s="43"/>
      <c r="VH4" s="43"/>
      <c r="VI4" s="43"/>
      <c r="VJ4" s="43"/>
      <c r="VK4" s="43"/>
      <c r="VL4" s="43"/>
      <c r="VM4" s="43"/>
      <c r="VN4" s="43"/>
      <c r="VO4" s="43"/>
      <c r="VP4" s="43"/>
      <c r="VQ4" s="43"/>
      <c r="VR4" s="43"/>
      <c r="VS4" s="43"/>
      <c r="VT4" s="43"/>
      <c r="VU4" s="43"/>
      <c r="VV4" s="43"/>
      <c r="VW4" s="43"/>
      <c r="VX4" s="43"/>
      <c r="VY4" s="43"/>
      <c r="VZ4" s="43"/>
      <c r="WA4" s="43"/>
      <c r="WB4" s="43"/>
      <c r="WC4" s="43"/>
      <c r="WD4" s="43"/>
      <c r="WE4" s="43"/>
      <c r="WF4" s="43"/>
      <c r="WG4" s="43"/>
      <c r="WH4" s="43"/>
      <c r="WI4" s="43"/>
      <c r="WJ4" s="43"/>
      <c r="WK4" s="43"/>
      <c r="WL4" s="43"/>
      <c r="WM4" s="43"/>
      <c r="WN4" s="43"/>
      <c r="WO4" s="43"/>
      <c r="WP4" s="43"/>
      <c r="WQ4" s="43"/>
      <c r="WR4" s="43"/>
      <c r="WS4" s="43"/>
      <c r="WT4" s="43"/>
      <c r="WU4" s="43"/>
      <c r="WV4" s="43"/>
      <c r="WW4" s="43"/>
      <c r="WX4" s="43"/>
      <c r="WY4" s="43"/>
      <c r="WZ4" s="43"/>
      <c r="XA4" s="43"/>
      <c r="XB4" s="43"/>
      <c r="XC4" s="43"/>
      <c r="XD4" s="43"/>
      <c r="XE4" s="43"/>
      <c r="XF4" s="43"/>
      <c r="XG4" s="43"/>
      <c r="XH4" s="43"/>
      <c r="XI4" s="43"/>
      <c r="XJ4" s="43"/>
      <c r="XK4" s="43"/>
      <c r="XL4" s="43"/>
      <c r="XM4" s="43"/>
      <c r="XN4" s="43"/>
      <c r="XO4" s="43"/>
      <c r="XP4" s="43"/>
      <c r="XQ4" s="43"/>
      <c r="XR4" s="43"/>
      <c r="XS4" s="43"/>
      <c r="XT4" s="43"/>
      <c r="XU4" s="43"/>
      <c r="XV4" s="43"/>
      <c r="XW4" s="43"/>
      <c r="XX4" s="43"/>
      <c r="XY4" s="43"/>
      <c r="XZ4" s="43"/>
      <c r="YA4" s="43"/>
      <c r="YB4" s="43"/>
      <c r="YC4" s="43"/>
      <c r="YD4" s="43"/>
      <c r="YE4" s="43"/>
      <c r="YF4" s="43"/>
      <c r="YG4" s="43"/>
      <c r="YH4" s="43"/>
      <c r="YI4" s="43"/>
      <c r="YJ4" s="43"/>
      <c r="YK4" s="43"/>
      <c r="YL4" s="43"/>
      <c r="YM4" s="43"/>
      <c r="YN4" s="43"/>
      <c r="YO4" s="43"/>
      <c r="YP4" s="43"/>
      <c r="YQ4" s="43"/>
      <c r="YR4" s="43"/>
      <c r="YS4" s="43"/>
      <c r="YT4" s="43"/>
      <c r="YU4" s="43"/>
      <c r="YV4" s="43"/>
      <c r="YW4" s="43"/>
      <c r="YX4" s="43"/>
      <c r="YY4" s="43"/>
      <c r="YZ4" s="43"/>
      <c r="ZA4" s="43"/>
      <c r="ZB4" s="43"/>
      <c r="ZC4" s="43"/>
      <c r="ZD4" s="43"/>
      <c r="ZE4" s="43"/>
      <c r="ZF4" s="43"/>
      <c r="ZG4" s="43"/>
      <c r="ZH4" s="43"/>
      <c r="ZI4" s="43"/>
      <c r="ZJ4" s="43"/>
      <c r="ZK4" s="43"/>
      <c r="ZL4" s="43"/>
      <c r="ZM4" s="43"/>
      <c r="ZN4" s="43"/>
      <c r="ZO4" s="43"/>
      <c r="ZP4" s="43"/>
      <c r="ZQ4" s="43"/>
      <c r="ZR4" s="43"/>
      <c r="ZS4" s="43"/>
      <c r="ZT4" s="43"/>
      <c r="ZU4" s="43"/>
      <c r="ZV4" s="43"/>
      <c r="ZW4" s="43"/>
      <c r="ZX4" s="43"/>
      <c r="ZY4" s="43"/>
      <c r="ZZ4" s="43"/>
      <c r="AAA4" s="43"/>
      <c r="AAB4" s="43"/>
      <c r="AAC4" s="43"/>
      <c r="AAD4" s="43"/>
      <c r="AAE4" s="43"/>
      <c r="AAF4" s="43"/>
      <c r="AAG4" s="43"/>
      <c r="AAH4" s="43"/>
      <c r="AAI4" s="43"/>
      <c r="AAJ4" s="43"/>
      <c r="AAK4" s="43"/>
      <c r="AAL4" s="43"/>
      <c r="AAM4" s="43"/>
      <c r="AAN4" s="43"/>
      <c r="AAO4" s="43"/>
      <c r="AAP4" s="43"/>
      <c r="AAQ4" s="43"/>
      <c r="AAR4" s="43"/>
      <c r="AAS4" s="43"/>
      <c r="AAT4" s="43"/>
      <c r="AAU4" s="43"/>
      <c r="AAV4" s="43"/>
      <c r="AAW4" s="43"/>
      <c r="AAX4" s="43"/>
      <c r="AAY4" s="43"/>
      <c r="AAZ4" s="43"/>
      <c r="ABA4" s="43"/>
      <c r="ABB4" s="43"/>
      <c r="ABC4" s="43"/>
      <c r="ABD4" s="43"/>
      <c r="ABE4" s="43"/>
      <c r="ABF4" s="43"/>
      <c r="ABG4" s="43"/>
      <c r="ABH4" s="43"/>
      <c r="ABI4" s="43"/>
      <c r="ABJ4" s="43"/>
      <c r="ABK4" s="43"/>
      <c r="ABL4" s="43"/>
      <c r="ABM4" s="43"/>
      <c r="ABN4" s="43"/>
      <c r="ABO4" s="43"/>
      <c r="ABP4" s="43"/>
      <c r="ABQ4" s="43"/>
      <c r="ABR4" s="43"/>
      <c r="ABS4" s="43"/>
      <c r="ABT4" s="43"/>
      <c r="ABU4" s="43"/>
      <c r="ABV4" s="43"/>
      <c r="ABW4" s="43"/>
      <c r="ABX4" s="43"/>
      <c r="ABY4" s="43"/>
      <c r="ABZ4" s="43"/>
      <c r="ACA4" s="43"/>
      <c r="ACB4" s="43"/>
      <c r="ACC4" s="43"/>
      <c r="ACD4" s="43"/>
      <c r="ACE4" s="43"/>
      <c r="ACF4" s="43"/>
      <c r="ACG4" s="43"/>
      <c r="ACH4" s="43"/>
      <c r="ACI4" s="43"/>
      <c r="ACJ4" s="43"/>
      <c r="ACK4" s="43"/>
      <c r="ACL4" s="43"/>
      <c r="ACM4" s="43"/>
      <c r="ACN4" s="43"/>
      <c r="ACO4" s="43"/>
      <c r="ACP4" s="43"/>
      <c r="ACQ4" s="43"/>
      <c r="ACR4" s="43"/>
      <c r="ACS4" s="43"/>
      <c r="ACT4" s="43"/>
      <c r="ACU4" s="43"/>
      <c r="ACV4" s="43"/>
      <c r="ACW4" s="43"/>
      <c r="ACX4" s="43"/>
      <c r="ACY4" s="43"/>
      <c r="ACZ4" s="43"/>
      <c r="ADA4" s="43"/>
      <c r="ADB4" s="43"/>
      <c r="ADC4" s="43"/>
      <c r="ADD4" s="43"/>
      <c r="ADE4" s="43"/>
      <c r="ADF4" s="43"/>
      <c r="ADG4" s="43"/>
      <c r="ADH4" s="43"/>
      <c r="ADI4" s="43"/>
      <c r="ADJ4" s="43"/>
      <c r="ADK4" s="43"/>
      <c r="ADL4" s="43"/>
      <c r="ADM4" s="43"/>
      <c r="ADN4" s="43"/>
      <c r="ADO4" s="43"/>
      <c r="ADP4" s="43"/>
      <c r="ADQ4" s="43"/>
      <c r="ADR4" s="43"/>
      <c r="ADS4" s="43"/>
      <c r="ADT4" s="43"/>
      <c r="ADU4" s="43"/>
      <c r="ADV4" s="43"/>
      <c r="ADW4" s="43"/>
      <c r="ADX4" s="43"/>
      <c r="ADY4" s="43"/>
      <c r="ADZ4" s="43"/>
      <c r="AEA4" s="43"/>
      <c r="AEB4" s="43"/>
      <c r="AEC4" s="43"/>
      <c r="AED4" s="43"/>
      <c r="AEE4" s="43"/>
      <c r="AEF4" s="43"/>
      <c r="AEG4" s="43"/>
      <c r="AEH4" s="43"/>
      <c r="AEI4" s="43"/>
      <c r="AEJ4" s="43"/>
      <c r="AEK4" s="43"/>
      <c r="AEL4" s="43"/>
      <c r="AEM4" s="43"/>
      <c r="AEN4" s="43"/>
      <c r="AEO4" s="43"/>
      <c r="AEP4" s="43"/>
      <c r="AEQ4" s="43"/>
      <c r="AER4" s="43"/>
      <c r="AES4" s="43"/>
      <c r="AET4" s="43"/>
      <c r="AEU4" s="43"/>
      <c r="AEV4" s="43"/>
      <c r="AEW4" s="43"/>
      <c r="AEX4" s="43"/>
      <c r="AEY4" s="43"/>
      <c r="AEZ4" s="43"/>
      <c r="AFA4" s="43"/>
      <c r="AFB4" s="43"/>
      <c r="AFC4" s="43"/>
      <c r="AFD4" s="43"/>
      <c r="AFE4" s="43"/>
      <c r="AFF4" s="43"/>
      <c r="AFG4" s="43"/>
      <c r="AFH4" s="43"/>
      <c r="AFI4" s="43"/>
      <c r="AFJ4" s="43"/>
      <c r="AFK4" s="43"/>
      <c r="AFL4" s="43"/>
      <c r="AFM4" s="43"/>
      <c r="AFN4" s="43"/>
      <c r="AFO4" s="43"/>
      <c r="AFP4" s="43"/>
      <c r="AFQ4" s="43"/>
      <c r="AFR4" s="43"/>
      <c r="AFS4" s="43"/>
      <c r="AFT4" s="43"/>
      <c r="AFU4" s="43"/>
      <c r="AFV4" s="43"/>
      <c r="AFW4" s="43"/>
      <c r="AFX4" s="43"/>
      <c r="AFY4" s="43"/>
      <c r="AFZ4" s="43"/>
      <c r="AGA4" s="43"/>
      <c r="AGB4" s="43"/>
      <c r="AGC4" s="43"/>
      <c r="AGD4" s="43"/>
      <c r="AGE4" s="43"/>
      <c r="AGF4" s="43"/>
      <c r="AGG4" s="43"/>
      <c r="AGH4" s="43"/>
      <c r="AGI4" s="43"/>
      <c r="AGJ4" s="43"/>
      <c r="AGK4" s="43"/>
      <c r="AGL4" s="43"/>
      <c r="AGM4" s="43"/>
      <c r="AGN4" s="43"/>
      <c r="AGO4" s="43"/>
      <c r="AGP4" s="43"/>
      <c r="AGQ4" s="43"/>
      <c r="AGR4" s="43"/>
      <c r="AGS4" s="43"/>
      <c r="AGT4" s="43"/>
      <c r="AGU4" s="43"/>
      <c r="AGV4" s="43"/>
      <c r="AGW4" s="43"/>
      <c r="AGX4" s="43"/>
      <c r="AGY4" s="43"/>
      <c r="AGZ4" s="43"/>
      <c r="AHA4" s="43"/>
      <c r="AHB4" s="43"/>
      <c r="AHC4" s="43"/>
      <c r="AHD4" s="43"/>
      <c r="AHE4" s="43"/>
      <c r="AHF4" s="43"/>
      <c r="AHG4" s="43"/>
      <c r="AHH4" s="43"/>
      <c r="AHI4" s="43"/>
      <c r="AHJ4" s="43"/>
      <c r="AHK4" s="43"/>
      <c r="AHL4" s="43"/>
      <c r="AHM4" s="43"/>
      <c r="AHN4" s="43"/>
      <c r="AHO4" s="43"/>
      <c r="AHP4" s="43"/>
      <c r="AHQ4" s="43"/>
      <c r="AHR4" s="43"/>
      <c r="AHS4" s="43"/>
      <c r="AHT4" s="43"/>
      <c r="AHU4" s="43"/>
      <c r="AHV4" s="43"/>
      <c r="AHW4" s="43"/>
      <c r="AHX4" s="43"/>
      <c r="AHY4" s="43"/>
      <c r="AHZ4" s="43"/>
      <c r="AIA4" s="43"/>
      <c r="AIB4" s="43"/>
      <c r="AIC4" s="43"/>
      <c r="AID4" s="43"/>
      <c r="AIE4" s="43"/>
      <c r="AIF4" s="43"/>
      <c r="AIG4" s="43"/>
      <c r="AIH4" s="43"/>
      <c r="AII4" s="43"/>
      <c r="AIJ4" s="43"/>
      <c r="AIK4" s="43"/>
      <c r="AIL4" s="43"/>
      <c r="AIM4" s="43"/>
      <c r="AIN4" s="43"/>
      <c r="AIO4" s="43"/>
      <c r="AIP4" s="43"/>
      <c r="AIQ4" s="43"/>
      <c r="AIR4" s="43"/>
      <c r="AIS4" s="43"/>
      <c r="AIT4" s="43"/>
      <c r="AIU4" s="43"/>
      <c r="AIV4" s="43"/>
      <c r="AIW4" s="43"/>
      <c r="AIX4" s="43"/>
      <c r="AIY4" s="43"/>
      <c r="AIZ4" s="43"/>
      <c r="AJA4" s="43"/>
      <c r="AJB4" s="43"/>
      <c r="AJC4" s="43"/>
      <c r="AJD4" s="43"/>
      <c r="AJE4" s="43"/>
      <c r="AJF4" s="43"/>
      <c r="AJG4" s="43"/>
      <c r="AJH4" s="43"/>
      <c r="AJI4" s="43"/>
      <c r="AJJ4" s="43"/>
      <c r="AJK4" s="43"/>
      <c r="AJL4" s="43"/>
      <c r="AJM4" s="43"/>
      <c r="AJN4" s="43"/>
      <c r="AJO4" s="43"/>
      <c r="AJP4" s="43"/>
      <c r="AJQ4" s="43"/>
      <c r="AJR4" s="43"/>
      <c r="AJS4" s="43"/>
      <c r="AJT4" s="43"/>
      <c r="AJU4" s="43"/>
      <c r="AJV4" s="43"/>
      <c r="AJW4" s="43"/>
      <c r="AJX4" s="43"/>
      <c r="AJY4" s="43"/>
      <c r="AJZ4" s="43"/>
      <c r="AKA4" s="43"/>
      <c r="AKB4" s="43"/>
      <c r="AKC4" s="43"/>
      <c r="AKD4" s="43"/>
      <c r="AKE4" s="43"/>
      <c r="AKF4" s="43"/>
      <c r="AKG4" s="43"/>
      <c r="AKH4" s="43"/>
      <c r="AKI4" s="43"/>
      <c r="AKJ4" s="43"/>
      <c r="AKK4" s="43"/>
      <c r="AKL4" s="43"/>
      <c r="AKM4" s="43"/>
      <c r="AKN4" s="43"/>
      <c r="AKO4" s="43"/>
      <c r="AKP4" s="43"/>
      <c r="AKQ4" s="43"/>
      <c r="AKR4" s="43"/>
      <c r="AKS4" s="43"/>
      <c r="AKT4" s="43"/>
      <c r="AKU4" s="43"/>
      <c r="AKV4" s="43"/>
      <c r="AKW4" s="43"/>
      <c r="AKX4" s="43"/>
      <c r="AKY4" s="43"/>
      <c r="AKZ4" s="43"/>
      <c r="ALA4" s="43"/>
      <c r="ALB4" s="43"/>
      <c r="ALC4" s="43"/>
      <c r="ALD4" s="43"/>
      <c r="ALE4" s="43"/>
      <c r="ALF4" s="43"/>
      <c r="ALG4" s="43"/>
      <c r="ALH4" s="43"/>
      <c r="ALI4" s="43"/>
      <c r="ALJ4" s="43"/>
      <c r="ALK4" s="43"/>
      <c r="ALL4" s="43"/>
      <c r="ALM4" s="43"/>
      <c r="ALN4" s="43"/>
      <c r="ALO4" s="43"/>
      <c r="ALP4" s="43"/>
      <c r="ALQ4" s="43"/>
      <c r="ALR4" s="43"/>
      <c r="ALS4" s="43"/>
      <c r="ALT4" s="43"/>
      <c r="ALU4" s="43"/>
      <c r="ALV4" s="43"/>
      <c r="ALW4" s="43"/>
      <c r="ALX4" s="43"/>
      <c r="ALY4" s="43"/>
      <c r="ALZ4" s="43"/>
      <c r="AMA4" s="43"/>
      <c r="AMB4" s="43"/>
      <c r="AMC4" s="43"/>
      <c r="AMD4" s="43"/>
      <c r="AME4" s="43"/>
      <c r="AMF4" s="43"/>
      <c r="AMG4" s="43"/>
      <c r="AMH4" s="43"/>
      <c r="AMI4" s="43"/>
      <c r="AMJ4" s="43"/>
      <c r="AMK4" s="43"/>
      <c r="AML4" s="43"/>
      <c r="AMM4" s="43"/>
      <c r="AMN4" s="43"/>
      <c r="AMO4" s="43"/>
      <c r="AMP4" s="43"/>
      <c r="AMQ4" s="43"/>
      <c r="AMR4" s="43"/>
      <c r="AMS4" s="43"/>
      <c r="AMT4" s="43"/>
      <c r="AMU4" s="43"/>
      <c r="AMV4" s="43"/>
      <c r="AMW4" s="43"/>
      <c r="AMX4" s="43"/>
      <c r="AMY4" s="43"/>
      <c r="AMZ4" s="43"/>
      <c r="ANA4" s="43"/>
      <c r="ANB4" s="43"/>
      <c r="ANC4" s="43"/>
      <c r="AND4" s="43"/>
      <c r="ANE4" s="43"/>
      <c r="ANF4" s="43"/>
      <c r="ANG4" s="43"/>
      <c r="ANH4" s="43"/>
      <c r="ANI4" s="43"/>
      <c r="ANJ4" s="43"/>
      <c r="ANK4" s="43"/>
      <c r="ANL4" s="43"/>
      <c r="ANM4" s="43"/>
      <c r="ANN4" s="43"/>
      <c r="ANO4" s="43"/>
      <c r="ANP4" s="43"/>
      <c r="ANQ4" s="43"/>
      <c r="ANR4" s="43"/>
      <c r="ANS4" s="43"/>
      <c r="ANT4" s="43"/>
      <c r="ANU4" s="43"/>
      <c r="ANV4" s="43"/>
      <c r="ANW4" s="43"/>
      <c r="ANX4" s="43"/>
      <c r="ANY4" s="43"/>
      <c r="ANZ4" s="43"/>
      <c r="AOA4" s="43"/>
      <c r="AOB4" s="43"/>
      <c r="AOC4" s="43"/>
      <c r="AOD4" s="43"/>
      <c r="AOE4" s="43"/>
      <c r="AOF4" s="43"/>
      <c r="AOG4" s="43"/>
      <c r="AOH4" s="43"/>
      <c r="AOI4" s="43"/>
      <c r="AOJ4" s="43"/>
      <c r="AOK4" s="43"/>
      <c r="AOL4" s="43"/>
      <c r="AOM4" s="43"/>
      <c r="AON4" s="43"/>
      <c r="AOO4" s="43"/>
      <c r="AOP4" s="43"/>
      <c r="AOQ4" s="43"/>
      <c r="AOR4" s="43"/>
      <c r="AOS4" s="43"/>
      <c r="AOT4" s="43"/>
      <c r="AOU4" s="43"/>
      <c r="AOV4" s="43"/>
      <c r="AOW4" s="43"/>
      <c r="AOX4" s="43"/>
      <c r="AOY4" s="43"/>
      <c r="AOZ4" s="43"/>
      <c r="APA4" s="43"/>
      <c r="APB4" s="43"/>
      <c r="APC4" s="43"/>
      <c r="APD4" s="43"/>
      <c r="APE4" s="43"/>
      <c r="APF4" s="43"/>
      <c r="APG4" s="43"/>
      <c r="APH4" s="43"/>
      <c r="API4" s="43"/>
      <c r="APJ4" s="43"/>
      <c r="APK4" s="43"/>
      <c r="APL4" s="43"/>
      <c r="APM4" s="43"/>
      <c r="APN4" s="43"/>
      <c r="APO4" s="43"/>
      <c r="APP4" s="43"/>
      <c r="APQ4" s="43"/>
      <c r="APR4" s="43"/>
      <c r="APS4" s="43"/>
      <c r="APT4" s="43"/>
      <c r="APU4" s="43"/>
      <c r="APV4" s="43"/>
      <c r="APW4" s="43"/>
      <c r="APX4" s="43"/>
      <c r="APY4" s="43"/>
      <c r="APZ4" s="43"/>
      <c r="AQA4" s="43"/>
      <c r="AQB4" s="43"/>
      <c r="AQC4" s="43"/>
      <c r="AQD4" s="43"/>
      <c r="AQE4" s="43"/>
      <c r="AQF4" s="43"/>
      <c r="AQG4" s="43"/>
      <c r="AQH4" s="43"/>
      <c r="AQI4" s="43"/>
      <c r="AQJ4" s="43"/>
      <c r="AQK4" s="43"/>
      <c r="AQL4" s="43"/>
      <c r="AQM4" s="43"/>
      <c r="AQN4" s="43"/>
      <c r="AQO4" s="43"/>
      <c r="AQP4" s="43"/>
      <c r="AQQ4" s="43"/>
      <c r="AQR4" s="43"/>
      <c r="AQS4" s="43"/>
      <c r="AQT4" s="43"/>
      <c r="AQU4" s="43"/>
      <c r="AQV4" s="43"/>
      <c r="AQW4" s="43"/>
      <c r="AQX4" s="43"/>
      <c r="AQY4" s="43"/>
      <c r="AQZ4" s="43"/>
      <c r="ARA4" s="43"/>
      <c r="ARB4" s="43"/>
      <c r="ARC4" s="43"/>
      <c r="ARD4" s="43"/>
      <c r="ARE4" s="43"/>
      <c r="ARF4" s="43"/>
      <c r="ARG4" s="43"/>
      <c r="ARH4" s="43"/>
      <c r="ARI4" s="43"/>
      <c r="ARJ4" s="43"/>
      <c r="ARK4" s="43"/>
      <c r="ARL4" s="43"/>
      <c r="ARM4" s="43"/>
      <c r="ARN4" s="43"/>
      <c r="ARO4" s="43"/>
      <c r="ARP4" s="43"/>
      <c r="ARQ4" s="43"/>
      <c r="ARR4" s="43"/>
      <c r="ARS4" s="43"/>
      <c r="ART4" s="43"/>
      <c r="ARU4" s="43"/>
      <c r="ARV4" s="43"/>
      <c r="ARW4" s="43"/>
      <c r="ARX4" s="43"/>
      <c r="ARY4" s="43"/>
      <c r="ARZ4" s="43"/>
      <c r="ASA4" s="43"/>
      <c r="ASB4" s="43"/>
      <c r="ASC4" s="43"/>
      <c r="ASD4" s="43"/>
      <c r="ASE4" s="43"/>
      <c r="ASF4" s="43"/>
      <c r="ASG4" s="43"/>
      <c r="ASH4" s="43"/>
      <c r="ASI4" s="43"/>
      <c r="ASJ4" s="43"/>
      <c r="ASK4" s="43"/>
      <c r="ASL4" s="43"/>
      <c r="ASM4" s="43"/>
      <c r="ASN4" s="43"/>
      <c r="ASO4" s="43"/>
      <c r="ASP4" s="43"/>
      <c r="ASQ4" s="43"/>
      <c r="ASR4" s="43"/>
      <c r="ASS4" s="43"/>
      <c r="AST4" s="43"/>
      <c r="ASU4" s="43"/>
      <c r="ASV4" s="43"/>
      <c r="ASW4" s="43"/>
      <c r="ASX4" s="43"/>
      <c r="ASY4" s="43"/>
      <c r="ASZ4" s="43"/>
      <c r="ATA4" s="43"/>
      <c r="ATB4" s="43"/>
      <c r="ATC4" s="43"/>
      <c r="ATD4" s="43"/>
      <c r="ATE4" s="43"/>
      <c r="ATF4" s="43"/>
      <c r="ATG4" s="43"/>
      <c r="ATH4" s="43"/>
      <c r="ATI4" s="43"/>
      <c r="ATJ4" s="43"/>
      <c r="ATK4" s="43"/>
      <c r="ATL4" s="43"/>
      <c r="ATM4" s="43"/>
      <c r="ATN4" s="43"/>
      <c r="ATO4" s="43"/>
      <c r="ATP4" s="43"/>
      <c r="ATQ4" s="43"/>
      <c r="ATR4" s="43"/>
      <c r="ATS4" s="43"/>
      <c r="ATT4" s="43"/>
      <c r="ATU4" s="43"/>
      <c r="ATV4" s="43"/>
      <c r="ATW4" s="43"/>
      <c r="ATX4" s="43"/>
      <c r="ATY4" s="43"/>
      <c r="ATZ4" s="43"/>
      <c r="AUA4" s="43"/>
      <c r="AUB4" s="43"/>
      <c r="AUC4" s="43"/>
      <c r="AUD4" s="43"/>
      <c r="AUE4" s="43"/>
      <c r="AUF4" s="43"/>
      <c r="AUG4" s="43"/>
      <c r="AUH4" s="43"/>
      <c r="AUI4" s="43"/>
      <c r="AUJ4" s="43"/>
      <c r="AUK4" s="43"/>
      <c r="AUL4" s="43"/>
      <c r="AUM4" s="43"/>
      <c r="AUN4" s="43"/>
      <c r="AUO4" s="43"/>
      <c r="AUP4" s="43"/>
      <c r="AUQ4" s="43"/>
      <c r="AUR4" s="43"/>
      <c r="AUS4" s="43"/>
      <c r="AUT4" s="43"/>
      <c r="AUU4" s="43"/>
      <c r="AUV4" s="43"/>
      <c r="AUW4" s="43"/>
      <c r="AUX4" s="43"/>
      <c r="AUY4" s="43"/>
      <c r="AUZ4" s="43"/>
      <c r="AVA4" s="43"/>
      <c r="AVB4" s="43"/>
      <c r="AVC4" s="43"/>
      <c r="AVD4" s="43"/>
      <c r="AVE4" s="43"/>
      <c r="AVF4" s="43"/>
      <c r="AVG4" s="43"/>
      <c r="AVH4" s="43"/>
      <c r="AVI4" s="43"/>
      <c r="AVJ4" s="43"/>
      <c r="AVK4" s="43"/>
      <c r="AVL4" s="43"/>
      <c r="AVM4" s="43"/>
      <c r="AVN4" s="43"/>
      <c r="AVO4" s="43"/>
      <c r="AVP4" s="43"/>
      <c r="AVQ4" s="43"/>
      <c r="AVR4" s="43"/>
      <c r="AVS4" s="43"/>
      <c r="AVT4" s="43"/>
      <c r="AVU4" s="43"/>
      <c r="AVV4" s="43"/>
      <c r="AVW4" s="43"/>
      <c r="AVX4" s="43"/>
      <c r="AVY4" s="43"/>
      <c r="AVZ4" s="43"/>
      <c r="AWA4" s="43"/>
      <c r="AWB4" s="43"/>
      <c r="AWC4" s="43"/>
      <c r="AWD4" s="43"/>
      <c r="AWE4" s="43"/>
      <c r="AWF4" s="43"/>
      <c r="AWG4" s="43"/>
      <c r="AWH4" s="43"/>
      <c r="AWI4" s="43"/>
      <c r="AWJ4" s="43"/>
      <c r="AWK4" s="43"/>
      <c r="AWL4" s="43"/>
      <c r="AWM4" s="43"/>
      <c r="AWN4" s="43"/>
      <c r="AWO4" s="43"/>
      <c r="AWP4" s="43"/>
      <c r="AWQ4" s="43"/>
      <c r="AWR4" s="43"/>
      <c r="AWS4" s="43"/>
      <c r="AWT4" s="43"/>
      <c r="AWU4" s="43"/>
      <c r="AWV4" s="43"/>
      <c r="AWW4" s="43"/>
      <c r="AWX4" s="43"/>
      <c r="AWY4" s="43"/>
      <c r="AWZ4" s="43"/>
      <c r="AXA4" s="43"/>
      <c r="AXB4" s="43"/>
      <c r="AXC4" s="43"/>
      <c r="AXD4" s="43"/>
      <c r="AXE4" s="43"/>
      <c r="AXF4" s="43"/>
      <c r="AXG4" s="43"/>
      <c r="AXH4" s="43"/>
      <c r="AXI4" s="43"/>
      <c r="AXJ4" s="43"/>
      <c r="AXK4" s="43"/>
      <c r="AXL4" s="43"/>
      <c r="AXM4" s="43"/>
      <c r="AXN4" s="43"/>
      <c r="AXO4" s="43"/>
      <c r="AXP4" s="43"/>
      <c r="AXQ4" s="43"/>
      <c r="AXR4" s="43"/>
      <c r="AXS4" s="43"/>
      <c r="AXT4" s="43"/>
      <c r="AXU4" s="43"/>
      <c r="AXV4" s="43"/>
      <c r="AXW4" s="43"/>
      <c r="AXX4" s="43"/>
      <c r="AXY4" s="43"/>
      <c r="AXZ4" s="43"/>
      <c r="AYA4" s="43"/>
      <c r="AYB4" s="43"/>
      <c r="AYC4" s="43"/>
      <c r="AYD4" s="43"/>
      <c r="AYE4" s="43"/>
      <c r="AYF4" s="43"/>
      <c r="AYG4" s="43"/>
      <c r="AYH4" s="43"/>
      <c r="AYI4" s="43"/>
      <c r="AYJ4" s="43"/>
      <c r="AYK4" s="43"/>
      <c r="AYL4" s="43"/>
      <c r="AYM4" s="43"/>
      <c r="AYN4" s="43"/>
      <c r="AYO4" s="43"/>
      <c r="AYP4" s="43"/>
      <c r="AYQ4" s="43"/>
      <c r="AYR4" s="43"/>
      <c r="AYS4" s="43"/>
      <c r="AYT4" s="43"/>
      <c r="AYU4" s="43"/>
      <c r="AYV4" s="43"/>
      <c r="AYW4" s="43"/>
      <c r="AYX4" s="43"/>
      <c r="AYY4" s="43"/>
      <c r="AYZ4" s="43"/>
      <c r="AZA4" s="43"/>
      <c r="AZB4" s="43"/>
      <c r="AZC4" s="43"/>
      <c r="AZD4" s="43"/>
      <c r="AZE4" s="43"/>
      <c r="AZF4" s="43"/>
      <c r="AZG4" s="43"/>
      <c r="AZH4" s="43"/>
      <c r="AZI4" s="43"/>
      <c r="AZJ4" s="43"/>
      <c r="AZK4" s="43"/>
      <c r="AZL4" s="43"/>
      <c r="AZM4" s="43"/>
      <c r="AZN4" s="43"/>
      <c r="AZO4" s="43"/>
      <c r="AZP4" s="43"/>
      <c r="AZQ4" s="43"/>
      <c r="AZR4" s="43"/>
      <c r="AZS4" s="43"/>
      <c r="AZT4" s="43"/>
      <c r="AZU4" s="43"/>
      <c r="AZV4" s="43"/>
      <c r="AZW4" s="43"/>
      <c r="AZX4" s="43"/>
      <c r="AZY4" s="43"/>
      <c r="AZZ4" s="43"/>
      <c r="BAA4" s="43"/>
      <c r="BAB4" s="43"/>
      <c r="BAC4" s="43"/>
      <c r="BAD4" s="43"/>
      <c r="BAE4" s="43"/>
      <c r="BAF4" s="43"/>
      <c r="BAG4" s="43"/>
      <c r="BAH4" s="43"/>
      <c r="BAI4" s="43"/>
      <c r="BAJ4" s="43"/>
      <c r="BAK4" s="43"/>
      <c r="BAL4" s="43"/>
      <c r="BAM4" s="43"/>
      <c r="BAN4" s="43"/>
      <c r="BAO4" s="43"/>
      <c r="BAP4" s="43"/>
      <c r="BAQ4" s="43"/>
      <c r="BAR4" s="43"/>
      <c r="BAS4" s="43"/>
      <c r="BAT4" s="43"/>
      <c r="BAU4" s="43"/>
      <c r="BAV4" s="43"/>
      <c r="BAW4" s="43"/>
      <c r="BAX4" s="43"/>
      <c r="BAY4" s="43"/>
      <c r="BAZ4" s="43"/>
      <c r="BBA4" s="43"/>
      <c r="BBB4" s="43"/>
      <c r="BBC4" s="43"/>
      <c r="BBD4" s="43"/>
      <c r="BBE4" s="43"/>
      <c r="BBF4" s="43"/>
      <c r="BBG4" s="43"/>
      <c r="BBH4" s="43"/>
      <c r="BBI4" s="43"/>
      <c r="BBJ4" s="43"/>
      <c r="BBK4" s="43"/>
      <c r="BBL4" s="43"/>
      <c r="BBM4" s="43"/>
      <c r="BBN4" s="43"/>
      <c r="BBO4" s="43"/>
      <c r="BBP4" s="43"/>
      <c r="BBQ4" s="43"/>
      <c r="BBR4" s="43"/>
      <c r="BBS4" s="43"/>
      <c r="BBT4" s="43"/>
      <c r="BBU4" s="43"/>
      <c r="BBV4" s="43"/>
      <c r="BBW4" s="43"/>
      <c r="BBX4" s="43"/>
      <c r="BBY4" s="43"/>
      <c r="BBZ4" s="43"/>
      <c r="BCA4" s="43"/>
      <c r="BCB4" s="43"/>
      <c r="BCC4" s="43"/>
      <c r="BCD4" s="43"/>
      <c r="BCE4" s="43"/>
      <c r="BCF4" s="43"/>
      <c r="BCG4" s="43"/>
      <c r="BCH4" s="43"/>
      <c r="BCI4" s="43"/>
      <c r="BCJ4" s="43"/>
      <c r="BCK4" s="43"/>
      <c r="BCL4" s="43"/>
      <c r="BCM4" s="43"/>
      <c r="BCN4" s="43"/>
      <c r="BCO4" s="43"/>
      <c r="BCP4" s="43"/>
      <c r="BCQ4" s="43"/>
      <c r="BCR4" s="43"/>
      <c r="BCS4" s="43"/>
      <c r="BCT4" s="43"/>
      <c r="BCU4" s="43"/>
      <c r="BCV4" s="43"/>
      <c r="BCW4" s="43"/>
      <c r="BCX4" s="43"/>
      <c r="BCY4" s="43"/>
      <c r="BCZ4" s="43"/>
      <c r="BDA4" s="43"/>
      <c r="BDB4" s="43"/>
      <c r="BDC4" s="43"/>
      <c r="BDD4" s="43"/>
      <c r="BDE4" s="43"/>
      <c r="BDF4" s="43"/>
      <c r="BDG4" s="43"/>
      <c r="BDH4" s="43"/>
      <c r="BDI4" s="43"/>
      <c r="BDJ4" s="43"/>
      <c r="BDK4" s="43"/>
      <c r="BDL4" s="43"/>
      <c r="BDM4" s="43"/>
      <c r="BDN4" s="43"/>
      <c r="BDO4" s="43"/>
      <c r="BDP4" s="43"/>
      <c r="BDQ4" s="43"/>
      <c r="BDR4" s="43"/>
      <c r="BDS4" s="43"/>
      <c r="BDT4" s="43"/>
      <c r="BDU4" s="43"/>
      <c r="BDV4" s="43"/>
      <c r="BDW4" s="43"/>
      <c r="BDX4" s="43"/>
      <c r="BDY4" s="43"/>
      <c r="BDZ4" s="43"/>
      <c r="BEA4" s="43"/>
      <c r="BEB4" s="43"/>
      <c r="BEC4" s="43"/>
      <c r="BED4" s="43"/>
      <c r="BEE4" s="43"/>
      <c r="BEF4" s="43"/>
      <c r="BEG4" s="43"/>
      <c r="BEH4" s="43"/>
      <c r="BEI4" s="43"/>
      <c r="BEJ4" s="43"/>
      <c r="BEK4" s="43"/>
      <c r="BEL4" s="43"/>
      <c r="BEM4" s="43"/>
      <c r="BEN4" s="43"/>
      <c r="BEO4" s="43"/>
      <c r="BEP4" s="43"/>
      <c r="BEQ4" s="43"/>
      <c r="BER4" s="43"/>
      <c r="BES4" s="43"/>
      <c r="BET4" s="43"/>
      <c r="BEU4" s="43"/>
      <c r="BEV4" s="43"/>
      <c r="BEW4" s="43"/>
      <c r="BEX4" s="43"/>
      <c r="BEY4" s="43"/>
      <c r="BEZ4" s="43"/>
      <c r="BFA4" s="43"/>
      <c r="BFB4" s="43"/>
      <c r="BFC4" s="43"/>
      <c r="BFD4" s="43"/>
      <c r="BFE4" s="43"/>
      <c r="BFF4" s="43"/>
      <c r="BFG4" s="43"/>
      <c r="BFH4" s="43"/>
      <c r="BFI4" s="43"/>
      <c r="BFJ4" s="43"/>
      <c r="BFK4" s="43"/>
      <c r="BFL4" s="43"/>
      <c r="BFM4" s="43"/>
      <c r="BFN4" s="43"/>
      <c r="BFO4" s="43"/>
      <c r="BFP4" s="43"/>
      <c r="BFQ4" s="43"/>
      <c r="BFR4" s="43"/>
      <c r="BFS4" s="43"/>
      <c r="BFT4" s="43"/>
      <c r="BFU4" s="43"/>
      <c r="BFV4" s="43"/>
      <c r="BFW4" s="43"/>
      <c r="BFX4" s="43"/>
      <c r="BFY4" s="43"/>
      <c r="BFZ4" s="43"/>
      <c r="BGA4" s="43"/>
      <c r="BGB4" s="43"/>
      <c r="BGC4" s="43"/>
      <c r="BGD4" s="43"/>
      <c r="BGE4" s="43"/>
      <c r="BGF4" s="43"/>
      <c r="BGG4" s="43"/>
      <c r="BGH4" s="43"/>
      <c r="BGI4" s="43"/>
      <c r="BGJ4" s="43"/>
      <c r="BGK4" s="43"/>
      <c r="BGL4" s="43"/>
      <c r="BGM4" s="43"/>
      <c r="BGN4" s="43"/>
      <c r="BGO4" s="43"/>
      <c r="BGP4" s="43"/>
      <c r="BGQ4" s="43"/>
      <c r="BGR4" s="43"/>
      <c r="BGS4" s="43"/>
      <c r="BGT4" s="43"/>
      <c r="BGU4" s="43"/>
      <c r="BGV4" s="43"/>
      <c r="BGW4" s="43"/>
      <c r="BGX4" s="43"/>
      <c r="BGY4" s="43"/>
      <c r="BGZ4" s="43"/>
      <c r="BHA4" s="43"/>
      <c r="BHB4" s="43"/>
      <c r="BHC4" s="43"/>
      <c r="BHD4" s="43"/>
      <c r="BHE4" s="43"/>
      <c r="BHF4" s="43"/>
      <c r="BHG4" s="43"/>
      <c r="BHH4" s="43"/>
      <c r="BHI4" s="43"/>
      <c r="BHJ4" s="43"/>
      <c r="BHK4" s="43"/>
      <c r="BHL4" s="43"/>
      <c r="BHM4" s="43"/>
      <c r="BHN4" s="43"/>
      <c r="BHO4" s="43"/>
      <c r="BHP4" s="43"/>
      <c r="BHQ4" s="43"/>
      <c r="BHR4" s="43"/>
      <c r="BHS4" s="43"/>
      <c r="BHT4" s="43"/>
      <c r="BHU4" s="43"/>
      <c r="BHV4" s="43"/>
      <c r="BHW4" s="43"/>
      <c r="BHX4" s="43"/>
      <c r="BHY4" s="43"/>
      <c r="BHZ4" s="43"/>
      <c r="BIA4" s="43"/>
      <c r="BIB4" s="43"/>
      <c r="BIC4" s="43"/>
      <c r="BID4" s="43"/>
      <c r="BIE4" s="43"/>
      <c r="BIF4" s="43"/>
      <c r="BIG4" s="43"/>
      <c r="BIH4" s="43"/>
      <c r="BII4" s="43"/>
      <c r="BIJ4" s="43"/>
      <c r="BIK4" s="43"/>
      <c r="BIL4" s="43"/>
      <c r="BIM4" s="43"/>
      <c r="BIN4" s="43"/>
      <c r="BIO4" s="43"/>
      <c r="BIP4" s="43"/>
      <c r="BIQ4" s="43"/>
      <c r="BIR4" s="43"/>
      <c r="BIS4" s="43"/>
      <c r="BIT4" s="43"/>
      <c r="BIU4" s="43"/>
      <c r="BIV4" s="43"/>
      <c r="BIW4" s="43"/>
      <c r="BIX4" s="43"/>
      <c r="BIY4" s="43"/>
      <c r="BIZ4" s="43"/>
      <c r="BJA4" s="43"/>
      <c r="BJB4" s="43"/>
      <c r="BJC4" s="43"/>
      <c r="BJD4" s="43"/>
      <c r="BJE4" s="43"/>
      <c r="BJF4" s="43"/>
      <c r="BJG4" s="43"/>
      <c r="BJH4" s="43"/>
      <c r="BJI4" s="43"/>
      <c r="BJJ4" s="43"/>
      <c r="BJK4" s="43"/>
      <c r="BJL4" s="43"/>
      <c r="BJM4" s="43"/>
      <c r="BJN4" s="43"/>
      <c r="BJO4" s="43"/>
      <c r="BJP4" s="43"/>
      <c r="BJQ4" s="43"/>
      <c r="BJR4" s="43"/>
      <c r="BJS4" s="43"/>
      <c r="BJT4" s="43"/>
      <c r="BJU4" s="43"/>
      <c r="BJV4" s="43"/>
      <c r="BJW4" s="43"/>
      <c r="BJX4" s="43"/>
      <c r="BJY4" s="43"/>
      <c r="BJZ4" s="43"/>
      <c r="BKA4" s="43"/>
      <c r="BKB4" s="43"/>
      <c r="BKC4" s="43"/>
      <c r="BKD4" s="43"/>
      <c r="BKE4" s="43"/>
      <c r="BKF4" s="43"/>
      <c r="BKG4" s="43"/>
      <c r="BKH4" s="43"/>
      <c r="BKI4" s="43"/>
      <c r="BKJ4" s="43"/>
      <c r="BKK4" s="43"/>
      <c r="BKL4" s="43"/>
      <c r="BKM4" s="43"/>
      <c r="BKN4" s="43"/>
      <c r="BKO4" s="43"/>
      <c r="BKP4" s="43"/>
      <c r="BKQ4" s="43"/>
      <c r="BKR4" s="43"/>
      <c r="BKS4" s="43"/>
      <c r="BKT4" s="43"/>
      <c r="BKU4" s="43"/>
      <c r="BKV4" s="43"/>
      <c r="BKW4" s="43"/>
      <c r="BKX4" s="43"/>
      <c r="BKY4" s="43"/>
      <c r="BKZ4" s="43"/>
      <c r="BLA4" s="43"/>
      <c r="BLB4" s="43"/>
      <c r="BLC4" s="43"/>
      <c r="BLD4" s="43"/>
      <c r="BLE4" s="43"/>
      <c r="BLF4" s="43"/>
      <c r="BLG4" s="43"/>
      <c r="BLH4" s="43"/>
      <c r="BLI4" s="43"/>
      <c r="BLJ4" s="43"/>
      <c r="BLK4" s="43"/>
      <c r="BLL4" s="43"/>
      <c r="BLM4" s="43"/>
      <c r="BLN4" s="43"/>
      <c r="BLO4" s="43"/>
      <c r="BLP4" s="43"/>
      <c r="BLQ4" s="43"/>
      <c r="BLR4" s="43"/>
      <c r="BLS4" s="43"/>
      <c r="BLT4" s="43"/>
      <c r="BLU4" s="43"/>
      <c r="BLV4" s="43"/>
      <c r="BLW4" s="43"/>
      <c r="BLX4" s="43"/>
      <c r="BLY4" s="43"/>
      <c r="BLZ4" s="43"/>
      <c r="BMA4" s="43"/>
      <c r="BMB4" s="43"/>
      <c r="BMC4" s="43"/>
      <c r="BMD4" s="43"/>
      <c r="BME4" s="43"/>
      <c r="BMF4" s="43"/>
      <c r="BMG4" s="43"/>
      <c r="BMH4" s="43"/>
      <c r="BMI4" s="43"/>
      <c r="BMJ4" s="43"/>
      <c r="BMK4" s="43"/>
      <c r="BML4" s="43"/>
      <c r="BMM4" s="43"/>
      <c r="BMN4" s="43"/>
      <c r="BMO4" s="43"/>
      <c r="BMP4" s="43"/>
      <c r="BMQ4" s="43"/>
      <c r="BMR4" s="43"/>
      <c r="BMS4" s="43"/>
      <c r="BMT4" s="43"/>
      <c r="BMU4" s="43"/>
      <c r="BMV4" s="43"/>
      <c r="BMW4" s="43"/>
      <c r="BMX4" s="43"/>
      <c r="BMY4" s="43"/>
      <c r="BMZ4" s="43"/>
      <c r="BNA4" s="43"/>
      <c r="BNB4" s="43"/>
      <c r="BNC4" s="43"/>
      <c r="BND4" s="43"/>
      <c r="BNE4" s="43"/>
      <c r="BNF4" s="43"/>
      <c r="BNG4" s="43"/>
      <c r="BNH4" s="43"/>
      <c r="BNI4" s="43"/>
      <c r="BNJ4" s="43"/>
      <c r="BNK4" s="43"/>
      <c r="BNL4" s="43"/>
      <c r="BNM4" s="43"/>
      <c r="BNN4" s="43"/>
      <c r="BNO4" s="43"/>
      <c r="BNP4" s="43"/>
      <c r="BNQ4" s="43"/>
      <c r="BNR4" s="43"/>
      <c r="BNS4" s="43"/>
      <c r="BNT4" s="43"/>
      <c r="BNU4" s="43"/>
      <c r="BNV4" s="43"/>
      <c r="BNW4" s="43"/>
      <c r="BNX4" s="43"/>
      <c r="BNY4" s="43"/>
      <c r="BNZ4" s="43"/>
      <c r="BOA4" s="43"/>
      <c r="BOB4" s="43"/>
      <c r="BOC4" s="43"/>
      <c r="BOD4" s="43"/>
      <c r="BOE4" s="43"/>
      <c r="BOF4" s="43"/>
      <c r="BOG4" s="43"/>
      <c r="BOH4" s="43"/>
      <c r="BOI4" s="43"/>
      <c r="BOJ4" s="43"/>
      <c r="BOK4" s="43"/>
      <c r="BOL4" s="43"/>
      <c r="BOM4" s="43"/>
      <c r="BON4" s="43"/>
      <c r="BOO4" s="43"/>
      <c r="BOP4" s="43"/>
      <c r="BOQ4" s="43"/>
      <c r="BOR4" s="43"/>
      <c r="BOS4" s="43"/>
      <c r="BOT4" s="43"/>
      <c r="BOU4" s="43"/>
      <c r="BOV4" s="43"/>
      <c r="BOW4" s="43"/>
      <c r="BOX4" s="43"/>
      <c r="BOY4" s="43"/>
      <c r="BOZ4" s="43"/>
      <c r="BPA4" s="43"/>
      <c r="BPB4" s="43"/>
      <c r="BPC4" s="43"/>
      <c r="BPD4" s="43"/>
      <c r="BPE4" s="43"/>
      <c r="BPF4" s="43"/>
      <c r="BPG4" s="43"/>
      <c r="BPH4" s="43"/>
      <c r="BPI4" s="43"/>
      <c r="BPJ4" s="43"/>
      <c r="BPK4" s="43"/>
      <c r="BPL4" s="43"/>
      <c r="BPM4" s="43"/>
      <c r="BPN4" s="43"/>
      <c r="BPO4" s="43"/>
      <c r="BPP4" s="43"/>
      <c r="BPQ4" s="43"/>
      <c r="BPR4" s="43"/>
      <c r="BPS4" s="43"/>
      <c r="BPT4" s="43"/>
      <c r="BPU4" s="43"/>
      <c r="BPV4" s="43"/>
      <c r="BPW4" s="43"/>
      <c r="BPX4" s="43"/>
      <c r="BPY4" s="43"/>
      <c r="BPZ4" s="43"/>
      <c r="BQA4" s="43"/>
      <c r="BQB4" s="43"/>
      <c r="BQC4" s="43"/>
      <c r="BQD4" s="43"/>
      <c r="BQE4" s="43"/>
      <c r="BQF4" s="43"/>
      <c r="BQG4" s="43"/>
      <c r="BQH4" s="43"/>
      <c r="BQI4" s="43"/>
      <c r="BQJ4" s="43"/>
      <c r="BQK4" s="43"/>
      <c r="BQL4" s="43"/>
      <c r="BQM4" s="43"/>
      <c r="BQN4" s="43"/>
      <c r="BQO4" s="43"/>
      <c r="BQP4" s="43"/>
      <c r="BQQ4" s="43"/>
      <c r="BQR4" s="43"/>
      <c r="BQS4" s="43"/>
      <c r="BQT4" s="43"/>
      <c r="BQU4" s="43"/>
      <c r="BQV4" s="43"/>
      <c r="BQW4" s="43"/>
      <c r="BQX4" s="43"/>
      <c r="BQY4" s="43"/>
      <c r="BQZ4" s="43"/>
      <c r="BRA4" s="43"/>
      <c r="BRB4" s="43"/>
      <c r="BRC4" s="43"/>
      <c r="BRD4" s="43"/>
      <c r="BRE4" s="43"/>
      <c r="BRF4" s="43"/>
      <c r="BRG4" s="43"/>
      <c r="BRH4" s="43"/>
      <c r="BRI4" s="43"/>
      <c r="BRJ4" s="43"/>
      <c r="BRK4" s="43"/>
      <c r="BRL4" s="43"/>
      <c r="BRM4" s="43"/>
      <c r="BRN4" s="43"/>
      <c r="BRO4" s="43"/>
      <c r="BRP4" s="43"/>
      <c r="BRQ4" s="43"/>
      <c r="BRR4" s="43"/>
      <c r="BRS4" s="43"/>
      <c r="BRT4" s="43"/>
      <c r="BRU4" s="43"/>
      <c r="BRV4" s="43"/>
      <c r="BRW4" s="43"/>
      <c r="BRX4" s="43"/>
      <c r="BRY4" s="43"/>
      <c r="BRZ4" s="43"/>
      <c r="BSA4" s="43"/>
      <c r="BSB4" s="43"/>
      <c r="BSC4" s="43"/>
      <c r="BSD4" s="43"/>
      <c r="BSE4" s="43"/>
      <c r="BSF4" s="43"/>
      <c r="BSG4" s="43"/>
      <c r="BSH4" s="43"/>
      <c r="BSI4" s="43"/>
      <c r="BSJ4" s="43"/>
      <c r="BSK4" s="43"/>
      <c r="BSL4" s="43"/>
      <c r="BSM4" s="43"/>
      <c r="BSN4" s="43"/>
      <c r="BSO4" s="43"/>
      <c r="BSP4" s="43"/>
      <c r="BSQ4" s="43"/>
      <c r="BSR4" s="43"/>
      <c r="BSS4" s="43"/>
      <c r="BST4" s="43"/>
      <c r="BSU4" s="43"/>
      <c r="BSV4" s="43"/>
      <c r="BSW4" s="43"/>
      <c r="BSX4" s="43"/>
      <c r="BSY4" s="43"/>
      <c r="BSZ4" s="43"/>
      <c r="BTA4" s="43"/>
      <c r="BTB4" s="43"/>
      <c r="BTC4" s="43"/>
      <c r="BTD4" s="43"/>
      <c r="BTE4" s="43"/>
      <c r="BTF4" s="43"/>
      <c r="BTG4" s="43"/>
      <c r="BTH4" s="43"/>
      <c r="BTI4" s="43"/>
      <c r="BTJ4" s="43"/>
      <c r="BTK4" s="43"/>
      <c r="BTL4" s="43"/>
      <c r="BTM4" s="43"/>
      <c r="BTN4" s="43"/>
      <c r="BTO4" s="43"/>
      <c r="BTP4" s="43"/>
      <c r="BTQ4" s="43"/>
      <c r="BTR4" s="43"/>
      <c r="BTS4" s="43"/>
      <c r="BTT4" s="43"/>
      <c r="BTU4" s="43"/>
      <c r="BTV4" s="43"/>
      <c r="BTW4" s="43"/>
      <c r="BTX4" s="43"/>
      <c r="BTY4" s="43"/>
      <c r="BTZ4" s="43"/>
      <c r="BUA4" s="43"/>
      <c r="BUB4" s="43"/>
      <c r="BUC4" s="43"/>
      <c r="BUD4" s="43"/>
      <c r="BUE4" s="43"/>
      <c r="BUF4" s="43"/>
      <c r="BUG4" s="43"/>
      <c r="BUH4" s="43"/>
      <c r="BUI4" s="43"/>
      <c r="BUJ4" s="43"/>
      <c r="BUK4" s="43"/>
      <c r="BUL4" s="43"/>
      <c r="BUM4" s="43"/>
      <c r="BUN4" s="43"/>
      <c r="BUO4" s="43"/>
      <c r="BUP4" s="43"/>
      <c r="BUQ4" s="43"/>
      <c r="BUR4" s="43"/>
      <c r="BUS4" s="43"/>
      <c r="BUT4" s="43"/>
      <c r="BUU4" s="43"/>
      <c r="BUV4" s="43"/>
      <c r="BUW4" s="43"/>
      <c r="BUX4" s="43"/>
      <c r="BUY4" s="43"/>
      <c r="BUZ4" s="43"/>
      <c r="BVA4" s="43"/>
      <c r="BVB4" s="43"/>
      <c r="BVC4" s="43"/>
      <c r="BVD4" s="43"/>
      <c r="BVE4" s="43"/>
      <c r="BVF4" s="43"/>
      <c r="BVG4" s="43"/>
      <c r="BVH4" s="43"/>
      <c r="BVI4" s="43"/>
      <c r="BVJ4" s="43"/>
      <c r="BVK4" s="43"/>
      <c r="BVL4" s="43"/>
      <c r="BVM4" s="43"/>
      <c r="BVN4" s="43"/>
      <c r="BVO4" s="43"/>
      <c r="BVP4" s="43"/>
      <c r="BVQ4" s="43"/>
      <c r="BVR4" s="43"/>
      <c r="BVS4" s="43"/>
      <c r="BVT4" s="43"/>
      <c r="BVU4" s="43"/>
      <c r="BVV4" s="43"/>
      <c r="BVW4" s="43"/>
      <c r="BVX4" s="43"/>
      <c r="BVY4" s="43"/>
      <c r="BVZ4" s="43"/>
      <c r="BWA4" s="43"/>
      <c r="BWB4" s="43"/>
      <c r="BWC4" s="43"/>
      <c r="BWD4" s="43"/>
      <c r="BWE4" s="43"/>
      <c r="BWF4" s="43"/>
      <c r="BWG4" s="43"/>
      <c r="BWH4" s="43"/>
      <c r="BWI4" s="43"/>
      <c r="BWJ4" s="43"/>
      <c r="BWK4" s="43"/>
      <c r="BWL4" s="43"/>
      <c r="BWM4" s="43"/>
      <c r="BWN4" s="43"/>
      <c r="BWO4" s="43"/>
      <c r="BWP4" s="43"/>
      <c r="BWQ4" s="43"/>
      <c r="BWR4" s="43"/>
      <c r="BWS4" s="43"/>
      <c r="BWT4" s="43"/>
      <c r="BWU4" s="43"/>
      <c r="BWV4" s="43"/>
      <c r="BWW4" s="43"/>
      <c r="BWX4" s="43"/>
      <c r="BWY4" s="43"/>
      <c r="BWZ4" s="43"/>
      <c r="BXA4" s="43"/>
      <c r="BXB4" s="43"/>
      <c r="BXC4" s="43"/>
      <c r="BXD4" s="43"/>
      <c r="BXE4" s="43"/>
      <c r="BXF4" s="43"/>
      <c r="BXG4" s="43"/>
      <c r="BXH4" s="43"/>
      <c r="BXI4" s="43"/>
      <c r="BXJ4" s="43"/>
      <c r="BXK4" s="43"/>
      <c r="BXL4" s="43"/>
      <c r="BXM4" s="43"/>
      <c r="BXN4" s="43"/>
      <c r="BXO4" s="43"/>
      <c r="BXP4" s="43"/>
      <c r="BXQ4" s="43"/>
      <c r="BXR4" s="43"/>
      <c r="BXS4" s="43"/>
      <c r="BXT4" s="43"/>
      <c r="BXU4" s="43"/>
      <c r="BXV4" s="43"/>
      <c r="BXW4" s="43"/>
      <c r="BXX4" s="43"/>
      <c r="BXY4" s="43"/>
      <c r="BXZ4" s="43"/>
      <c r="BYA4" s="43"/>
      <c r="BYB4" s="43"/>
      <c r="BYC4" s="43"/>
      <c r="BYD4" s="43"/>
      <c r="BYE4" s="43"/>
      <c r="BYF4" s="43"/>
      <c r="BYG4" s="43"/>
      <c r="BYH4" s="43"/>
      <c r="BYI4" s="43"/>
      <c r="BYJ4" s="43"/>
      <c r="BYK4" s="43"/>
      <c r="BYL4" s="43"/>
      <c r="BYM4" s="43"/>
      <c r="BYN4" s="43"/>
      <c r="BYO4" s="43"/>
      <c r="BYP4" s="43"/>
      <c r="BYQ4" s="43"/>
      <c r="BYR4" s="43"/>
      <c r="BYS4" s="43"/>
      <c r="BYT4" s="43"/>
      <c r="BYU4" s="43"/>
      <c r="BYV4" s="43"/>
      <c r="BYW4" s="43"/>
      <c r="BYX4" s="43"/>
      <c r="BYY4" s="43"/>
      <c r="BYZ4" s="43"/>
      <c r="BZA4" s="43"/>
      <c r="BZB4" s="43"/>
      <c r="BZC4" s="43"/>
      <c r="BZD4" s="43"/>
      <c r="BZE4" s="43"/>
      <c r="BZF4" s="43"/>
      <c r="BZG4" s="43"/>
      <c r="BZH4" s="43"/>
      <c r="BZI4" s="43"/>
      <c r="BZJ4" s="43"/>
      <c r="BZK4" s="43"/>
      <c r="BZL4" s="43"/>
      <c r="BZM4" s="43"/>
      <c r="BZN4" s="43"/>
      <c r="BZO4" s="43"/>
      <c r="BZP4" s="43"/>
      <c r="BZQ4" s="43"/>
      <c r="BZR4" s="43"/>
      <c r="BZS4" s="43"/>
      <c r="BZT4" s="43"/>
      <c r="BZU4" s="43"/>
      <c r="BZV4" s="43"/>
      <c r="BZW4" s="43"/>
      <c r="BZX4" s="43"/>
      <c r="BZY4" s="43"/>
      <c r="BZZ4" s="43"/>
      <c r="CAA4" s="43"/>
      <c r="CAB4" s="43"/>
      <c r="CAC4" s="43"/>
      <c r="CAD4" s="43"/>
      <c r="CAE4" s="43"/>
      <c r="CAF4" s="43"/>
      <c r="CAG4" s="43"/>
      <c r="CAH4" s="43"/>
      <c r="CAI4" s="43"/>
      <c r="CAJ4" s="43"/>
      <c r="CAK4" s="43"/>
      <c r="CAL4" s="43"/>
      <c r="CAM4" s="43"/>
      <c r="CAN4" s="43"/>
      <c r="CAO4" s="43"/>
      <c r="CAP4" s="43"/>
      <c r="CAQ4" s="43"/>
      <c r="CAR4" s="43"/>
      <c r="CAS4" s="43"/>
      <c r="CAT4" s="43"/>
      <c r="CAU4" s="43"/>
      <c r="CAV4" s="43"/>
      <c r="CAW4" s="43"/>
      <c r="CAX4" s="43"/>
      <c r="CAY4" s="43"/>
      <c r="CAZ4" s="43"/>
      <c r="CBA4" s="43"/>
      <c r="CBB4" s="43"/>
      <c r="CBC4" s="43"/>
      <c r="CBD4" s="43"/>
      <c r="CBE4" s="43"/>
      <c r="CBF4" s="43"/>
      <c r="CBG4" s="43"/>
      <c r="CBH4" s="43"/>
      <c r="CBI4" s="43"/>
      <c r="CBJ4" s="43"/>
      <c r="CBK4" s="43"/>
      <c r="CBL4" s="43"/>
      <c r="CBM4" s="43"/>
      <c r="CBN4" s="43"/>
      <c r="CBO4" s="43"/>
      <c r="CBP4" s="43"/>
      <c r="CBQ4" s="43"/>
      <c r="CBR4" s="43"/>
      <c r="CBS4" s="43"/>
      <c r="CBT4" s="43"/>
      <c r="CBU4" s="43"/>
      <c r="CBV4" s="43"/>
      <c r="CBW4" s="43"/>
      <c r="CBX4" s="43"/>
      <c r="CBY4" s="43"/>
      <c r="CBZ4" s="43"/>
      <c r="CCA4" s="43"/>
      <c r="CCB4" s="43"/>
      <c r="CCC4" s="43"/>
      <c r="CCD4" s="43"/>
      <c r="CCE4" s="43"/>
      <c r="CCF4" s="43"/>
      <c r="CCG4" s="43"/>
      <c r="CCH4" s="43"/>
      <c r="CCI4" s="43"/>
      <c r="CCJ4" s="43"/>
      <c r="CCK4" s="43"/>
      <c r="CCL4" s="43"/>
      <c r="CCM4" s="43"/>
      <c r="CCN4" s="43"/>
      <c r="CCO4" s="43"/>
      <c r="CCP4" s="43"/>
      <c r="CCQ4" s="43"/>
      <c r="CCR4" s="43"/>
      <c r="CCS4" s="43"/>
      <c r="CCT4" s="43"/>
      <c r="CCU4" s="43"/>
      <c r="CCV4" s="43"/>
      <c r="CCW4" s="43"/>
      <c r="CCX4" s="43"/>
      <c r="CCY4" s="43"/>
      <c r="CCZ4" s="43"/>
      <c r="CDA4" s="43"/>
      <c r="CDB4" s="43"/>
      <c r="CDC4" s="43"/>
      <c r="CDD4" s="43"/>
      <c r="CDE4" s="43"/>
      <c r="CDF4" s="43"/>
      <c r="CDG4" s="43"/>
      <c r="CDH4" s="43"/>
      <c r="CDI4" s="43"/>
      <c r="CDJ4" s="43"/>
      <c r="CDK4" s="43"/>
      <c r="CDL4" s="43"/>
      <c r="CDM4" s="43"/>
      <c r="CDN4" s="43"/>
      <c r="CDO4" s="43"/>
      <c r="CDP4" s="43"/>
      <c r="CDQ4" s="43"/>
      <c r="CDR4" s="43"/>
      <c r="CDS4" s="43"/>
      <c r="CDT4" s="43"/>
      <c r="CDU4" s="43"/>
      <c r="CDV4" s="43"/>
      <c r="CDW4" s="43"/>
      <c r="CDX4" s="43"/>
      <c r="CDY4" s="43"/>
      <c r="CDZ4" s="43"/>
      <c r="CEA4" s="43"/>
      <c r="CEB4" s="43"/>
      <c r="CEC4" s="43"/>
      <c r="CED4" s="43"/>
      <c r="CEE4" s="43"/>
      <c r="CEF4" s="43"/>
      <c r="CEG4" s="43"/>
      <c r="CEH4" s="43"/>
      <c r="CEI4" s="43"/>
      <c r="CEJ4" s="43"/>
      <c r="CEK4" s="43"/>
      <c r="CEL4" s="43"/>
      <c r="CEM4" s="43"/>
      <c r="CEN4" s="43"/>
      <c r="CEO4" s="43"/>
      <c r="CEP4" s="43"/>
      <c r="CEQ4" s="43"/>
      <c r="CER4" s="43"/>
      <c r="CES4" s="43"/>
      <c r="CET4" s="43"/>
      <c r="CEU4" s="43"/>
      <c r="CEV4" s="43"/>
      <c r="CEW4" s="43"/>
      <c r="CEX4" s="43"/>
      <c r="CEY4" s="43"/>
      <c r="CEZ4" s="43"/>
      <c r="CFA4" s="43"/>
      <c r="CFB4" s="43"/>
      <c r="CFC4" s="43"/>
      <c r="CFD4" s="43"/>
      <c r="CFE4" s="43"/>
      <c r="CFF4" s="43"/>
      <c r="CFG4" s="43"/>
      <c r="CFH4" s="43"/>
      <c r="CFI4" s="43"/>
      <c r="CFJ4" s="43"/>
      <c r="CFK4" s="43"/>
      <c r="CFL4" s="43"/>
      <c r="CFM4" s="43"/>
      <c r="CFN4" s="43"/>
      <c r="CFO4" s="43"/>
      <c r="CFP4" s="43"/>
      <c r="CFQ4" s="43"/>
      <c r="CFR4" s="43"/>
      <c r="CFS4" s="43"/>
      <c r="CFT4" s="43"/>
      <c r="CFU4" s="43"/>
      <c r="CFV4" s="43"/>
      <c r="CFW4" s="43"/>
      <c r="CFX4" s="43"/>
      <c r="CFY4" s="43"/>
      <c r="CFZ4" s="43"/>
      <c r="CGA4" s="43"/>
      <c r="CGB4" s="43"/>
      <c r="CGC4" s="43"/>
      <c r="CGD4" s="43"/>
      <c r="CGE4" s="43"/>
      <c r="CGF4" s="43"/>
      <c r="CGG4" s="43"/>
      <c r="CGH4" s="43"/>
      <c r="CGI4" s="43"/>
      <c r="CGJ4" s="43"/>
      <c r="CGK4" s="43"/>
      <c r="CGL4" s="43"/>
      <c r="CGM4" s="43"/>
      <c r="CGN4" s="43"/>
      <c r="CGO4" s="43"/>
      <c r="CGP4" s="43"/>
      <c r="CGQ4" s="43"/>
      <c r="CGR4" s="43"/>
      <c r="CGS4" s="43"/>
      <c r="CGT4" s="43"/>
      <c r="CGU4" s="43"/>
      <c r="CGV4" s="43"/>
      <c r="CGW4" s="43"/>
      <c r="CGX4" s="43"/>
      <c r="CGY4" s="43"/>
      <c r="CGZ4" s="43"/>
      <c r="CHA4" s="43"/>
      <c r="CHB4" s="43"/>
      <c r="CHC4" s="43"/>
      <c r="CHD4" s="43"/>
      <c r="CHE4" s="43"/>
      <c r="CHF4" s="43"/>
      <c r="CHG4" s="43"/>
      <c r="CHH4" s="43"/>
      <c r="CHI4" s="43"/>
      <c r="CHJ4" s="43"/>
      <c r="CHK4" s="43"/>
      <c r="CHL4" s="43"/>
      <c r="CHM4" s="43"/>
      <c r="CHN4" s="43"/>
      <c r="CHO4" s="43"/>
      <c r="CHP4" s="43"/>
      <c r="CHQ4" s="43"/>
      <c r="CHR4" s="43"/>
      <c r="CHS4" s="43"/>
      <c r="CHT4" s="43"/>
      <c r="CHU4" s="43"/>
      <c r="CHV4" s="43"/>
      <c r="CHW4" s="43"/>
      <c r="CHX4" s="43"/>
      <c r="CHY4" s="43"/>
      <c r="CHZ4" s="43"/>
      <c r="CIA4" s="43"/>
      <c r="CIB4" s="43"/>
      <c r="CIC4" s="43"/>
      <c r="CID4" s="43"/>
      <c r="CIE4" s="43"/>
      <c r="CIF4" s="43"/>
      <c r="CIG4" s="43"/>
      <c r="CIH4" s="43"/>
      <c r="CII4" s="43"/>
      <c r="CIJ4" s="43"/>
      <c r="CIK4" s="43"/>
      <c r="CIL4" s="43"/>
      <c r="CIM4" s="43"/>
      <c r="CIN4" s="43"/>
      <c r="CIO4" s="43"/>
      <c r="CIP4" s="43"/>
      <c r="CIQ4" s="43"/>
      <c r="CIR4" s="43"/>
      <c r="CIS4" s="43"/>
      <c r="CIT4" s="43"/>
      <c r="CIU4" s="43"/>
      <c r="CIV4" s="43"/>
      <c r="CIW4" s="43"/>
      <c r="CIX4" s="43"/>
      <c r="CIY4" s="43"/>
      <c r="CIZ4" s="43"/>
      <c r="CJA4" s="43"/>
      <c r="CJB4" s="43"/>
      <c r="CJC4" s="43"/>
      <c r="CJD4" s="43"/>
      <c r="CJE4" s="43"/>
      <c r="CJF4" s="43"/>
      <c r="CJG4" s="43"/>
      <c r="CJH4" s="43"/>
      <c r="CJI4" s="43"/>
      <c r="CJJ4" s="43"/>
      <c r="CJK4" s="43"/>
      <c r="CJL4" s="43"/>
      <c r="CJM4" s="43"/>
      <c r="CJN4" s="43"/>
      <c r="CJO4" s="43"/>
      <c r="CJP4" s="43"/>
      <c r="CJQ4" s="43"/>
      <c r="CJR4" s="43"/>
      <c r="CJS4" s="43"/>
      <c r="CJT4" s="43"/>
      <c r="CJU4" s="43"/>
      <c r="CJV4" s="43"/>
      <c r="CJW4" s="43"/>
      <c r="CJX4" s="43"/>
      <c r="CJY4" s="43"/>
      <c r="CJZ4" s="43"/>
      <c r="CKA4" s="43"/>
      <c r="CKB4" s="43"/>
      <c r="CKC4" s="43"/>
      <c r="CKD4" s="43"/>
      <c r="CKE4" s="43"/>
      <c r="CKF4" s="43"/>
      <c r="CKG4" s="43"/>
      <c r="CKH4" s="43"/>
      <c r="CKI4" s="43"/>
      <c r="CKJ4" s="43"/>
      <c r="CKK4" s="43"/>
      <c r="CKL4" s="43"/>
      <c r="CKM4" s="43"/>
      <c r="CKN4" s="43"/>
      <c r="CKO4" s="43"/>
      <c r="CKP4" s="43"/>
      <c r="CKQ4" s="43"/>
      <c r="CKR4" s="43"/>
      <c r="CKS4" s="43"/>
      <c r="CKT4" s="43"/>
      <c r="CKU4" s="43"/>
      <c r="CKV4" s="43"/>
      <c r="CKW4" s="43"/>
      <c r="CKX4" s="43"/>
      <c r="CKY4" s="43"/>
      <c r="CKZ4" s="43"/>
      <c r="CLA4" s="43"/>
      <c r="CLB4" s="43"/>
      <c r="CLC4" s="43"/>
      <c r="CLD4" s="43"/>
      <c r="CLE4" s="43"/>
      <c r="CLF4" s="43"/>
      <c r="CLG4" s="43"/>
      <c r="CLH4" s="43"/>
      <c r="CLI4" s="43"/>
      <c r="CLJ4" s="43"/>
      <c r="CLK4" s="43"/>
      <c r="CLL4" s="43"/>
      <c r="CLM4" s="43"/>
      <c r="CLN4" s="43"/>
      <c r="CLO4" s="43"/>
      <c r="CLP4" s="43"/>
      <c r="CLQ4" s="43"/>
      <c r="CLR4" s="43"/>
      <c r="CLS4" s="43"/>
      <c r="CLT4" s="43"/>
      <c r="CLU4" s="43"/>
      <c r="CLV4" s="43"/>
      <c r="CLW4" s="43"/>
      <c r="CLX4" s="43"/>
      <c r="CLY4" s="43"/>
      <c r="CLZ4" s="43"/>
      <c r="CMA4" s="43"/>
      <c r="CMB4" s="43"/>
      <c r="CMC4" s="43"/>
      <c r="CMD4" s="43"/>
      <c r="CME4" s="43"/>
      <c r="CMF4" s="43"/>
      <c r="CMG4" s="43"/>
      <c r="CMH4" s="43"/>
      <c r="CMI4" s="43"/>
      <c r="CMJ4" s="43"/>
      <c r="CMK4" s="43"/>
      <c r="CML4" s="43"/>
      <c r="CMM4" s="43"/>
      <c r="CMN4" s="43"/>
      <c r="CMO4" s="43"/>
      <c r="CMP4" s="43"/>
      <c r="CMQ4" s="43"/>
      <c r="CMR4" s="43"/>
      <c r="CMS4" s="43"/>
      <c r="CMT4" s="43"/>
      <c r="CMU4" s="43"/>
      <c r="CMV4" s="43"/>
      <c r="CMW4" s="43"/>
      <c r="CMX4" s="43"/>
      <c r="CMY4" s="43"/>
      <c r="CMZ4" s="43"/>
      <c r="CNA4" s="43"/>
      <c r="CNB4" s="43"/>
      <c r="CNC4" s="43"/>
      <c r="CND4" s="43"/>
      <c r="CNE4" s="43"/>
      <c r="CNF4" s="43"/>
      <c r="CNG4" s="43"/>
      <c r="CNH4" s="43"/>
      <c r="CNI4" s="43"/>
      <c r="CNJ4" s="43"/>
      <c r="CNK4" s="43"/>
      <c r="CNL4" s="43"/>
      <c r="CNM4" s="43"/>
      <c r="CNN4" s="43"/>
      <c r="CNO4" s="43"/>
      <c r="CNP4" s="43"/>
      <c r="CNQ4" s="43"/>
      <c r="CNR4" s="43"/>
      <c r="CNS4" s="43"/>
      <c r="CNT4" s="43"/>
      <c r="CNU4" s="43"/>
      <c r="CNV4" s="43"/>
      <c r="CNW4" s="43"/>
      <c r="CNX4" s="43"/>
      <c r="CNY4" s="43"/>
      <c r="CNZ4" s="43"/>
      <c r="COA4" s="43"/>
      <c r="COB4" s="43"/>
      <c r="COC4" s="43"/>
      <c r="COD4" s="43"/>
      <c r="COE4" s="43"/>
      <c r="COF4" s="43"/>
      <c r="COG4" s="43"/>
      <c r="COH4" s="43"/>
      <c r="COI4" s="43"/>
      <c r="COJ4" s="43"/>
      <c r="COK4" s="43"/>
      <c r="COL4" s="43"/>
      <c r="COM4" s="43"/>
      <c r="CON4" s="43"/>
      <c r="COO4" s="43"/>
      <c r="COP4" s="43"/>
      <c r="COQ4" s="43"/>
      <c r="COR4" s="43"/>
      <c r="COS4" s="43"/>
      <c r="COT4" s="43"/>
      <c r="COU4" s="43"/>
      <c r="COV4" s="43"/>
      <c r="COW4" s="43"/>
      <c r="COX4" s="43"/>
      <c r="COY4" s="43"/>
      <c r="COZ4" s="43"/>
      <c r="CPA4" s="43"/>
      <c r="CPB4" s="43"/>
      <c r="CPC4" s="43"/>
      <c r="CPD4" s="43"/>
      <c r="CPE4" s="43"/>
      <c r="CPF4" s="43"/>
      <c r="CPG4" s="43"/>
      <c r="CPH4" s="43"/>
      <c r="CPI4" s="43"/>
      <c r="CPJ4" s="43"/>
      <c r="CPK4" s="43"/>
      <c r="CPL4" s="43"/>
      <c r="CPM4" s="43"/>
      <c r="CPN4" s="43"/>
      <c r="CPO4" s="43"/>
      <c r="CPP4" s="43"/>
      <c r="CPQ4" s="43"/>
      <c r="CPR4" s="43"/>
      <c r="CPS4" s="43"/>
      <c r="CPT4" s="43"/>
      <c r="CPU4" s="43"/>
      <c r="CPV4" s="43"/>
      <c r="CPW4" s="43"/>
      <c r="CPX4" s="43"/>
      <c r="CPY4" s="43"/>
      <c r="CPZ4" s="43"/>
      <c r="CQA4" s="43"/>
      <c r="CQB4" s="43"/>
      <c r="CQC4" s="43"/>
      <c r="CQD4" s="43"/>
      <c r="CQE4" s="43"/>
      <c r="CQF4" s="43"/>
      <c r="CQG4" s="43"/>
      <c r="CQH4" s="43"/>
      <c r="CQI4" s="43"/>
      <c r="CQJ4" s="43"/>
      <c r="CQK4" s="43"/>
      <c r="CQL4" s="43"/>
      <c r="CQM4" s="43"/>
      <c r="CQN4" s="43"/>
      <c r="CQO4" s="43"/>
      <c r="CQP4" s="43"/>
      <c r="CQQ4" s="43"/>
      <c r="CQR4" s="43"/>
      <c r="CQS4" s="43"/>
      <c r="CQT4" s="43"/>
      <c r="CQU4" s="43"/>
      <c r="CQV4" s="43"/>
      <c r="CQW4" s="43"/>
      <c r="CQX4" s="43"/>
      <c r="CQY4" s="43"/>
      <c r="CQZ4" s="43"/>
      <c r="CRA4" s="43"/>
      <c r="CRB4" s="43"/>
      <c r="CRC4" s="43"/>
      <c r="CRD4" s="43"/>
      <c r="CRE4" s="43"/>
      <c r="CRF4" s="43"/>
      <c r="CRG4" s="43"/>
      <c r="CRH4" s="43"/>
      <c r="CRI4" s="43"/>
      <c r="CRJ4" s="43"/>
      <c r="CRK4" s="43"/>
      <c r="CRL4" s="43"/>
      <c r="CRM4" s="43"/>
      <c r="CRN4" s="43"/>
      <c r="CRO4" s="43"/>
      <c r="CRP4" s="43"/>
      <c r="CRQ4" s="43"/>
      <c r="CRR4" s="43"/>
      <c r="CRS4" s="43"/>
      <c r="CRT4" s="43"/>
      <c r="CRU4" s="43"/>
      <c r="CRV4" s="43"/>
      <c r="CRW4" s="43"/>
      <c r="CRX4" s="43"/>
      <c r="CRY4" s="43"/>
      <c r="CRZ4" s="43"/>
      <c r="CSA4" s="43"/>
      <c r="CSB4" s="43"/>
      <c r="CSC4" s="43"/>
      <c r="CSD4" s="43"/>
      <c r="CSE4" s="43"/>
      <c r="CSF4" s="43"/>
      <c r="CSG4" s="43"/>
      <c r="CSH4" s="43"/>
      <c r="CSI4" s="43"/>
      <c r="CSJ4" s="43"/>
      <c r="CSK4" s="43"/>
      <c r="CSL4" s="43"/>
      <c r="CSM4" s="43"/>
      <c r="CSN4" s="43"/>
      <c r="CSO4" s="43"/>
      <c r="CSP4" s="43"/>
      <c r="CSQ4" s="43"/>
      <c r="CSR4" s="43"/>
      <c r="CSS4" s="43"/>
      <c r="CST4" s="43"/>
      <c r="CSU4" s="43"/>
      <c r="CSV4" s="43"/>
      <c r="CSW4" s="43"/>
      <c r="CSX4" s="43"/>
      <c r="CSY4" s="43"/>
      <c r="CSZ4" s="43"/>
      <c r="CTA4" s="43"/>
      <c r="CTB4" s="43"/>
      <c r="CTC4" s="43"/>
      <c r="CTD4" s="43"/>
      <c r="CTE4" s="43"/>
      <c r="CTF4" s="43"/>
      <c r="CTG4" s="43"/>
      <c r="CTH4" s="43"/>
      <c r="CTI4" s="43"/>
      <c r="CTJ4" s="43"/>
      <c r="CTK4" s="43"/>
      <c r="CTL4" s="43"/>
      <c r="CTM4" s="43"/>
      <c r="CTN4" s="43"/>
      <c r="CTO4" s="43"/>
      <c r="CTP4" s="43"/>
      <c r="CTQ4" s="43"/>
      <c r="CTR4" s="43"/>
      <c r="CTS4" s="43"/>
      <c r="CTT4" s="43"/>
      <c r="CTU4" s="43"/>
      <c r="CTV4" s="43"/>
      <c r="CTW4" s="43"/>
      <c r="CTX4" s="43"/>
      <c r="CTY4" s="43"/>
      <c r="CTZ4" s="43"/>
      <c r="CUA4" s="43"/>
      <c r="CUB4" s="43"/>
      <c r="CUC4" s="43"/>
      <c r="CUD4" s="43"/>
      <c r="CUE4" s="43"/>
      <c r="CUF4" s="43"/>
      <c r="CUG4" s="43"/>
      <c r="CUH4" s="43"/>
      <c r="CUI4" s="43"/>
      <c r="CUJ4" s="43"/>
      <c r="CUK4" s="43"/>
      <c r="CUL4" s="43"/>
      <c r="CUM4" s="43"/>
      <c r="CUN4" s="43"/>
      <c r="CUO4" s="43"/>
      <c r="CUP4" s="43"/>
      <c r="CUQ4" s="43"/>
      <c r="CUR4" s="43"/>
      <c r="CUS4" s="43"/>
      <c r="CUT4" s="43"/>
      <c r="CUU4" s="43"/>
      <c r="CUV4" s="43"/>
      <c r="CUW4" s="43"/>
      <c r="CUX4" s="43"/>
      <c r="CUY4" s="43"/>
      <c r="CUZ4" s="43"/>
      <c r="CVA4" s="43"/>
      <c r="CVB4" s="43"/>
      <c r="CVC4" s="43"/>
      <c r="CVD4" s="43"/>
      <c r="CVE4" s="43"/>
      <c r="CVF4" s="43"/>
      <c r="CVG4" s="43"/>
      <c r="CVH4" s="43"/>
      <c r="CVI4" s="43"/>
      <c r="CVJ4" s="43"/>
      <c r="CVK4" s="43"/>
      <c r="CVL4" s="43"/>
      <c r="CVM4" s="43"/>
      <c r="CVN4" s="43"/>
      <c r="CVO4" s="43"/>
      <c r="CVP4" s="43"/>
      <c r="CVQ4" s="43"/>
      <c r="CVR4" s="43"/>
      <c r="CVS4" s="43"/>
      <c r="CVT4" s="43"/>
      <c r="CVU4" s="43"/>
      <c r="CVV4" s="43"/>
      <c r="CVW4" s="43"/>
      <c r="CVX4" s="43"/>
      <c r="CVY4" s="43"/>
      <c r="CVZ4" s="43"/>
      <c r="CWA4" s="43"/>
      <c r="CWB4" s="43"/>
      <c r="CWC4" s="43"/>
      <c r="CWD4" s="43"/>
      <c r="CWE4" s="43"/>
      <c r="CWF4" s="43"/>
      <c r="CWG4" s="43"/>
      <c r="CWH4" s="43"/>
      <c r="CWI4" s="43"/>
      <c r="CWJ4" s="43"/>
      <c r="CWK4" s="43"/>
      <c r="CWL4" s="43"/>
      <c r="CWM4" s="43"/>
      <c r="CWN4" s="43"/>
      <c r="CWO4" s="43"/>
      <c r="CWP4" s="43"/>
      <c r="CWQ4" s="43"/>
      <c r="CWR4" s="43"/>
      <c r="CWS4" s="43"/>
      <c r="CWT4" s="43"/>
      <c r="CWU4" s="43"/>
      <c r="CWV4" s="43"/>
      <c r="CWW4" s="43"/>
      <c r="CWX4" s="43"/>
      <c r="CWY4" s="43"/>
      <c r="CWZ4" s="43"/>
      <c r="CXA4" s="43"/>
      <c r="CXB4" s="43"/>
      <c r="CXC4" s="43"/>
      <c r="CXD4" s="43"/>
      <c r="CXE4" s="43"/>
      <c r="CXF4" s="43"/>
      <c r="CXG4" s="43"/>
      <c r="CXH4" s="43"/>
      <c r="CXI4" s="43"/>
      <c r="CXJ4" s="43"/>
      <c r="CXK4" s="43"/>
      <c r="CXL4" s="43"/>
      <c r="CXM4" s="43"/>
      <c r="CXN4" s="43"/>
      <c r="CXO4" s="43"/>
      <c r="CXP4" s="43"/>
      <c r="CXQ4" s="43"/>
      <c r="CXR4" s="43"/>
      <c r="CXS4" s="43"/>
      <c r="CXT4" s="43"/>
      <c r="CXU4" s="43"/>
      <c r="CXV4" s="43"/>
      <c r="CXW4" s="43"/>
      <c r="CXX4" s="43"/>
      <c r="CXY4" s="43"/>
      <c r="CXZ4" s="43"/>
      <c r="CYA4" s="43"/>
      <c r="CYB4" s="43"/>
      <c r="CYC4" s="43"/>
      <c r="CYD4" s="43"/>
      <c r="CYE4" s="43"/>
      <c r="CYF4" s="43"/>
      <c r="CYG4" s="43"/>
      <c r="CYH4" s="43"/>
      <c r="CYI4" s="43"/>
      <c r="CYJ4" s="43"/>
      <c r="CYK4" s="43"/>
      <c r="CYL4" s="43"/>
      <c r="CYM4" s="43"/>
      <c r="CYN4" s="43"/>
      <c r="CYO4" s="43"/>
      <c r="CYP4" s="43"/>
      <c r="CYQ4" s="43"/>
      <c r="CYR4" s="43"/>
      <c r="CYS4" s="43"/>
      <c r="CYT4" s="43"/>
      <c r="CYU4" s="43"/>
      <c r="CYV4" s="43"/>
      <c r="CYW4" s="43"/>
      <c r="CYX4" s="43"/>
      <c r="CYY4" s="43"/>
      <c r="CYZ4" s="43"/>
      <c r="CZA4" s="43"/>
      <c r="CZB4" s="43"/>
      <c r="CZC4" s="43"/>
      <c r="CZD4" s="43"/>
      <c r="CZE4" s="43"/>
      <c r="CZF4" s="43"/>
      <c r="CZG4" s="43"/>
      <c r="CZH4" s="43"/>
      <c r="CZI4" s="43"/>
      <c r="CZJ4" s="43"/>
      <c r="CZK4" s="43"/>
      <c r="CZL4" s="43"/>
      <c r="CZM4" s="43"/>
      <c r="CZN4" s="43"/>
      <c r="CZO4" s="43"/>
      <c r="CZP4" s="43"/>
      <c r="CZQ4" s="43"/>
      <c r="CZR4" s="43"/>
      <c r="CZS4" s="43"/>
      <c r="CZT4" s="43"/>
      <c r="CZU4" s="43"/>
      <c r="CZV4" s="43"/>
      <c r="CZW4" s="43"/>
      <c r="CZX4" s="43"/>
      <c r="CZY4" s="43"/>
      <c r="CZZ4" s="43"/>
      <c r="DAA4" s="43"/>
      <c r="DAB4" s="43"/>
      <c r="DAC4" s="43"/>
      <c r="DAD4" s="43"/>
      <c r="DAE4" s="43"/>
      <c r="DAF4" s="43"/>
      <c r="DAG4" s="43"/>
      <c r="DAH4" s="43"/>
      <c r="DAI4" s="43"/>
      <c r="DAJ4" s="43"/>
      <c r="DAK4" s="43"/>
      <c r="DAL4" s="43"/>
      <c r="DAM4" s="43"/>
      <c r="DAN4" s="43"/>
      <c r="DAO4" s="43"/>
      <c r="DAP4" s="43"/>
      <c r="DAQ4" s="43"/>
      <c r="DAR4" s="43"/>
      <c r="DAS4" s="43"/>
      <c r="DAT4" s="43"/>
      <c r="DAU4" s="43"/>
      <c r="DAV4" s="43"/>
      <c r="DAW4" s="43"/>
      <c r="DAX4" s="43"/>
      <c r="DAY4" s="43"/>
      <c r="DAZ4" s="43"/>
      <c r="DBA4" s="43"/>
      <c r="DBB4" s="43"/>
      <c r="DBC4" s="43"/>
      <c r="DBD4" s="43"/>
      <c r="DBE4" s="43"/>
      <c r="DBF4" s="43"/>
      <c r="DBG4" s="43"/>
      <c r="DBH4" s="43"/>
      <c r="DBI4" s="43"/>
      <c r="DBJ4" s="43"/>
      <c r="DBK4" s="43"/>
      <c r="DBL4" s="43"/>
      <c r="DBM4" s="43"/>
      <c r="DBN4" s="43"/>
      <c r="DBO4" s="43"/>
      <c r="DBP4" s="43"/>
      <c r="DBQ4" s="43"/>
      <c r="DBR4" s="43"/>
      <c r="DBS4" s="43"/>
      <c r="DBT4" s="43"/>
      <c r="DBU4" s="43"/>
      <c r="DBV4" s="43"/>
      <c r="DBW4" s="43"/>
      <c r="DBX4" s="43"/>
      <c r="DBY4" s="43"/>
      <c r="DBZ4" s="43"/>
      <c r="DCA4" s="43"/>
      <c r="DCB4" s="43"/>
      <c r="DCC4" s="43"/>
      <c r="DCD4" s="43"/>
      <c r="DCE4" s="43"/>
      <c r="DCF4" s="43"/>
      <c r="DCG4" s="43"/>
      <c r="DCH4" s="43"/>
      <c r="DCI4" s="43"/>
      <c r="DCJ4" s="43"/>
      <c r="DCK4" s="43"/>
      <c r="DCL4" s="43"/>
      <c r="DCM4" s="43"/>
      <c r="DCN4" s="43"/>
      <c r="DCO4" s="43"/>
      <c r="DCP4" s="43"/>
      <c r="DCQ4" s="43"/>
      <c r="DCR4" s="43"/>
      <c r="DCS4" s="43"/>
      <c r="DCT4" s="43"/>
      <c r="DCU4" s="43"/>
      <c r="DCV4" s="43"/>
      <c r="DCW4" s="43"/>
      <c r="DCX4" s="43"/>
      <c r="DCY4" s="43"/>
      <c r="DCZ4" s="43"/>
      <c r="DDA4" s="43"/>
      <c r="DDB4" s="43"/>
      <c r="DDC4" s="43"/>
      <c r="DDD4" s="43"/>
      <c r="DDE4" s="43"/>
      <c r="DDF4" s="43"/>
      <c r="DDG4" s="43"/>
      <c r="DDH4" s="43"/>
      <c r="DDI4" s="43"/>
      <c r="DDJ4" s="43"/>
      <c r="DDK4" s="43"/>
      <c r="DDL4" s="43"/>
      <c r="DDM4" s="43"/>
      <c r="DDN4" s="43"/>
      <c r="DDO4" s="43"/>
      <c r="DDP4" s="43"/>
      <c r="DDQ4" s="43"/>
      <c r="DDR4" s="43"/>
      <c r="DDS4" s="43"/>
      <c r="DDT4" s="43"/>
      <c r="DDU4" s="43"/>
      <c r="DDV4" s="43"/>
      <c r="DDW4" s="43"/>
      <c r="DDX4" s="43"/>
      <c r="DDY4" s="43"/>
      <c r="DDZ4" s="43"/>
      <c r="DEA4" s="43"/>
      <c r="DEB4" s="43"/>
      <c r="DEC4" s="43"/>
      <c r="DED4" s="43"/>
      <c r="DEE4" s="43"/>
      <c r="DEF4" s="43"/>
      <c r="DEG4" s="43"/>
      <c r="DEH4" s="43"/>
      <c r="DEI4" s="43"/>
      <c r="DEJ4" s="43"/>
      <c r="DEK4" s="43"/>
      <c r="DEL4" s="43"/>
      <c r="DEM4" s="43"/>
      <c r="DEN4" s="43"/>
      <c r="DEO4" s="43"/>
      <c r="DEP4" s="43"/>
      <c r="DEQ4" s="43"/>
      <c r="DER4" s="43"/>
      <c r="DES4" s="43"/>
      <c r="DET4" s="43"/>
      <c r="DEU4" s="43"/>
      <c r="DEV4" s="43"/>
      <c r="DEW4" s="43"/>
      <c r="DEX4" s="43"/>
      <c r="DEY4" s="43"/>
      <c r="DEZ4" s="43"/>
      <c r="DFA4" s="43"/>
      <c r="DFB4" s="43"/>
      <c r="DFC4" s="43"/>
      <c r="DFD4" s="43"/>
      <c r="DFE4" s="43"/>
      <c r="DFF4" s="43"/>
      <c r="DFG4" s="43"/>
      <c r="DFH4" s="43"/>
      <c r="DFI4" s="43"/>
      <c r="DFJ4" s="43"/>
      <c r="DFK4" s="43"/>
      <c r="DFL4" s="43"/>
      <c r="DFM4" s="43"/>
      <c r="DFN4" s="43"/>
      <c r="DFO4" s="43"/>
      <c r="DFP4" s="43"/>
      <c r="DFQ4" s="43"/>
      <c r="DFR4" s="43"/>
      <c r="DFS4" s="43"/>
      <c r="DFT4" s="43"/>
      <c r="DFU4" s="43"/>
      <c r="DFV4" s="43"/>
      <c r="DFW4" s="43"/>
      <c r="DFX4" s="43"/>
      <c r="DFY4" s="43"/>
      <c r="DFZ4" s="43"/>
      <c r="DGA4" s="43"/>
      <c r="DGB4" s="43"/>
      <c r="DGC4" s="43"/>
      <c r="DGD4" s="43"/>
      <c r="DGE4" s="43"/>
      <c r="DGF4" s="43"/>
      <c r="DGG4" s="43"/>
      <c r="DGH4" s="43"/>
      <c r="DGI4" s="43"/>
      <c r="DGJ4" s="43"/>
      <c r="DGK4" s="43"/>
      <c r="DGL4" s="43"/>
      <c r="DGM4" s="43"/>
      <c r="DGN4" s="43"/>
      <c r="DGO4" s="43"/>
      <c r="DGP4" s="43"/>
      <c r="DGQ4" s="43"/>
      <c r="DGR4" s="43"/>
      <c r="DGS4" s="43"/>
      <c r="DGT4" s="43"/>
      <c r="DGU4" s="43"/>
      <c r="DGV4" s="43"/>
      <c r="DGW4" s="43"/>
      <c r="DGX4" s="43"/>
      <c r="DGY4" s="43"/>
      <c r="DGZ4" s="43"/>
      <c r="DHA4" s="43"/>
      <c r="DHB4" s="43"/>
      <c r="DHC4" s="43"/>
      <c r="DHD4" s="43"/>
      <c r="DHE4" s="43"/>
      <c r="DHF4" s="43"/>
      <c r="DHG4" s="43"/>
      <c r="DHH4" s="43"/>
      <c r="DHI4" s="43"/>
      <c r="DHJ4" s="43"/>
      <c r="DHK4" s="43"/>
      <c r="DHL4" s="43"/>
      <c r="DHM4" s="43"/>
      <c r="DHN4" s="43"/>
      <c r="DHO4" s="43"/>
      <c r="DHP4" s="43"/>
      <c r="DHQ4" s="43"/>
      <c r="DHR4" s="43"/>
      <c r="DHS4" s="43"/>
      <c r="DHT4" s="43"/>
      <c r="DHU4" s="43"/>
      <c r="DHV4" s="43"/>
      <c r="DHW4" s="43"/>
      <c r="DHX4" s="43"/>
      <c r="DHY4" s="43"/>
      <c r="DHZ4" s="43"/>
      <c r="DIA4" s="43"/>
      <c r="DIB4" s="43"/>
      <c r="DIC4" s="43"/>
      <c r="DID4" s="43"/>
      <c r="DIE4" s="43"/>
      <c r="DIF4" s="43"/>
      <c r="DIG4" s="43"/>
      <c r="DIH4" s="43"/>
      <c r="DII4" s="43"/>
      <c r="DIJ4" s="43"/>
      <c r="DIK4" s="43"/>
      <c r="DIL4" s="43"/>
      <c r="DIM4" s="43"/>
      <c r="DIN4" s="43"/>
      <c r="DIO4" s="43"/>
      <c r="DIP4" s="43"/>
      <c r="DIQ4" s="43"/>
      <c r="DIR4" s="43"/>
      <c r="DIS4" s="43"/>
      <c r="DIT4" s="43"/>
      <c r="DIU4" s="43"/>
      <c r="DIV4" s="43"/>
      <c r="DIW4" s="43"/>
      <c r="DIX4" s="43"/>
      <c r="DIY4" s="43"/>
      <c r="DIZ4" s="43"/>
      <c r="DJA4" s="43"/>
      <c r="DJB4" s="43"/>
      <c r="DJC4" s="43"/>
      <c r="DJD4" s="43"/>
      <c r="DJE4" s="43"/>
      <c r="DJF4" s="43"/>
      <c r="DJG4" s="43"/>
      <c r="DJH4" s="43"/>
      <c r="DJI4" s="43"/>
      <c r="DJJ4" s="43"/>
      <c r="DJK4" s="43"/>
      <c r="DJL4" s="43"/>
      <c r="DJM4" s="43"/>
      <c r="DJN4" s="43"/>
      <c r="DJO4" s="43"/>
      <c r="DJP4" s="43"/>
      <c r="DJQ4" s="43"/>
      <c r="DJR4" s="43"/>
      <c r="DJS4" s="43"/>
      <c r="DJT4" s="43"/>
      <c r="DJU4" s="43"/>
      <c r="DJV4" s="43"/>
      <c r="DJW4" s="43"/>
      <c r="DJX4" s="43"/>
      <c r="DJY4" s="43"/>
      <c r="DJZ4" s="43"/>
      <c r="DKA4" s="43"/>
      <c r="DKB4" s="43"/>
      <c r="DKC4" s="43"/>
      <c r="DKD4" s="43"/>
      <c r="DKE4" s="43"/>
      <c r="DKF4" s="43"/>
      <c r="DKG4" s="43"/>
      <c r="DKH4" s="43"/>
      <c r="DKI4" s="43"/>
      <c r="DKJ4" s="43"/>
      <c r="DKK4" s="43"/>
      <c r="DKL4" s="43"/>
      <c r="DKM4" s="43"/>
      <c r="DKN4" s="43"/>
      <c r="DKO4" s="43"/>
      <c r="DKP4" s="43"/>
      <c r="DKQ4" s="43"/>
      <c r="DKR4" s="43"/>
      <c r="DKS4" s="43"/>
      <c r="DKT4" s="43"/>
      <c r="DKU4" s="43"/>
      <c r="DKV4" s="43"/>
      <c r="DKW4" s="43"/>
      <c r="DKX4" s="43"/>
      <c r="DKY4" s="43"/>
      <c r="DKZ4" s="43"/>
      <c r="DLA4" s="43"/>
      <c r="DLB4" s="43"/>
      <c r="DLC4" s="43"/>
      <c r="DLD4" s="43"/>
      <c r="DLE4" s="43"/>
      <c r="DLF4" s="43"/>
      <c r="DLG4" s="43"/>
      <c r="DLH4" s="43"/>
      <c r="DLI4" s="43"/>
      <c r="DLJ4" s="43"/>
      <c r="DLK4" s="43"/>
      <c r="DLL4" s="43"/>
      <c r="DLM4" s="43"/>
      <c r="DLN4" s="43"/>
      <c r="DLO4" s="43"/>
      <c r="DLP4" s="43"/>
      <c r="DLQ4" s="43"/>
      <c r="DLR4" s="43"/>
      <c r="DLS4" s="43"/>
      <c r="DLT4" s="43"/>
      <c r="DLU4" s="43"/>
      <c r="DLV4" s="43"/>
      <c r="DLW4" s="43"/>
      <c r="DLX4" s="43"/>
      <c r="DLY4" s="43"/>
      <c r="DLZ4" s="43"/>
      <c r="DMA4" s="43"/>
      <c r="DMB4" s="43"/>
      <c r="DMC4" s="43"/>
      <c r="DMD4" s="43"/>
      <c r="DME4" s="43"/>
      <c r="DMF4" s="43"/>
      <c r="DMG4" s="43"/>
      <c r="DMH4" s="43"/>
      <c r="DMI4" s="43"/>
      <c r="DMJ4" s="43"/>
      <c r="DMK4" s="43"/>
      <c r="DML4" s="43"/>
      <c r="DMM4" s="43"/>
      <c r="DMN4" s="43"/>
      <c r="DMO4" s="43"/>
      <c r="DMP4" s="43"/>
      <c r="DMQ4" s="43"/>
      <c r="DMR4" s="43"/>
      <c r="DMS4" s="43"/>
      <c r="DMT4" s="43"/>
      <c r="DMU4" s="43"/>
      <c r="DMV4" s="43"/>
      <c r="DMW4" s="43"/>
      <c r="DMX4" s="43"/>
      <c r="DMY4" s="43"/>
      <c r="DMZ4" s="43"/>
      <c r="DNA4" s="43"/>
      <c r="DNB4" s="43"/>
      <c r="DNC4" s="43"/>
      <c r="DND4" s="43"/>
      <c r="DNE4" s="43"/>
      <c r="DNF4" s="43"/>
      <c r="DNG4" s="43"/>
      <c r="DNH4" s="43"/>
      <c r="DNI4" s="43"/>
      <c r="DNJ4" s="43"/>
      <c r="DNK4" s="43"/>
      <c r="DNL4" s="43"/>
      <c r="DNM4" s="43"/>
      <c r="DNN4" s="43"/>
      <c r="DNO4" s="43"/>
      <c r="DNP4" s="43"/>
      <c r="DNQ4" s="43"/>
      <c r="DNR4" s="43"/>
      <c r="DNS4" s="43"/>
      <c r="DNT4" s="43"/>
      <c r="DNU4" s="43"/>
      <c r="DNV4" s="43"/>
      <c r="DNW4" s="43"/>
      <c r="DNX4" s="43"/>
      <c r="DNY4" s="43"/>
      <c r="DNZ4" s="43"/>
      <c r="DOA4" s="43"/>
      <c r="DOB4" s="43"/>
      <c r="DOC4" s="43"/>
      <c r="DOD4" s="43"/>
      <c r="DOE4" s="43"/>
      <c r="DOF4" s="43"/>
      <c r="DOG4" s="43"/>
      <c r="DOH4" s="43"/>
      <c r="DOI4" s="43"/>
      <c r="DOJ4" s="43"/>
      <c r="DOK4" s="43"/>
      <c r="DOL4" s="43"/>
      <c r="DOM4" s="43"/>
      <c r="DON4" s="43"/>
      <c r="DOO4" s="43"/>
      <c r="DOP4" s="43"/>
      <c r="DOQ4" s="43"/>
      <c r="DOR4" s="43"/>
      <c r="DOS4" s="43"/>
      <c r="DOT4" s="43"/>
      <c r="DOU4" s="43"/>
      <c r="DOV4" s="43"/>
      <c r="DOW4" s="43"/>
      <c r="DOX4" s="43"/>
      <c r="DOY4" s="43"/>
      <c r="DOZ4" s="43"/>
      <c r="DPA4" s="43"/>
      <c r="DPB4" s="43"/>
      <c r="DPC4" s="43"/>
      <c r="DPD4" s="43"/>
      <c r="DPE4" s="43"/>
      <c r="DPF4" s="43"/>
      <c r="DPG4" s="43"/>
      <c r="DPH4" s="43"/>
      <c r="DPI4" s="43"/>
      <c r="DPJ4" s="43"/>
      <c r="DPK4" s="43"/>
      <c r="DPL4" s="43"/>
      <c r="DPM4" s="43"/>
      <c r="DPN4" s="43"/>
      <c r="DPO4" s="43"/>
      <c r="DPP4" s="43"/>
      <c r="DPQ4" s="43"/>
      <c r="DPR4" s="43"/>
      <c r="DPS4" s="43"/>
      <c r="DPT4" s="43"/>
      <c r="DPU4" s="43"/>
      <c r="DPV4" s="43"/>
      <c r="DPW4" s="43"/>
      <c r="DPX4" s="43"/>
      <c r="DPY4" s="43"/>
      <c r="DPZ4" s="43"/>
      <c r="DQA4" s="43"/>
      <c r="DQB4" s="43"/>
      <c r="DQC4" s="43"/>
      <c r="DQD4" s="43"/>
      <c r="DQE4" s="43"/>
      <c r="DQF4" s="43"/>
      <c r="DQG4" s="43"/>
      <c r="DQH4" s="43"/>
      <c r="DQI4" s="43"/>
      <c r="DQJ4" s="43"/>
      <c r="DQK4" s="43"/>
      <c r="DQL4" s="43"/>
      <c r="DQM4" s="43"/>
      <c r="DQN4" s="43"/>
      <c r="DQO4" s="43"/>
      <c r="DQP4" s="43"/>
      <c r="DQQ4" s="43"/>
      <c r="DQR4" s="43"/>
      <c r="DQS4" s="43"/>
      <c r="DQT4" s="43"/>
      <c r="DQU4" s="43"/>
      <c r="DQV4" s="43"/>
      <c r="DQW4" s="43"/>
      <c r="DQX4" s="43"/>
      <c r="DQY4" s="43"/>
      <c r="DQZ4" s="43"/>
      <c r="DRA4" s="43"/>
      <c r="DRB4" s="43"/>
      <c r="DRC4" s="43"/>
      <c r="DRD4" s="43"/>
      <c r="DRE4" s="43"/>
      <c r="DRF4" s="43"/>
      <c r="DRG4" s="43"/>
      <c r="DRH4" s="43"/>
      <c r="DRI4" s="43"/>
      <c r="DRJ4" s="43"/>
      <c r="DRK4" s="43"/>
      <c r="DRL4" s="43"/>
      <c r="DRM4" s="43"/>
      <c r="DRN4" s="43"/>
      <c r="DRO4" s="43"/>
      <c r="DRP4" s="43"/>
      <c r="DRQ4" s="43"/>
      <c r="DRR4" s="43"/>
      <c r="DRS4" s="43"/>
      <c r="DRT4" s="43"/>
      <c r="DRU4" s="43"/>
      <c r="DRV4" s="43"/>
      <c r="DRW4" s="43"/>
      <c r="DRX4" s="43"/>
      <c r="DRY4" s="43"/>
      <c r="DRZ4" s="43"/>
      <c r="DSA4" s="43"/>
      <c r="DSB4" s="43"/>
      <c r="DSC4" s="43"/>
      <c r="DSD4" s="43"/>
      <c r="DSE4" s="43"/>
      <c r="DSF4" s="43"/>
      <c r="DSG4" s="43"/>
      <c r="DSH4" s="43"/>
      <c r="DSI4" s="43"/>
      <c r="DSJ4" s="43"/>
      <c r="DSK4" s="43"/>
      <c r="DSL4" s="43"/>
      <c r="DSM4" s="43"/>
      <c r="DSN4" s="43"/>
      <c r="DSO4" s="43"/>
      <c r="DSP4" s="43"/>
      <c r="DSQ4" s="43"/>
      <c r="DSR4" s="43"/>
      <c r="DSS4" s="43"/>
      <c r="DST4" s="43"/>
      <c r="DSU4" s="43"/>
      <c r="DSV4" s="43"/>
      <c r="DSW4" s="43"/>
      <c r="DSX4" s="43"/>
      <c r="DSY4" s="43"/>
      <c r="DSZ4" s="43"/>
      <c r="DTA4" s="43"/>
      <c r="DTB4" s="43"/>
      <c r="DTC4" s="43"/>
      <c r="DTD4" s="43"/>
      <c r="DTE4" s="43"/>
      <c r="DTF4" s="43"/>
      <c r="DTG4" s="43"/>
      <c r="DTH4" s="43"/>
      <c r="DTI4" s="43"/>
      <c r="DTJ4" s="43"/>
      <c r="DTK4" s="43"/>
      <c r="DTL4" s="43"/>
      <c r="DTM4" s="43"/>
      <c r="DTN4" s="43"/>
      <c r="DTO4" s="43"/>
      <c r="DTP4" s="43"/>
      <c r="DTQ4" s="43"/>
      <c r="DTR4" s="43"/>
      <c r="DTS4" s="43"/>
      <c r="DTT4" s="43"/>
      <c r="DTU4" s="43"/>
      <c r="DTV4" s="43"/>
      <c r="DTW4" s="43"/>
      <c r="DTX4" s="43"/>
      <c r="DTY4" s="43"/>
      <c r="DTZ4" s="43"/>
      <c r="DUA4" s="43"/>
      <c r="DUB4" s="43"/>
      <c r="DUC4" s="43"/>
      <c r="DUD4" s="43"/>
      <c r="DUE4" s="43"/>
      <c r="DUF4" s="43"/>
      <c r="DUG4" s="43"/>
      <c r="DUH4" s="43"/>
      <c r="DUI4" s="43"/>
      <c r="DUJ4" s="43"/>
      <c r="DUK4" s="43"/>
      <c r="DUL4" s="43"/>
      <c r="DUM4" s="43"/>
      <c r="DUN4" s="43"/>
      <c r="DUO4" s="43"/>
      <c r="DUP4" s="43"/>
      <c r="DUQ4" s="43"/>
      <c r="DUR4" s="43"/>
      <c r="DUS4" s="43"/>
      <c r="DUT4" s="43"/>
      <c r="DUU4" s="43"/>
      <c r="DUV4" s="43"/>
      <c r="DUW4" s="43"/>
      <c r="DUX4" s="43"/>
      <c r="DUY4" s="43"/>
      <c r="DUZ4" s="43"/>
      <c r="DVA4" s="43"/>
      <c r="DVB4" s="43"/>
      <c r="DVC4" s="43"/>
      <c r="DVD4" s="43"/>
      <c r="DVE4" s="43"/>
      <c r="DVF4" s="43"/>
      <c r="DVG4" s="43"/>
      <c r="DVH4" s="43"/>
      <c r="DVI4" s="43"/>
      <c r="DVJ4" s="43"/>
      <c r="DVK4" s="43"/>
      <c r="DVL4" s="43"/>
      <c r="DVM4" s="43"/>
      <c r="DVN4" s="43"/>
      <c r="DVO4" s="43"/>
      <c r="DVP4" s="43"/>
      <c r="DVQ4" s="43"/>
      <c r="DVR4" s="43"/>
      <c r="DVS4" s="43"/>
      <c r="DVT4" s="43"/>
      <c r="DVU4" s="43"/>
      <c r="DVV4" s="43"/>
      <c r="DVW4" s="43"/>
      <c r="DVX4" s="43"/>
      <c r="DVY4" s="43"/>
      <c r="DVZ4" s="43"/>
      <c r="DWA4" s="43"/>
      <c r="DWB4" s="43"/>
      <c r="DWC4" s="43"/>
      <c r="DWD4" s="43"/>
      <c r="DWE4" s="43"/>
      <c r="DWF4" s="43"/>
      <c r="DWG4" s="43"/>
      <c r="DWH4" s="43"/>
      <c r="DWI4" s="43"/>
      <c r="DWJ4" s="43"/>
      <c r="DWK4" s="43"/>
      <c r="DWL4" s="43"/>
      <c r="DWM4" s="43"/>
      <c r="DWN4" s="43"/>
      <c r="DWO4" s="43"/>
      <c r="DWP4" s="43"/>
      <c r="DWQ4" s="43"/>
      <c r="DWR4" s="43"/>
      <c r="DWS4" s="43"/>
      <c r="DWT4" s="43"/>
      <c r="DWU4" s="43"/>
      <c r="DWV4" s="43"/>
      <c r="DWW4" s="43"/>
      <c r="DWX4" s="43"/>
      <c r="DWY4" s="43"/>
      <c r="DWZ4" s="43"/>
      <c r="DXA4" s="43"/>
      <c r="DXB4" s="43"/>
      <c r="DXC4" s="43"/>
      <c r="DXD4" s="43"/>
      <c r="DXE4" s="43"/>
      <c r="DXF4" s="43"/>
      <c r="DXG4" s="43"/>
      <c r="DXH4" s="43"/>
      <c r="DXI4" s="43"/>
      <c r="DXJ4" s="43"/>
      <c r="DXK4" s="43"/>
      <c r="DXL4" s="43"/>
      <c r="DXM4" s="43"/>
      <c r="DXN4" s="43"/>
      <c r="DXO4" s="43"/>
      <c r="DXP4" s="43"/>
      <c r="DXQ4" s="43"/>
      <c r="DXR4" s="43"/>
      <c r="DXS4" s="43"/>
      <c r="DXT4" s="43"/>
      <c r="DXU4" s="43"/>
      <c r="DXV4" s="43"/>
      <c r="DXW4" s="43"/>
      <c r="DXX4" s="43"/>
      <c r="DXY4" s="43"/>
      <c r="DXZ4" s="43"/>
      <c r="DYA4" s="43"/>
      <c r="DYB4" s="43"/>
      <c r="DYC4" s="43"/>
      <c r="DYD4" s="43"/>
      <c r="DYE4" s="43"/>
      <c r="DYF4" s="43"/>
      <c r="DYG4" s="43"/>
      <c r="DYH4" s="43"/>
      <c r="DYI4" s="43"/>
      <c r="DYJ4" s="43"/>
      <c r="DYK4" s="43"/>
      <c r="DYL4" s="43"/>
      <c r="DYM4" s="43"/>
      <c r="DYN4" s="43"/>
      <c r="DYO4" s="43"/>
      <c r="DYP4" s="43"/>
      <c r="DYQ4" s="43"/>
      <c r="DYR4" s="43"/>
      <c r="DYS4" s="43"/>
      <c r="DYT4" s="43"/>
      <c r="DYU4" s="43"/>
      <c r="DYV4" s="43"/>
      <c r="DYW4" s="43"/>
      <c r="DYX4" s="43"/>
      <c r="DYY4" s="43"/>
      <c r="DYZ4" s="43"/>
      <c r="DZA4" s="43"/>
      <c r="DZB4" s="43"/>
      <c r="DZC4" s="43"/>
      <c r="DZD4" s="43"/>
      <c r="DZE4" s="43"/>
      <c r="DZF4" s="43"/>
      <c r="DZG4" s="43"/>
      <c r="DZH4" s="43"/>
      <c r="DZI4" s="43"/>
      <c r="DZJ4" s="43"/>
      <c r="DZK4" s="43"/>
      <c r="DZL4" s="43"/>
      <c r="DZM4" s="43"/>
      <c r="DZN4" s="43"/>
      <c r="DZO4" s="43"/>
      <c r="DZP4" s="43"/>
      <c r="DZQ4" s="43"/>
      <c r="DZR4" s="43"/>
      <c r="DZS4" s="43"/>
      <c r="DZT4" s="43"/>
      <c r="DZU4" s="43"/>
      <c r="DZV4" s="43"/>
      <c r="DZW4" s="43"/>
      <c r="DZX4" s="43"/>
      <c r="DZY4" s="43"/>
      <c r="DZZ4" s="43"/>
      <c r="EAA4" s="43"/>
      <c r="EAB4" s="43"/>
      <c r="EAC4" s="43"/>
      <c r="EAD4" s="43"/>
      <c r="EAE4" s="43"/>
      <c r="EAF4" s="43"/>
      <c r="EAG4" s="43"/>
      <c r="EAH4" s="43"/>
      <c r="EAI4" s="43"/>
      <c r="EAJ4" s="43"/>
      <c r="EAK4" s="43"/>
      <c r="EAL4" s="43"/>
      <c r="EAM4" s="43"/>
      <c r="EAN4" s="43"/>
      <c r="EAO4" s="43"/>
      <c r="EAP4" s="43"/>
      <c r="EAQ4" s="43"/>
      <c r="EAR4" s="43"/>
      <c r="EAS4" s="43"/>
      <c r="EAT4" s="43"/>
      <c r="EAU4" s="43"/>
      <c r="EAV4" s="43"/>
      <c r="EAW4" s="43"/>
      <c r="EAX4" s="43"/>
      <c r="EAY4" s="43"/>
      <c r="EAZ4" s="43"/>
      <c r="EBA4" s="43"/>
      <c r="EBB4" s="43"/>
      <c r="EBC4" s="43"/>
      <c r="EBD4" s="43"/>
      <c r="EBE4" s="43"/>
      <c r="EBF4" s="43"/>
      <c r="EBG4" s="43"/>
      <c r="EBH4" s="43"/>
      <c r="EBI4" s="43"/>
      <c r="EBJ4" s="43"/>
      <c r="EBK4" s="43"/>
      <c r="EBL4" s="43"/>
      <c r="EBM4" s="43"/>
      <c r="EBN4" s="43"/>
      <c r="EBO4" s="43"/>
      <c r="EBP4" s="43"/>
      <c r="EBQ4" s="43"/>
      <c r="EBR4" s="43"/>
      <c r="EBS4" s="43"/>
      <c r="EBT4" s="43"/>
      <c r="EBU4" s="43"/>
      <c r="EBV4" s="43"/>
      <c r="EBW4" s="43"/>
      <c r="EBX4" s="43"/>
      <c r="EBY4" s="43"/>
      <c r="EBZ4" s="43"/>
      <c r="ECA4" s="43"/>
      <c r="ECB4" s="43"/>
      <c r="ECC4" s="43"/>
      <c r="ECD4" s="43"/>
      <c r="ECE4" s="43"/>
      <c r="ECF4" s="43"/>
      <c r="ECG4" s="43"/>
      <c r="ECH4" s="43"/>
      <c r="ECI4" s="43"/>
      <c r="ECJ4" s="43"/>
      <c r="ECK4" s="43"/>
      <c r="ECL4" s="43"/>
      <c r="ECM4" s="43"/>
      <c r="ECN4" s="43"/>
      <c r="ECO4" s="43"/>
      <c r="ECP4" s="43"/>
      <c r="ECQ4" s="43"/>
      <c r="ECR4" s="43"/>
      <c r="ECS4" s="43"/>
      <c r="ECT4" s="43"/>
      <c r="ECU4" s="43"/>
      <c r="ECV4" s="43"/>
      <c r="ECW4" s="43"/>
      <c r="ECX4" s="43"/>
      <c r="ECY4" s="43"/>
      <c r="ECZ4" s="43"/>
      <c r="EDA4" s="43"/>
      <c r="EDB4" s="43"/>
      <c r="EDC4" s="43"/>
      <c r="EDD4" s="43"/>
      <c r="EDE4" s="43"/>
      <c r="EDF4" s="43"/>
      <c r="EDG4" s="43"/>
      <c r="EDH4" s="43"/>
      <c r="EDI4" s="43"/>
      <c r="EDJ4" s="43"/>
      <c r="EDK4" s="43"/>
      <c r="EDL4" s="43"/>
      <c r="EDM4" s="43"/>
      <c r="EDN4" s="43"/>
      <c r="EDO4" s="43"/>
      <c r="EDP4" s="43"/>
      <c r="EDQ4" s="43"/>
      <c r="EDR4" s="43"/>
      <c r="EDS4" s="43"/>
      <c r="EDT4" s="43"/>
      <c r="EDU4" s="43"/>
      <c r="EDV4" s="43"/>
      <c r="EDW4" s="43"/>
      <c r="EDX4" s="43"/>
      <c r="EDY4" s="43"/>
      <c r="EDZ4" s="43"/>
      <c r="EEA4" s="43"/>
      <c r="EEB4" s="43"/>
      <c r="EEC4" s="43"/>
      <c r="EED4" s="43"/>
      <c r="EEE4" s="43"/>
      <c r="EEF4" s="43"/>
      <c r="EEG4" s="43"/>
      <c r="EEH4" s="43"/>
      <c r="EEI4" s="43"/>
      <c r="EEJ4" s="43"/>
      <c r="EEK4" s="43"/>
      <c r="EEL4" s="43"/>
      <c r="EEM4" s="43"/>
      <c r="EEN4" s="43"/>
      <c r="EEO4" s="43"/>
      <c r="EEP4" s="43"/>
      <c r="EEQ4" s="43"/>
      <c r="EER4" s="43"/>
      <c r="EES4" s="43"/>
      <c r="EET4" s="43"/>
      <c r="EEU4" s="43"/>
      <c r="EEV4" s="43"/>
      <c r="EEW4" s="43"/>
      <c r="EEX4" s="43"/>
      <c r="EEY4" s="43"/>
      <c r="EEZ4" s="43"/>
      <c r="EFA4" s="43"/>
      <c r="EFB4" s="43"/>
      <c r="EFC4" s="43"/>
      <c r="EFD4" s="43"/>
      <c r="EFE4" s="43"/>
      <c r="EFF4" s="43"/>
      <c r="EFG4" s="43"/>
      <c r="EFH4" s="43"/>
      <c r="EFI4" s="43"/>
      <c r="EFJ4" s="43"/>
      <c r="EFK4" s="43"/>
      <c r="EFL4" s="43"/>
      <c r="EFM4" s="43"/>
      <c r="EFN4" s="43"/>
      <c r="EFO4" s="43"/>
      <c r="EFP4" s="43"/>
      <c r="EFQ4" s="43"/>
      <c r="EFR4" s="43"/>
      <c r="EFS4" s="43"/>
      <c r="EFT4" s="43"/>
      <c r="EFU4" s="43"/>
      <c r="EFV4" s="43"/>
      <c r="EFW4" s="43"/>
      <c r="EFX4" s="43"/>
      <c r="EFY4" s="43"/>
      <c r="EFZ4" s="43"/>
      <c r="EGA4" s="43"/>
      <c r="EGB4" s="43"/>
      <c r="EGC4" s="43"/>
      <c r="EGD4" s="43"/>
      <c r="EGE4" s="43"/>
      <c r="EGF4" s="43"/>
      <c r="EGG4" s="43"/>
      <c r="EGH4" s="43"/>
      <c r="EGI4" s="43"/>
      <c r="EGJ4" s="43"/>
      <c r="EGK4" s="43"/>
      <c r="EGL4" s="43"/>
      <c r="EGM4" s="43"/>
      <c r="EGN4" s="43"/>
      <c r="EGO4" s="43"/>
      <c r="EGP4" s="43"/>
      <c r="EGQ4" s="43"/>
      <c r="EGR4" s="43"/>
      <c r="EGS4" s="43"/>
      <c r="EGT4" s="43"/>
      <c r="EGU4" s="43"/>
      <c r="EGV4" s="43"/>
      <c r="EGW4" s="43"/>
      <c r="EGX4" s="43"/>
      <c r="EGY4" s="43"/>
      <c r="EGZ4" s="43"/>
      <c r="EHA4" s="43"/>
      <c r="EHB4" s="43"/>
      <c r="EHC4" s="43"/>
      <c r="EHD4" s="43"/>
      <c r="EHE4" s="43"/>
      <c r="EHF4" s="43"/>
      <c r="EHG4" s="43"/>
      <c r="EHH4" s="43"/>
      <c r="EHI4" s="43"/>
      <c r="EHJ4" s="43"/>
      <c r="EHK4" s="43"/>
      <c r="EHL4" s="43"/>
      <c r="EHM4" s="43"/>
      <c r="EHN4" s="43"/>
      <c r="EHO4" s="43"/>
      <c r="EHP4" s="43"/>
      <c r="EHQ4" s="43"/>
      <c r="EHR4" s="43"/>
      <c r="EHS4" s="43"/>
      <c r="EHT4" s="43"/>
      <c r="EHU4" s="43"/>
      <c r="EHV4" s="43"/>
      <c r="EHW4" s="43"/>
      <c r="EHX4" s="43"/>
      <c r="EHY4" s="43"/>
      <c r="EHZ4" s="43"/>
      <c r="EIA4" s="43"/>
      <c r="EIB4" s="43"/>
      <c r="EIC4" s="43"/>
      <c r="EID4" s="43"/>
      <c r="EIE4" s="43"/>
      <c r="EIF4" s="43"/>
      <c r="EIG4" s="43"/>
      <c r="EIH4" s="43"/>
      <c r="EII4" s="43"/>
      <c r="EIJ4" s="43"/>
      <c r="EIK4" s="43"/>
      <c r="EIL4" s="43"/>
      <c r="EIM4" s="43"/>
      <c r="EIN4" s="43"/>
      <c r="EIO4" s="43"/>
      <c r="EIP4" s="43"/>
      <c r="EIQ4" s="43"/>
      <c r="EIR4" s="43"/>
      <c r="EIS4" s="43"/>
      <c r="EIT4" s="43"/>
      <c r="EIU4" s="43"/>
      <c r="EIV4" s="43"/>
      <c r="EIW4" s="43"/>
      <c r="EIX4" s="43"/>
      <c r="EIY4" s="43"/>
      <c r="EIZ4" s="43"/>
      <c r="EJA4" s="43"/>
      <c r="EJB4" s="43"/>
      <c r="EJC4" s="43"/>
      <c r="EJD4" s="43"/>
      <c r="EJE4" s="43"/>
      <c r="EJF4" s="43"/>
      <c r="EJG4" s="43"/>
      <c r="EJH4" s="43"/>
      <c r="EJI4" s="43"/>
      <c r="EJJ4" s="43"/>
      <c r="EJK4" s="43"/>
      <c r="EJL4" s="43"/>
      <c r="EJM4" s="43"/>
      <c r="EJN4" s="43"/>
      <c r="EJO4" s="43"/>
      <c r="EJP4" s="43"/>
      <c r="EJQ4" s="43"/>
      <c r="EJR4" s="43"/>
      <c r="EJS4" s="43"/>
      <c r="EJT4" s="43"/>
      <c r="EJU4" s="43"/>
      <c r="EJV4" s="43"/>
      <c r="EJW4" s="43"/>
      <c r="EJX4" s="43"/>
      <c r="EJY4" s="43"/>
      <c r="EJZ4" s="43"/>
      <c r="EKA4" s="43"/>
      <c r="EKB4" s="43"/>
      <c r="EKC4" s="43"/>
      <c r="EKD4" s="43"/>
      <c r="EKE4" s="43"/>
      <c r="EKF4" s="43"/>
      <c r="EKG4" s="43"/>
      <c r="EKH4" s="43"/>
      <c r="EKI4" s="43"/>
      <c r="EKJ4" s="43"/>
      <c r="EKK4" s="43"/>
      <c r="EKL4" s="43"/>
      <c r="EKM4" s="43"/>
      <c r="EKN4" s="43"/>
      <c r="EKO4" s="43"/>
      <c r="EKP4" s="43"/>
      <c r="EKQ4" s="43"/>
      <c r="EKR4" s="43"/>
      <c r="EKS4" s="43"/>
      <c r="EKT4" s="43"/>
      <c r="EKU4" s="43"/>
      <c r="EKV4" s="43"/>
      <c r="EKW4" s="43"/>
      <c r="EKX4" s="43"/>
      <c r="EKY4" s="43"/>
      <c r="EKZ4" s="43"/>
      <c r="ELA4" s="43"/>
      <c r="ELB4" s="43"/>
      <c r="ELC4" s="43"/>
      <c r="ELD4" s="43"/>
      <c r="ELE4" s="43"/>
      <c r="ELF4" s="43"/>
      <c r="ELG4" s="43"/>
      <c r="ELH4" s="43"/>
      <c r="ELI4" s="43"/>
      <c r="ELJ4" s="43"/>
      <c r="ELK4" s="43"/>
      <c r="ELL4" s="43"/>
      <c r="ELM4" s="43"/>
      <c r="ELN4" s="43"/>
      <c r="ELO4" s="43"/>
      <c r="ELP4" s="43"/>
      <c r="ELQ4" s="43"/>
      <c r="ELR4" s="43"/>
      <c r="ELS4" s="43"/>
      <c r="ELT4" s="43"/>
      <c r="ELU4" s="43"/>
      <c r="ELV4" s="43"/>
      <c r="ELW4" s="43"/>
      <c r="ELX4" s="43"/>
      <c r="ELY4" s="43"/>
      <c r="ELZ4" s="43"/>
      <c r="EMA4" s="43"/>
      <c r="EMB4" s="43"/>
      <c r="EMC4" s="43"/>
      <c r="EMD4" s="43"/>
      <c r="EME4" s="43"/>
      <c r="EMF4" s="43"/>
      <c r="EMG4" s="43"/>
      <c r="EMH4" s="43"/>
      <c r="EMI4" s="43"/>
      <c r="EMJ4" s="43"/>
      <c r="EMK4" s="43"/>
      <c r="EML4" s="43"/>
      <c r="EMM4" s="43"/>
      <c r="EMN4" s="43"/>
      <c r="EMO4" s="43"/>
      <c r="EMP4" s="43"/>
      <c r="EMQ4" s="43"/>
      <c r="EMR4" s="43"/>
      <c r="EMS4" s="43"/>
      <c r="EMT4" s="43"/>
      <c r="EMU4" s="43"/>
      <c r="EMV4" s="43"/>
      <c r="EMW4" s="43"/>
      <c r="EMX4" s="43"/>
      <c r="EMY4" s="43"/>
      <c r="EMZ4" s="43"/>
      <c r="ENA4" s="43"/>
      <c r="ENB4" s="43"/>
      <c r="ENC4" s="43"/>
      <c r="END4" s="43"/>
      <c r="ENE4" s="43"/>
      <c r="ENF4" s="43"/>
      <c r="ENG4" s="43"/>
      <c r="ENH4" s="43"/>
      <c r="ENI4" s="43"/>
      <c r="ENJ4" s="43"/>
      <c r="ENK4" s="43"/>
      <c r="ENL4" s="43"/>
      <c r="ENM4" s="43"/>
      <c r="ENN4" s="43"/>
      <c r="ENO4" s="43"/>
      <c r="ENP4" s="43"/>
      <c r="ENQ4" s="43"/>
      <c r="ENR4" s="43"/>
      <c r="ENS4" s="43"/>
      <c r="ENT4" s="43"/>
      <c r="ENU4" s="43"/>
      <c r="ENV4" s="43"/>
      <c r="ENW4" s="43"/>
      <c r="ENX4" s="43"/>
      <c r="ENY4" s="43"/>
      <c r="ENZ4" s="43"/>
      <c r="EOA4" s="43"/>
      <c r="EOB4" s="43"/>
      <c r="EOC4" s="43"/>
      <c r="EOD4" s="43"/>
      <c r="EOE4" s="43"/>
      <c r="EOF4" s="43"/>
      <c r="EOG4" s="43"/>
      <c r="EOH4" s="43"/>
      <c r="EOI4" s="43"/>
      <c r="EOJ4" s="43"/>
      <c r="EOK4" s="43"/>
      <c r="EOL4" s="43"/>
      <c r="EOM4" s="43"/>
      <c r="EON4" s="43"/>
      <c r="EOO4" s="43"/>
      <c r="EOP4" s="43"/>
      <c r="EOQ4" s="43"/>
      <c r="EOR4" s="43"/>
      <c r="EOS4" s="43"/>
      <c r="EOT4" s="43"/>
      <c r="EOU4" s="43"/>
      <c r="EOV4" s="43"/>
      <c r="EOW4" s="43"/>
      <c r="EOX4" s="43"/>
      <c r="EOY4" s="43"/>
      <c r="EOZ4" s="43"/>
      <c r="EPA4" s="43"/>
      <c r="EPB4" s="43"/>
      <c r="EPC4" s="43"/>
      <c r="EPD4" s="43"/>
      <c r="EPE4" s="43"/>
      <c r="EPF4" s="43"/>
      <c r="EPG4" s="43"/>
      <c r="EPH4" s="43"/>
      <c r="EPI4" s="43"/>
      <c r="EPJ4" s="43"/>
      <c r="EPK4" s="43"/>
      <c r="EPL4" s="43"/>
      <c r="EPM4" s="43"/>
      <c r="EPN4" s="43"/>
      <c r="EPO4" s="43"/>
      <c r="EPP4" s="43"/>
      <c r="EPQ4" s="43"/>
      <c r="EPR4" s="43"/>
      <c r="EPS4" s="43"/>
      <c r="EPT4" s="43"/>
      <c r="EPU4" s="43"/>
      <c r="EPV4" s="43"/>
      <c r="EPW4" s="43"/>
      <c r="EPX4" s="43"/>
      <c r="EPY4" s="43"/>
      <c r="EPZ4" s="43"/>
      <c r="EQA4" s="43"/>
      <c r="EQB4" s="43"/>
      <c r="EQC4" s="43"/>
      <c r="EQD4" s="43"/>
      <c r="EQE4" s="43"/>
      <c r="EQF4" s="43"/>
      <c r="EQG4" s="43"/>
      <c r="EQH4" s="43"/>
      <c r="EQI4" s="43"/>
      <c r="EQJ4" s="43"/>
      <c r="EQK4" s="43"/>
      <c r="EQL4" s="43"/>
      <c r="EQM4" s="43"/>
      <c r="EQN4" s="43"/>
      <c r="EQO4" s="43"/>
      <c r="EQP4" s="43"/>
      <c r="EQQ4" s="43"/>
      <c r="EQR4" s="43"/>
      <c r="EQS4" s="43"/>
      <c r="EQT4" s="43"/>
      <c r="EQU4" s="43"/>
      <c r="EQV4" s="43"/>
      <c r="EQW4" s="43"/>
      <c r="EQX4" s="43"/>
      <c r="EQY4" s="43"/>
      <c r="EQZ4" s="43"/>
      <c r="ERA4" s="43"/>
      <c r="ERB4" s="43"/>
      <c r="ERC4" s="43"/>
      <c r="ERD4" s="43"/>
      <c r="ERE4" s="43"/>
      <c r="ERF4" s="43"/>
      <c r="ERG4" s="43"/>
      <c r="ERH4" s="43"/>
      <c r="ERI4" s="43"/>
      <c r="ERJ4" s="43"/>
      <c r="ERK4" s="43"/>
      <c r="ERL4" s="43"/>
      <c r="ERM4" s="43"/>
      <c r="ERN4" s="43"/>
      <c r="ERO4" s="43"/>
      <c r="ERP4" s="43"/>
      <c r="ERQ4" s="43"/>
      <c r="ERR4" s="43"/>
      <c r="ERS4" s="43"/>
      <c r="ERT4" s="43"/>
      <c r="ERU4" s="43"/>
      <c r="ERV4" s="43"/>
      <c r="ERW4" s="43"/>
      <c r="ERX4" s="43"/>
      <c r="ERY4" s="43"/>
      <c r="ERZ4" s="43"/>
      <c r="ESA4" s="43"/>
      <c r="ESB4" s="43"/>
      <c r="ESC4" s="43"/>
      <c r="ESD4" s="43"/>
      <c r="ESE4" s="43"/>
      <c r="ESF4" s="43"/>
      <c r="ESG4" s="43"/>
      <c r="ESH4" s="43"/>
      <c r="ESI4" s="43"/>
      <c r="ESJ4" s="43"/>
      <c r="ESK4" s="43"/>
      <c r="ESL4" s="43"/>
      <c r="ESM4" s="43"/>
      <c r="ESN4" s="43"/>
      <c r="ESO4" s="43"/>
      <c r="ESP4" s="43"/>
      <c r="ESQ4" s="43"/>
      <c r="ESR4" s="43"/>
      <c r="ESS4" s="43"/>
      <c r="EST4" s="43"/>
      <c r="ESU4" s="43"/>
      <c r="ESV4" s="43"/>
      <c r="ESW4" s="43"/>
      <c r="ESX4" s="43"/>
      <c r="ESY4" s="43"/>
      <c r="ESZ4" s="43"/>
      <c r="ETA4" s="43"/>
      <c r="ETB4" s="43"/>
      <c r="ETC4" s="43"/>
      <c r="ETD4" s="43"/>
      <c r="ETE4" s="43"/>
      <c r="ETF4" s="43"/>
      <c r="ETG4" s="43"/>
      <c r="ETH4" s="43"/>
      <c r="ETI4" s="43"/>
      <c r="ETJ4" s="43"/>
      <c r="ETK4" s="43"/>
      <c r="ETL4" s="43"/>
      <c r="ETM4" s="43"/>
      <c r="ETN4" s="43"/>
      <c r="ETO4" s="43"/>
      <c r="ETP4" s="43"/>
      <c r="ETQ4" s="43"/>
      <c r="ETR4" s="43"/>
      <c r="ETS4" s="43"/>
      <c r="ETT4" s="43"/>
      <c r="ETU4" s="43"/>
      <c r="ETV4" s="43"/>
      <c r="ETW4" s="43"/>
      <c r="ETX4" s="43"/>
      <c r="ETY4" s="43"/>
      <c r="ETZ4" s="43"/>
      <c r="EUA4" s="43"/>
      <c r="EUB4" s="43"/>
      <c r="EUC4" s="43"/>
      <c r="EUD4" s="43"/>
      <c r="EUE4" s="43"/>
      <c r="EUF4" s="43"/>
      <c r="EUG4" s="43"/>
      <c r="EUH4" s="43"/>
      <c r="EUI4" s="43"/>
      <c r="EUJ4" s="43"/>
      <c r="EUK4" s="43"/>
      <c r="EUL4" s="43"/>
      <c r="EUM4" s="43"/>
      <c r="EUN4" s="43"/>
      <c r="EUO4" s="43"/>
      <c r="EUP4" s="43"/>
      <c r="EUQ4" s="43"/>
      <c r="EUR4" s="43"/>
      <c r="EUS4" s="43"/>
      <c r="EUT4" s="43"/>
      <c r="EUU4" s="43"/>
      <c r="EUV4" s="43"/>
      <c r="EUW4" s="43"/>
      <c r="EUX4" s="43"/>
      <c r="EUY4" s="43"/>
      <c r="EUZ4" s="43"/>
      <c r="EVA4" s="43"/>
      <c r="EVB4" s="43"/>
      <c r="EVC4" s="43"/>
      <c r="EVD4" s="43"/>
      <c r="EVE4" s="43"/>
      <c r="EVF4" s="43"/>
      <c r="EVG4" s="43"/>
      <c r="EVH4" s="43"/>
      <c r="EVI4" s="43"/>
      <c r="EVJ4" s="43"/>
      <c r="EVK4" s="43"/>
      <c r="EVL4" s="43"/>
      <c r="EVM4" s="43"/>
      <c r="EVN4" s="43"/>
      <c r="EVO4" s="43"/>
      <c r="EVP4" s="43"/>
      <c r="EVQ4" s="43"/>
      <c r="EVR4" s="43"/>
      <c r="EVS4" s="43"/>
      <c r="EVT4" s="43"/>
      <c r="EVU4" s="43"/>
      <c r="EVV4" s="43"/>
      <c r="EVW4" s="43"/>
      <c r="EVX4" s="43"/>
      <c r="EVY4" s="43"/>
      <c r="EVZ4" s="43"/>
      <c r="EWA4" s="43"/>
      <c r="EWB4" s="43"/>
      <c r="EWC4" s="43"/>
      <c r="EWD4" s="43"/>
      <c r="EWE4" s="43"/>
      <c r="EWF4" s="43"/>
      <c r="EWG4" s="43"/>
      <c r="EWH4" s="43"/>
      <c r="EWI4" s="43"/>
      <c r="EWJ4" s="43"/>
      <c r="EWK4" s="43"/>
      <c r="EWL4" s="43"/>
      <c r="EWM4" s="43"/>
      <c r="EWN4" s="43"/>
      <c r="EWO4" s="43"/>
      <c r="EWP4" s="43"/>
      <c r="EWQ4" s="43"/>
      <c r="EWR4" s="43"/>
      <c r="EWS4" s="43"/>
      <c r="EWT4" s="43"/>
      <c r="EWU4" s="43"/>
      <c r="EWV4" s="43"/>
      <c r="EWW4" s="43"/>
      <c r="EWX4" s="43"/>
      <c r="EWY4" s="43"/>
      <c r="EWZ4" s="43"/>
      <c r="EXA4" s="43"/>
      <c r="EXB4" s="43"/>
      <c r="EXC4" s="43"/>
      <c r="EXD4" s="43"/>
      <c r="EXE4" s="43"/>
      <c r="EXF4" s="43"/>
      <c r="EXG4" s="43"/>
      <c r="EXH4" s="43"/>
      <c r="EXI4" s="43"/>
      <c r="EXJ4" s="43"/>
      <c r="EXK4" s="43"/>
      <c r="EXL4" s="43"/>
      <c r="EXM4" s="43"/>
      <c r="EXN4" s="43"/>
      <c r="EXO4" s="43"/>
      <c r="EXP4" s="43"/>
      <c r="EXQ4" s="43"/>
      <c r="EXR4" s="43"/>
      <c r="EXS4" s="43"/>
      <c r="EXT4" s="43"/>
      <c r="EXU4" s="43"/>
      <c r="EXV4" s="43"/>
      <c r="EXW4" s="43"/>
      <c r="EXX4" s="43"/>
      <c r="EXY4" s="43"/>
      <c r="EXZ4" s="43"/>
      <c r="EYA4" s="43"/>
      <c r="EYB4" s="43"/>
      <c r="EYC4" s="43"/>
      <c r="EYD4" s="43"/>
      <c r="EYE4" s="43"/>
      <c r="EYF4" s="43"/>
      <c r="EYG4" s="43"/>
      <c r="EYH4" s="43"/>
      <c r="EYI4" s="43"/>
      <c r="EYJ4" s="43"/>
      <c r="EYK4" s="43"/>
      <c r="EYL4" s="43"/>
      <c r="EYM4" s="43"/>
      <c r="EYN4" s="43"/>
      <c r="EYO4" s="43"/>
      <c r="EYP4" s="43"/>
      <c r="EYQ4" s="43"/>
      <c r="EYR4" s="43"/>
      <c r="EYS4" s="43"/>
      <c r="EYT4" s="43"/>
      <c r="EYU4" s="43"/>
      <c r="EYV4" s="43"/>
      <c r="EYW4" s="43"/>
      <c r="EYX4" s="43"/>
      <c r="EYY4" s="43"/>
      <c r="EYZ4" s="43"/>
      <c r="EZA4" s="43"/>
      <c r="EZB4" s="43"/>
      <c r="EZC4" s="43"/>
      <c r="EZD4" s="43"/>
      <c r="EZE4" s="43"/>
      <c r="EZF4" s="43"/>
      <c r="EZG4" s="43"/>
      <c r="EZH4" s="43"/>
      <c r="EZI4" s="43"/>
      <c r="EZJ4" s="43"/>
      <c r="EZK4" s="43"/>
      <c r="EZL4" s="43"/>
      <c r="EZM4" s="43"/>
      <c r="EZN4" s="43"/>
      <c r="EZO4" s="43"/>
      <c r="EZP4" s="43"/>
      <c r="EZQ4" s="43"/>
      <c r="EZR4" s="43"/>
      <c r="EZS4" s="43"/>
      <c r="EZT4" s="43"/>
      <c r="EZU4" s="43"/>
      <c r="EZV4" s="43"/>
      <c r="EZW4" s="43"/>
      <c r="EZX4" s="43"/>
      <c r="EZY4" s="43"/>
      <c r="EZZ4" s="43"/>
      <c r="FAA4" s="43"/>
      <c r="FAB4" s="43"/>
      <c r="FAC4" s="43"/>
      <c r="FAD4" s="43"/>
      <c r="FAE4" s="43"/>
      <c r="FAF4" s="43"/>
      <c r="FAG4" s="43"/>
      <c r="FAH4" s="43"/>
      <c r="FAI4" s="43"/>
      <c r="FAJ4" s="43"/>
      <c r="FAK4" s="43"/>
      <c r="FAL4" s="43"/>
      <c r="FAM4" s="43"/>
      <c r="FAN4" s="43"/>
      <c r="FAO4" s="43"/>
      <c r="FAP4" s="43"/>
      <c r="FAQ4" s="43"/>
      <c r="FAR4" s="43"/>
      <c r="FAS4" s="43"/>
      <c r="FAT4" s="43"/>
      <c r="FAU4" s="43"/>
      <c r="FAV4" s="43"/>
      <c r="FAW4" s="43"/>
      <c r="FAX4" s="43"/>
      <c r="FAY4" s="43"/>
      <c r="FAZ4" s="43"/>
      <c r="FBA4" s="43"/>
      <c r="FBB4" s="43"/>
      <c r="FBC4" s="43"/>
      <c r="FBD4" s="43"/>
      <c r="FBE4" s="43"/>
      <c r="FBF4" s="43"/>
      <c r="FBG4" s="43"/>
      <c r="FBH4" s="43"/>
      <c r="FBI4" s="43"/>
      <c r="FBJ4" s="43"/>
      <c r="FBK4" s="43"/>
      <c r="FBL4" s="43"/>
      <c r="FBM4" s="43"/>
      <c r="FBN4" s="43"/>
      <c r="FBO4" s="43"/>
      <c r="FBP4" s="43"/>
      <c r="FBQ4" s="43"/>
      <c r="FBR4" s="43"/>
      <c r="FBS4" s="43"/>
      <c r="FBT4" s="43"/>
      <c r="FBU4" s="43"/>
      <c r="FBV4" s="43"/>
      <c r="FBW4" s="43"/>
      <c r="FBX4" s="43"/>
      <c r="FBY4" s="43"/>
      <c r="FBZ4" s="43"/>
      <c r="FCA4" s="43"/>
      <c r="FCB4" s="43"/>
      <c r="FCC4" s="43"/>
      <c r="FCD4" s="43"/>
      <c r="FCE4" s="43"/>
      <c r="FCF4" s="43"/>
      <c r="FCG4" s="43"/>
      <c r="FCH4" s="43"/>
      <c r="FCI4" s="43"/>
      <c r="FCJ4" s="43"/>
      <c r="FCK4" s="43"/>
      <c r="FCL4" s="43"/>
      <c r="FCM4" s="43"/>
      <c r="FCN4" s="43"/>
      <c r="FCO4" s="43"/>
      <c r="FCP4" s="43"/>
      <c r="FCQ4" s="43"/>
      <c r="FCR4" s="43"/>
      <c r="FCS4" s="43"/>
      <c r="FCT4" s="43"/>
      <c r="FCU4" s="43"/>
      <c r="FCV4" s="43"/>
      <c r="FCW4" s="43"/>
      <c r="FCX4" s="43"/>
      <c r="FCY4" s="43"/>
      <c r="FCZ4" s="43"/>
      <c r="FDA4" s="43"/>
      <c r="FDB4" s="43"/>
      <c r="FDC4" s="43"/>
      <c r="FDD4" s="43"/>
      <c r="FDE4" s="43"/>
      <c r="FDF4" s="43"/>
      <c r="FDG4" s="43"/>
      <c r="FDH4" s="43"/>
      <c r="FDI4" s="43"/>
      <c r="FDJ4" s="43"/>
      <c r="FDK4" s="43"/>
      <c r="FDL4" s="43"/>
      <c r="FDM4" s="43"/>
      <c r="FDN4" s="43"/>
      <c r="FDO4" s="43"/>
      <c r="FDP4" s="43"/>
      <c r="FDQ4" s="43"/>
      <c r="FDR4" s="43"/>
      <c r="FDS4" s="43"/>
      <c r="FDT4" s="43"/>
      <c r="FDU4" s="43"/>
      <c r="FDV4" s="43"/>
      <c r="FDW4" s="43"/>
      <c r="FDX4" s="43"/>
      <c r="FDY4" s="43"/>
      <c r="FDZ4" s="43"/>
      <c r="FEA4" s="43"/>
      <c r="FEB4" s="43"/>
      <c r="FEC4" s="43"/>
      <c r="FED4" s="43"/>
      <c r="FEE4" s="43"/>
      <c r="FEF4" s="43"/>
      <c r="FEG4" s="43"/>
      <c r="FEH4" s="43"/>
      <c r="FEI4" s="43"/>
      <c r="FEJ4" s="43"/>
      <c r="FEK4" s="43"/>
      <c r="FEL4" s="43"/>
      <c r="FEM4" s="43"/>
      <c r="FEN4" s="43"/>
      <c r="FEO4" s="43"/>
      <c r="FEP4" s="43"/>
      <c r="FEQ4" s="43"/>
      <c r="FER4" s="43"/>
      <c r="FES4" s="43"/>
      <c r="FET4" s="43"/>
      <c r="FEU4" s="43"/>
      <c r="FEV4" s="43"/>
      <c r="FEW4" s="43"/>
      <c r="FEX4" s="43"/>
      <c r="FEY4" s="43"/>
      <c r="FEZ4" s="43"/>
      <c r="FFA4" s="43"/>
      <c r="FFB4" s="43"/>
      <c r="FFC4" s="43"/>
      <c r="FFD4" s="43"/>
      <c r="FFE4" s="43"/>
      <c r="FFF4" s="43"/>
      <c r="FFG4" s="43"/>
      <c r="FFH4" s="43"/>
      <c r="FFI4" s="43"/>
      <c r="FFJ4" s="43"/>
      <c r="FFK4" s="43"/>
      <c r="FFL4" s="43"/>
      <c r="FFM4" s="43"/>
      <c r="FFN4" s="43"/>
      <c r="FFO4" s="43"/>
      <c r="FFP4" s="43"/>
      <c r="FFQ4" s="43"/>
      <c r="FFR4" s="43"/>
      <c r="FFS4" s="43"/>
      <c r="FFT4" s="43"/>
      <c r="FFU4" s="43"/>
      <c r="FFV4" s="43"/>
      <c r="FFW4" s="43"/>
      <c r="FFX4" s="43"/>
      <c r="FFY4" s="43"/>
      <c r="FFZ4" s="43"/>
      <c r="FGA4" s="43"/>
      <c r="FGB4" s="43"/>
      <c r="FGC4" s="43"/>
      <c r="FGD4" s="43"/>
      <c r="FGE4" s="43"/>
      <c r="FGF4" s="43"/>
      <c r="FGG4" s="43"/>
      <c r="FGH4" s="43"/>
      <c r="FGI4" s="43"/>
      <c r="FGJ4" s="43"/>
      <c r="FGK4" s="43"/>
      <c r="FGL4" s="43"/>
      <c r="FGM4" s="43"/>
      <c r="FGN4" s="43"/>
      <c r="FGO4" s="43"/>
      <c r="FGP4" s="43"/>
      <c r="FGQ4" s="43"/>
      <c r="FGR4" s="43"/>
      <c r="FGS4" s="43"/>
      <c r="FGT4" s="43"/>
      <c r="FGU4" s="43"/>
      <c r="FGV4" s="43"/>
      <c r="FGW4" s="43"/>
      <c r="FGX4" s="43"/>
      <c r="FGY4" s="43"/>
      <c r="FGZ4" s="43"/>
      <c r="FHA4" s="43"/>
      <c r="FHB4" s="43"/>
      <c r="FHC4" s="43"/>
      <c r="FHD4" s="43"/>
      <c r="FHE4" s="43"/>
      <c r="FHF4" s="43"/>
      <c r="FHG4" s="43"/>
      <c r="FHH4" s="43"/>
      <c r="FHI4" s="43"/>
      <c r="FHJ4" s="43"/>
      <c r="FHK4" s="43"/>
      <c r="FHL4" s="43"/>
      <c r="FHM4" s="43"/>
      <c r="FHN4" s="43"/>
      <c r="FHO4" s="43"/>
      <c r="FHP4" s="43"/>
      <c r="FHQ4" s="43"/>
      <c r="FHR4" s="43"/>
      <c r="FHS4" s="43"/>
      <c r="FHT4" s="43"/>
      <c r="FHU4" s="43"/>
      <c r="FHV4" s="43"/>
      <c r="FHW4" s="43"/>
      <c r="FHX4" s="43"/>
      <c r="FHY4" s="43"/>
      <c r="FHZ4" s="43"/>
      <c r="FIA4" s="43"/>
      <c r="FIB4" s="43"/>
      <c r="FIC4" s="43"/>
      <c r="FID4" s="43"/>
      <c r="FIE4" s="43"/>
      <c r="FIF4" s="43"/>
      <c r="FIG4" s="43"/>
      <c r="FIH4" s="43"/>
      <c r="FII4" s="43"/>
      <c r="FIJ4" s="43"/>
      <c r="FIK4" s="43"/>
      <c r="FIL4" s="43"/>
      <c r="FIM4" s="43"/>
      <c r="FIN4" s="43"/>
      <c r="FIO4" s="43"/>
      <c r="FIP4" s="43"/>
      <c r="FIQ4" s="43"/>
      <c r="FIR4" s="43"/>
      <c r="FIS4" s="43"/>
      <c r="FIT4" s="43"/>
      <c r="FIU4" s="43"/>
      <c r="FIV4" s="43"/>
      <c r="FIW4" s="43"/>
      <c r="FIX4" s="43"/>
      <c r="FIY4" s="43"/>
      <c r="FIZ4" s="43"/>
      <c r="FJA4" s="43"/>
      <c r="FJB4" s="43"/>
      <c r="FJC4" s="43"/>
      <c r="FJD4" s="43"/>
      <c r="FJE4" s="43"/>
      <c r="FJF4" s="43"/>
      <c r="FJG4" s="43"/>
      <c r="FJH4" s="43"/>
      <c r="FJI4" s="43"/>
      <c r="FJJ4" s="43"/>
      <c r="FJK4" s="43"/>
      <c r="FJL4" s="43"/>
      <c r="FJM4" s="43"/>
      <c r="FJN4" s="43"/>
      <c r="FJO4" s="43"/>
      <c r="FJP4" s="43"/>
      <c r="FJQ4" s="43"/>
      <c r="FJR4" s="43"/>
      <c r="FJS4" s="43"/>
      <c r="FJT4" s="43"/>
      <c r="FJU4" s="43"/>
      <c r="FJV4" s="43"/>
      <c r="FJW4" s="43"/>
      <c r="FJX4" s="43"/>
      <c r="FJY4" s="43"/>
      <c r="FJZ4" s="43"/>
      <c r="FKA4" s="43"/>
      <c r="FKB4" s="43"/>
      <c r="FKC4" s="43"/>
      <c r="FKD4" s="43"/>
      <c r="FKE4" s="43"/>
      <c r="FKF4" s="43"/>
      <c r="FKG4" s="43"/>
      <c r="FKH4" s="43"/>
      <c r="FKI4" s="43"/>
      <c r="FKJ4" s="43"/>
      <c r="FKK4" s="43"/>
      <c r="FKL4" s="43"/>
      <c r="FKM4" s="43"/>
      <c r="FKN4" s="43"/>
      <c r="FKO4" s="43"/>
      <c r="FKP4" s="43"/>
      <c r="FKQ4" s="43"/>
      <c r="FKR4" s="43"/>
      <c r="FKS4" s="43"/>
      <c r="FKT4" s="43"/>
      <c r="FKU4" s="43"/>
      <c r="FKV4" s="43"/>
      <c r="FKW4" s="43"/>
      <c r="FKX4" s="43"/>
      <c r="FKY4" s="43"/>
      <c r="FKZ4" s="43"/>
      <c r="FLA4" s="43"/>
      <c r="FLB4" s="43"/>
      <c r="FLC4" s="43"/>
      <c r="FLD4" s="43"/>
      <c r="FLE4" s="43"/>
      <c r="FLF4" s="43"/>
      <c r="FLG4" s="43"/>
      <c r="FLH4" s="43"/>
      <c r="FLI4" s="43"/>
      <c r="FLJ4" s="43"/>
      <c r="FLK4" s="43"/>
      <c r="FLL4" s="43"/>
      <c r="FLM4" s="43"/>
      <c r="FLN4" s="43"/>
      <c r="FLO4" s="43"/>
      <c r="FLP4" s="43"/>
      <c r="FLQ4" s="43"/>
      <c r="FLR4" s="43"/>
      <c r="FLS4" s="43"/>
      <c r="FLT4" s="43"/>
      <c r="FLU4" s="43"/>
      <c r="FLV4" s="43"/>
      <c r="FLW4" s="43"/>
      <c r="FLX4" s="43"/>
      <c r="FLY4" s="43"/>
      <c r="FLZ4" s="43"/>
      <c r="FMA4" s="43"/>
      <c r="FMB4" s="43"/>
      <c r="FMC4" s="43"/>
      <c r="FMD4" s="43"/>
      <c r="FME4" s="43"/>
      <c r="FMF4" s="43"/>
      <c r="FMG4" s="43"/>
      <c r="FMH4" s="43"/>
      <c r="FMI4" s="43"/>
      <c r="FMJ4" s="43"/>
      <c r="FMK4" s="43"/>
      <c r="FML4" s="43"/>
      <c r="FMM4" s="43"/>
      <c r="FMN4" s="43"/>
      <c r="FMO4" s="43"/>
      <c r="FMP4" s="43"/>
      <c r="FMQ4" s="43"/>
      <c r="FMR4" s="43"/>
      <c r="FMS4" s="43"/>
      <c r="FMT4" s="43"/>
      <c r="FMU4" s="43"/>
      <c r="FMV4" s="43"/>
      <c r="FMW4" s="43"/>
      <c r="FMX4" s="43"/>
      <c r="FMY4" s="43"/>
      <c r="FMZ4" s="43"/>
      <c r="FNA4" s="43"/>
      <c r="FNB4" s="43"/>
      <c r="FNC4" s="43"/>
      <c r="FND4" s="43"/>
      <c r="FNE4" s="43"/>
      <c r="FNF4" s="43"/>
      <c r="FNG4" s="43"/>
      <c r="FNH4" s="43"/>
      <c r="FNI4" s="43"/>
      <c r="FNJ4" s="43"/>
      <c r="FNK4" s="43"/>
      <c r="FNL4" s="43"/>
      <c r="FNM4" s="43"/>
      <c r="FNN4" s="43"/>
      <c r="FNO4" s="43"/>
      <c r="FNP4" s="43"/>
      <c r="FNQ4" s="43"/>
      <c r="FNR4" s="43"/>
      <c r="FNS4" s="43"/>
      <c r="FNT4" s="43"/>
      <c r="FNU4" s="43"/>
      <c r="FNV4" s="43"/>
      <c r="FNW4" s="43"/>
      <c r="FNX4" s="43"/>
      <c r="FNY4" s="43"/>
      <c r="FNZ4" s="43"/>
      <c r="FOA4" s="43"/>
      <c r="FOB4" s="43"/>
      <c r="FOC4" s="43"/>
      <c r="FOD4" s="43"/>
      <c r="FOE4" s="43"/>
      <c r="FOF4" s="43"/>
      <c r="FOG4" s="43"/>
      <c r="FOH4" s="43"/>
      <c r="FOI4" s="43"/>
      <c r="FOJ4" s="43"/>
      <c r="FOK4" s="43"/>
      <c r="FOL4" s="43"/>
      <c r="FOM4" s="43"/>
      <c r="FON4" s="43"/>
      <c r="FOO4" s="43"/>
      <c r="FOP4" s="43"/>
      <c r="FOQ4" s="43"/>
      <c r="FOR4" s="43"/>
      <c r="FOS4" s="43"/>
      <c r="FOT4" s="43"/>
      <c r="FOU4" s="43"/>
      <c r="FOV4" s="43"/>
      <c r="FOW4" s="43"/>
      <c r="FOX4" s="43"/>
      <c r="FOY4" s="43"/>
      <c r="FOZ4" s="43"/>
      <c r="FPA4" s="43"/>
      <c r="FPB4" s="43"/>
      <c r="FPC4" s="43"/>
      <c r="FPD4" s="43"/>
      <c r="FPE4" s="43"/>
      <c r="FPF4" s="43"/>
      <c r="FPG4" s="43"/>
      <c r="FPH4" s="43"/>
      <c r="FPI4" s="43"/>
      <c r="FPJ4" s="43"/>
      <c r="FPK4" s="43"/>
      <c r="FPL4" s="43"/>
      <c r="FPM4" s="43"/>
      <c r="FPN4" s="43"/>
      <c r="FPO4" s="43"/>
      <c r="FPP4" s="43"/>
      <c r="FPQ4" s="43"/>
      <c r="FPR4" s="43"/>
      <c r="FPS4" s="43"/>
      <c r="FPT4" s="43"/>
      <c r="FPU4" s="43"/>
      <c r="FPV4" s="43"/>
      <c r="FPW4" s="43"/>
      <c r="FPX4" s="43"/>
      <c r="FPY4" s="43"/>
      <c r="FPZ4" s="43"/>
      <c r="FQA4" s="43"/>
      <c r="FQB4" s="43"/>
      <c r="FQC4" s="43"/>
      <c r="FQD4" s="43"/>
      <c r="FQE4" s="43"/>
      <c r="FQF4" s="43"/>
      <c r="FQG4" s="43"/>
      <c r="FQH4" s="43"/>
      <c r="FQI4" s="43"/>
      <c r="FQJ4" s="43"/>
      <c r="FQK4" s="43"/>
      <c r="FQL4" s="43"/>
      <c r="FQM4" s="43"/>
      <c r="FQN4" s="43"/>
      <c r="FQO4" s="43"/>
      <c r="FQP4" s="43"/>
      <c r="FQQ4" s="43"/>
      <c r="FQR4" s="43"/>
      <c r="FQS4" s="43"/>
      <c r="FQT4" s="43"/>
      <c r="FQU4" s="43"/>
      <c r="FQV4" s="43"/>
      <c r="FQW4" s="43"/>
      <c r="FQX4" s="43"/>
      <c r="FQY4" s="43"/>
      <c r="FQZ4" s="43"/>
      <c r="FRA4" s="43"/>
      <c r="FRB4" s="43"/>
      <c r="FRC4" s="43"/>
      <c r="FRD4" s="43"/>
      <c r="FRE4" s="43"/>
      <c r="FRF4" s="43"/>
      <c r="FRG4" s="43"/>
      <c r="FRH4" s="43"/>
      <c r="FRI4" s="43"/>
      <c r="FRJ4" s="43"/>
      <c r="FRK4" s="43"/>
      <c r="FRL4" s="43"/>
      <c r="FRM4" s="43"/>
      <c r="FRN4" s="43"/>
      <c r="FRO4" s="43"/>
      <c r="FRP4" s="43"/>
      <c r="FRQ4" s="43"/>
      <c r="FRR4" s="43"/>
      <c r="FRS4" s="43"/>
      <c r="FRT4" s="43"/>
      <c r="FRU4" s="43"/>
      <c r="FRV4" s="43"/>
      <c r="FRW4" s="43"/>
      <c r="FRX4" s="43"/>
      <c r="FRY4" s="43"/>
      <c r="FRZ4" s="43"/>
      <c r="FSA4" s="43"/>
      <c r="FSB4" s="43"/>
      <c r="FSC4" s="43"/>
      <c r="FSD4" s="43"/>
      <c r="FSE4" s="43"/>
      <c r="FSF4" s="43"/>
      <c r="FSG4" s="43"/>
      <c r="FSH4" s="43"/>
      <c r="FSI4" s="43"/>
      <c r="FSJ4" s="43"/>
      <c r="FSK4" s="43"/>
      <c r="FSL4" s="43"/>
      <c r="FSM4" s="43"/>
      <c r="FSN4" s="43"/>
      <c r="FSO4" s="43"/>
      <c r="FSP4" s="43"/>
      <c r="FSQ4" s="43"/>
      <c r="FSR4" s="43"/>
      <c r="FSS4" s="43"/>
      <c r="FST4" s="43"/>
      <c r="FSU4" s="43"/>
      <c r="FSV4" s="43"/>
      <c r="FSW4" s="43"/>
      <c r="FSX4" s="43"/>
      <c r="FSY4" s="43"/>
      <c r="FSZ4" s="43"/>
      <c r="FTA4" s="43"/>
      <c r="FTB4" s="43"/>
      <c r="FTC4" s="43"/>
      <c r="FTD4" s="43"/>
      <c r="FTE4" s="43"/>
      <c r="FTF4" s="43"/>
      <c r="FTG4" s="43"/>
      <c r="FTH4" s="43"/>
      <c r="FTI4" s="43"/>
      <c r="FTJ4" s="43"/>
      <c r="FTK4" s="43"/>
      <c r="FTL4" s="43"/>
      <c r="FTM4" s="43"/>
      <c r="FTN4" s="43"/>
      <c r="FTO4" s="43"/>
      <c r="FTP4" s="43"/>
      <c r="FTQ4" s="43"/>
      <c r="FTR4" s="43"/>
      <c r="FTS4" s="43"/>
      <c r="FTT4" s="43"/>
      <c r="FTU4" s="43"/>
      <c r="FTV4" s="43"/>
      <c r="FTW4" s="43"/>
      <c r="FTX4" s="43"/>
      <c r="FTY4" s="43"/>
      <c r="FTZ4" s="43"/>
      <c r="FUA4" s="43"/>
      <c r="FUB4" s="43"/>
      <c r="FUC4" s="43"/>
      <c r="FUD4" s="43"/>
      <c r="FUE4" s="43"/>
      <c r="FUF4" s="43"/>
      <c r="FUG4" s="43"/>
      <c r="FUH4" s="43"/>
      <c r="FUI4" s="43"/>
      <c r="FUJ4" s="43"/>
      <c r="FUK4" s="43"/>
      <c r="FUL4" s="43"/>
      <c r="FUM4" s="43"/>
      <c r="FUN4" s="43"/>
      <c r="FUO4" s="43"/>
      <c r="FUP4" s="43"/>
      <c r="FUQ4" s="43"/>
      <c r="FUR4" s="43"/>
      <c r="FUS4" s="43"/>
      <c r="FUT4" s="43"/>
      <c r="FUU4" s="43"/>
      <c r="FUV4" s="43"/>
      <c r="FUW4" s="43"/>
      <c r="FUX4" s="43"/>
      <c r="FUY4" s="43"/>
      <c r="FUZ4" s="43"/>
      <c r="FVA4" s="43"/>
      <c r="FVB4" s="43"/>
      <c r="FVC4" s="43"/>
      <c r="FVD4" s="43"/>
      <c r="FVE4" s="43"/>
      <c r="FVF4" s="43"/>
      <c r="FVG4" s="43"/>
      <c r="FVH4" s="43"/>
      <c r="FVI4" s="43"/>
      <c r="FVJ4" s="43"/>
      <c r="FVK4" s="43"/>
      <c r="FVL4" s="43"/>
      <c r="FVM4" s="43"/>
      <c r="FVN4" s="43"/>
      <c r="FVO4" s="43"/>
      <c r="FVP4" s="43"/>
      <c r="FVQ4" s="43"/>
      <c r="FVR4" s="43"/>
      <c r="FVS4" s="43"/>
      <c r="FVT4" s="43"/>
      <c r="FVU4" s="43"/>
      <c r="FVV4" s="43"/>
      <c r="FVW4" s="43"/>
      <c r="FVX4" s="43"/>
      <c r="FVY4" s="43"/>
      <c r="FVZ4" s="43"/>
      <c r="FWA4" s="43"/>
      <c r="FWB4" s="43"/>
      <c r="FWC4" s="43"/>
      <c r="FWD4" s="43"/>
      <c r="FWE4" s="43"/>
      <c r="FWF4" s="43"/>
      <c r="FWG4" s="43"/>
      <c r="FWH4" s="43"/>
      <c r="FWI4" s="43"/>
      <c r="FWJ4" s="43"/>
      <c r="FWK4" s="43"/>
      <c r="FWL4" s="43"/>
      <c r="FWM4" s="43"/>
      <c r="FWN4" s="43"/>
      <c r="FWO4" s="43"/>
      <c r="FWP4" s="43"/>
      <c r="FWQ4" s="43"/>
      <c r="FWR4" s="43"/>
      <c r="FWS4" s="43"/>
      <c r="FWT4" s="43"/>
      <c r="FWU4" s="43"/>
      <c r="FWV4" s="43"/>
      <c r="FWW4" s="43"/>
      <c r="FWX4" s="43"/>
      <c r="FWY4" s="43"/>
      <c r="FWZ4" s="43"/>
      <c r="FXA4" s="43"/>
      <c r="FXB4" s="43"/>
      <c r="FXC4" s="43"/>
      <c r="FXD4" s="43"/>
      <c r="FXE4" s="43"/>
      <c r="FXF4" s="43"/>
      <c r="FXG4" s="43"/>
      <c r="FXH4" s="43"/>
      <c r="FXI4" s="43"/>
      <c r="FXJ4" s="43"/>
      <c r="FXK4" s="43"/>
      <c r="FXL4" s="43"/>
      <c r="FXM4" s="43"/>
      <c r="FXN4" s="43"/>
      <c r="FXO4" s="43"/>
      <c r="FXP4" s="43"/>
      <c r="FXQ4" s="43"/>
      <c r="FXR4" s="43"/>
      <c r="FXS4" s="43"/>
      <c r="FXT4" s="43"/>
      <c r="FXU4" s="43"/>
      <c r="FXV4" s="43"/>
      <c r="FXW4" s="43"/>
      <c r="FXX4" s="43"/>
      <c r="FXY4" s="43"/>
      <c r="FXZ4" s="43"/>
      <c r="FYA4" s="43"/>
      <c r="FYB4" s="43"/>
      <c r="FYC4" s="43"/>
      <c r="FYD4" s="43"/>
      <c r="FYE4" s="43"/>
      <c r="FYF4" s="43"/>
      <c r="FYG4" s="43"/>
      <c r="FYH4" s="43"/>
      <c r="FYI4" s="43"/>
      <c r="FYJ4" s="43"/>
      <c r="FYK4" s="43"/>
      <c r="FYL4" s="43"/>
      <c r="FYM4" s="43"/>
      <c r="FYN4" s="43"/>
      <c r="FYO4" s="43"/>
      <c r="FYP4" s="43"/>
      <c r="FYQ4" s="43"/>
      <c r="FYR4" s="43"/>
      <c r="FYS4" s="43"/>
      <c r="FYT4" s="43"/>
      <c r="FYU4" s="43"/>
      <c r="FYV4" s="43"/>
      <c r="FYW4" s="43"/>
      <c r="FYX4" s="43"/>
      <c r="FYY4" s="43"/>
      <c r="FYZ4" s="43"/>
      <c r="FZA4" s="43"/>
      <c r="FZB4" s="43"/>
      <c r="FZC4" s="43"/>
      <c r="FZD4" s="43"/>
      <c r="FZE4" s="43"/>
      <c r="FZF4" s="43"/>
      <c r="FZG4" s="43"/>
      <c r="FZH4" s="43"/>
      <c r="FZI4" s="43"/>
      <c r="FZJ4" s="43"/>
      <c r="FZK4" s="43"/>
      <c r="FZL4" s="43"/>
      <c r="FZM4" s="43"/>
      <c r="FZN4" s="43"/>
      <c r="FZO4" s="43"/>
      <c r="FZP4" s="43"/>
      <c r="FZQ4" s="43"/>
      <c r="FZR4" s="43"/>
      <c r="FZS4" s="43"/>
      <c r="FZT4" s="43"/>
      <c r="FZU4" s="43"/>
      <c r="FZV4" s="43"/>
      <c r="FZW4" s="43"/>
      <c r="FZX4" s="43"/>
      <c r="FZY4" s="43"/>
      <c r="FZZ4" s="43"/>
      <c r="GAA4" s="43"/>
      <c r="GAB4" s="43"/>
      <c r="GAC4" s="43"/>
      <c r="GAD4" s="43"/>
      <c r="GAE4" s="43"/>
      <c r="GAF4" s="43"/>
      <c r="GAG4" s="43"/>
      <c r="GAH4" s="43"/>
      <c r="GAI4" s="43"/>
      <c r="GAJ4" s="43"/>
      <c r="GAK4" s="43"/>
      <c r="GAL4" s="43"/>
      <c r="GAM4" s="43"/>
      <c r="GAN4" s="43"/>
      <c r="GAO4" s="43"/>
      <c r="GAP4" s="43"/>
      <c r="GAQ4" s="43"/>
      <c r="GAR4" s="43"/>
      <c r="GAS4" s="43"/>
      <c r="GAT4" s="43"/>
      <c r="GAU4" s="43"/>
      <c r="GAV4" s="43"/>
      <c r="GAW4" s="43"/>
      <c r="GAX4" s="43"/>
      <c r="GAY4" s="43"/>
      <c r="GAZ4" s="43"/>
      <c r="GBA4" s="43"/>
      <c r="GBB4" s="43"/>
      <c r="GBC4" s="43"/>
      <c r="GBD4" s="43"/>
      <c r="GBE4" s="43"/>
      <c r="GBF4" s="43"/>
      <c r="GBG4" s="43"/>
      <c r="GBH4" s="43"/>
      <c r="GBI4" s="43"/>
      <c r="GBJ4" s="43"/>
      <c r="GBK4" s="43"/>
      <c r="GBL4" s="43"/>
      <c r="GBM4" s="43"/>
      <c r="GBN4" s="43"/>
      <c r="GBO4" s="43"/>
      <c r="GBP4" s="43"/>
      <c r="GBQ4" s="43"/>
      <c r="GBR4" s="43"/>
      <c r="GBS4" s="43"/>
      <c r="GBT4" s="43"/>
      <c r="GBU4" s="43"/>
      <c r="GBV4" s="43"/>
      <c r="GBW4" s="43"/>
      <c r="GBX4" s="43"/>
      <c r="GBY4" s="43"/>
      <c r="GBZ4" s="43"/>
      <c r="GCA4" s="43"/>
      <c r="GCB4" s="43"/>
      <c r="GCC4" s="43"/>
      <c r="GCD4" s="43"/>
      <c r="GCE4" s="43"/>
      <c r="GCF4" s="43"/>
      <c r="GCG4" s="43"/>
      <c r="GCH4" s="43"/>
      <c r="GCI4" s="43"/>
      <c r="GCJ4" s="43"/>
      <c r="GCK4" s="43"/>
      <c r="GCL4" s="43"/>
      <c r="GCM4" s="43"/>
      <c r="GCN4" s="43"/>
      <c r="GCO4" s="43"/>
      <c r="GCP4" s="43"/>
      <c r="GCQ4" s="43"/>
      <c r="GCR4" s="43"/>
      <c r="GCS4" s="43"/>
      <c r="GCT4" s="43"/>
      <c r="GCU4" s="43"/>
      <c r="GCV4" s="43"/>
      <c r="GCW4" s="43"/>
      <c r="GCX4" s="43"/>
      <c r="GCY4" s="43"/>
      <c r="GCZ4" s="43"/>
      <c r="GDA4" s="43"/>
      <c r="GDB4" s="43"/>
      <c r="GDC4" s="43"/>
      <c r="GDD4" s="43"/>
      <c r="GDE4" s="43"/>
      <c r="GDF4" s="43"/>
      <c r="GDG4" s="43"/>
      <c r="GDH4" s="43"/>
      <c r="GDI4" s="43"/>
      <c r="GDJ4" s="43"/>
      <c r="GDK4" s="43"/>
      <c r="GDL4" s="43"/>
      <c r="GDM4" s="43"/>
      <c r="GDN4" s="43"/>
      <c r="GDO4" s="43"/>
      <c r="GDP4" s="43"/>
      <c r="GDQ4" s="43"/>
      <c r="GDR4" s="43"/>
      <c r="GDS4" s="43"/>
      <c r="GDT4" s="43"/>
      <c r="GDU4" s="43"/>
      <c r="GDV4" s="43"/>
      <c r="GDW4" s="43"/>
      <c r="GDX4" s="43"/>
      <c r="GDY4" s="43"/>
      <c r="GDZ4" s="43"/>
      <c r="GEA4" s="43"/>
      <c r="GEB4" s="43"/>
      <c r="GEC4" s="43"/>
      <c r="GED4" s="43"/>
      <c r="GEE4" s="43"/>
      <c r="GEF4" s="43"/>
      <c r="GEG4" s="43"/>
      <c r="GEH4" s="43"/>
      <c r="GEI4" s="43"/>
      <c r="GEJ4" s="43"/>
      <c r="GEK4" s="43"/>
      <c r="GEL4" s="43"/>
      <c r="GEM4" s="43"/>
      <c r="GEN4" s="43"/>
      <c r="GEO4" s="43"/>
      <c r="GEP4" s="43"/>
      <c r="GEQ4" s="43"/>
      <c r="GER4" s="43"/>
      <c r="GES4" s="43"/>
      <c r="GET4" s="43"/>
      <c r="GEU4" s="43"/>
      <c r="GEV4" s="43"/>
      <c r="GEW4" s="43"/>
      <c r="GEX4" s="43"/>
      <c r="GEY4" s="43"/>
      <c r="GEZ4" s="43"/>
      <c r="GFA4" s="43"/>
      <c r="GFB4" s="43"/>
      <c r="GFC4" s="43"/>
      <c r="GFD4" s="43"/>
      <c r="GFE4" s="43"/>
      <c r="GFF4" s="43"/>
      <c r="GFG4" s="43"/>
      <c r="GFH4" s="43"/>
      <c r="GFI4" s="43"/>
      <c r="GFJ4" s="43"/>
      <c r="GFK4" s="43"/>
      <c r="GFL4" s="43"/>
      <c r="GFM4" s="43"/>
      <c r="GFN4" s="43"/>
      <c r="GFO4" s="43"/>
      <c r="GFP4" s="43"/>
      <c r="GFQ4" s="43"/>
      <c r="GFR4" s="43"/>
      <c r="GFS4" s="43"/>
      <c r="GFT4" s="43"/>
      <c r="GFU4" s="43"/>
      <c r="GFV4" s="43"/>
      <c r="GFW4" s="43"/>
      <c r="GFX4" s="43"/>
      <c r="GFY4" s="43"/>
      <c r="GFZ4" s="43"/>
      <c r="GGA4" s="43"/>
      <c r="GGB4" s="43"/>
      <c r="GGC4" s="43"/>
      <c r="GGD4" s="43"/>
      <c r="GGE4" s="43"/>
      <c r="GGF4" s="43"/>
      <c r="GGG4" s="43"/>
      <c r="GGH4" s="43"/>
      <c r="GGI4" s="43"/>
      <c r="GGJ4" s="43"/>
      <c r="GGK4" s="43"/>
      <c r="GGL4" s="43"/>
      <c r="GGM4" s="43"/>
      <c r="GGN4" s="43"/>
      <c r="GGO4" s="43"/>
      <c r="GGP4" s="43"/>
      <c r="GGQ4" s="43"/>
      <c r="GGR4" s="43"/>
      <c r="GGS4" s="43"/>
      <c r="GGT4" s="43"/>
      <c r="GGU4" s="43"/>
      <c r="GGV4" s="43"/>
      <c r="GGW4" s="43"/>
      <c r="GGX4" s="43"/>
      <c r="GGY4" s="43"/>
      <c r="GGZ4" s="43"/>
      <c r="GHA4" s="43"/>
      <c r="GHB4" s="43"/>
      <c r="GHC4" s="43"/>
      <c r="GHD4" s="43"/>
      <c r="GHE4" s="43"/>
      <c r="GHF4" s="43"/>
      <c r="GHG4" s="43"/>
      <c r="GHH4" s="43"/>
      <c r="GHI4" s="43"/>
      <c r="GHJ4" s="43"/>
      <c r="GHK4" s="43"/>
      <c r="GHL4" s="43"/>
      <c r="GHM4" s="43"/>
      <c r="GHN4" s="43"/>
      <c r="GHO4" s="43"/>
      <c r="GHP4" s="43"/>
      <c r="GHQ4" s="43"/>
      <c r="GHR4" s="43"/>
      <c r="GHS4" s="43"/>
      <c r="GHT4" s="43"/>
      <c r="GHU4" s="43"/>
      <c r="GHV4" s="43"/>
      <c r="GHW4" s="43"/>
      <c r="GHX4" s="43"/>
      <c r="GHY4" s="43"/>
      <c r="GHZ4" s="43"/>
      <c r="GIA4" s="43"/>
      <c r="GIB4" s="43"/>
      <c r="GIC4" s="43"/>
      <c r="GID4" s="43"/>
      <c r="GIE4" s="43"/>
      <c r="GIF4" s="43"/>
      <c r="GIG4" s="43"/>
      <c r="GIH4" s="43"/>
      <c r="GII4" s="43"/>
      <c r="GIJ4" s="43"/>
      <c r="GIK4" s="43"/>
      <c r="GIL4" s="43"/>
      <c r="GIM4" s="43"/>
      <c r="GIN4" s="43"/>
      <c r="GIO4" s="43"/>
      <c r="GIP4" s="43"/>
      <c r="GIQ4" s="43"/>
      <c r="GIR4" s="43"/>
      <c r="GIS4" s="43"/>
      <c r="GIT4" s="43"/>
      <c r="GIU4" s="43"/>
      <c r="GIV4" s="43"/>
      <c r="GIW4" s="43"/>
      <c r="GIX4" s="43"/>
      <c r="GIY4" s="43"/>
      <c r="GIZ4" s="43"/>
      <c r="GJA4" s="43"/>
      <c r="GJB4" s="43"/>
      <c r="GJC4" s="43"/>
      <c r="GJD4" s="43"/>
      <c r="GJE4" s="43"/>
      <c r="GJF4" s="43"/>
      <c r="GJG4" s="43"/>
      <c r="GJH4" s="43"/>
      <c r="GJI4" s="43"/>
      <c r="GJJ4" s="43"/>
      <c r="GJK4" s="43"/>
      <c r="GJL4" s="43"/>
      <c r="GJM4" s="43"/>
      <c r="GJN4" s="43"/>
      <c r="GJO4" s="43"/>
      <c r="GJP4" s="43"/>
      <c r="GJQ4" s="43"/>
      <c r="GJR4" s="43"/>
      <c r="GJS4" s="43"/>
      <c r="GJT4" s="43"/>
      <c r="GJU4" s="43"/>
      <c r="GJV4" s="43"/>
      <c r="GJW4" s="43"/>
      <c r="GJX4" s="43"/>
      <c r="GJY4" s="43"/>
      <c r="GJZ4" s="43"/>
      <c r="GKA4" s="43"/>
      <c r="GKB4" s="43"/>
      <c r="GKC4" s="43"/>
      <c r="GKD4" s="43"/>
      <c r="GKE4" s="43"/>
      <c r="GKF4" s="43"/>
      <c r="GKG4" s="43"/>
      <c r="GKH4" s="43"/>
      <c r="GKI4" s="43"/>
      <c r="GKJ4" s="43"/>
      <c r="GKK4" s="43"/>
      <c r="GKL4" s="43"/>
      <c r="GKM4" s="43"/>
      <c r="GKN4" s="43"/>
      <c r="GKO4" s="43"/>
      <c r="GKP4" s="43"/>
      <c r="GKQ4" s="43"/>
      <c r="GKR4" s="43"/>
      <c r="GKS4" s="43"/>
      <c r="GKT4" s="43"/>
      <c r="GKU4" s="43"/>
      <c r="GKV4" s="43"/>
      <c r="GKW4" s="43"/>
      <c r="GKX4" s="43"/>
      <c r="GKY4" s="43"/>
      <c r="GKZ4" s="43"/>
      <c r="GLA4" s="43"/>
      <c r="GLB4" s="43"/>
      <c r="GLC4" s="43"/>
      <c r="GLD4" s="43"/>
      <c r="GLE4" s="43"/>
      <c r="GLF4" s="43"/>
      <c r="GLG4" s="43"/>
      <c r="GLH4" s="43"/>
      <c r="GLI4" s="43"/>
      <c r="GLJ4" s="43"/>
      <c r="GLK4" s="43"/>
      <c r="GLL4" s="43"/>
      <c r="GLM4" s="43"/>
      <c r="GLN4" s="43"/>
      <c r="GLO4" s="43"/>
      <c r="GLP4" s="43"/>
      <c r="GLQ4" s="43"/>
      <c r="GLR4" s="43"/>
      <c r="GLS4" s="43"/>
      <c r="GLT4" s="43"/>
      <c r="GLU4" s="43"/>
      <c r="GLV4" s="43"/>
      <c r="GLW4" s="43"/>
      <c r="GLX4" s="43"/>
      <c r="GLY4" s="43"/>
      <c r="GLZ4" s="43"/>
      <c r="GMA4" s="43"/>
      <c r="GMB4" s="43"/>
      <c r="GMC4" s="43"/>
      <c r="GMD4" s="43"/>
      <c r="GME4" s="43"/>
      <c r="GMF4" s="43"/>
      <c r="GMG4" s="43"/>
      <c r="GMH4" s="43"/>
      <c r="GMI4" s="43"/>
      <c r="GMJ4" s="43"/>
      <c r="GMK4" s="43"/>
      <c r="GML4" s="43"/>
      <c r="GMM4" s="43"/>
      <c r="GMN4" s="43"/>
      <c r="GMO4" s="43"/>
      <c r="GMP4" s="43"/>
      <c r="GMQ4" s="43"/>
      <c r="GMR4" s="43"/>
      <c r="GMS4" s="43"/>
      <c r="GMT4" s="43"/>
      <c r="GMU4" s="43"/>
      <c r="GMV4" s="43"/>
      <c r="GMW4" s="43"/>
      <c r="GMX4" s="43"/>
      <c r="GMY4" s="43"/>
      <c r="GMZ4" s="43"/>
      <c r="GNA4" s="43"/>
      <c r="GNB4" s="43"/>
      <c r="GNC4" s="43"/>
      <c r="GND4" s="43"/>
      <c r="GNE4" s="43"/>
      <c r="GNF4" s="43"/>
      <c r="GNG4" s="43"/>
      <c r="GNH4" s="43"/>
      <c r="GNI4" s="43"/>
      <c r="GNJ4" s="43"/>
      <c r="GNK4" s="43"/>
      <c r="GNL4" s="43"/>
      <c r="GNM4" s="43"/>
      <c r="GNN4" s="43"/>
      <c r="GNO4" s="43"/>
      <c r="GNP4" s="43"/>
      <c r="GNQ4" s="43"/>
      <c r="GNR4" s="43"/>
      <c r="GNS4" s="43"/>
      <c r="GNT4" s="43"/>
      <c r="GNU4" s="43"/>
      <c r="GNV4" s="43"/>
      <c r="GNW4" s="43"/>
      <c r="GNX4" s="43"/>
      <c r="GNY4" s="43"/>
      <c r="GNZ4" s="43"/>
      <c r="GOA4" s="43"/>
      <c r="GOB4" s="43"/>
      <c r="GOC4" s="43"/>
      <c r="GOD4" s="43"/>
      <c r="GOE4" s="43"/>
      <c r="GOF4" s="43"/>
      <c r="GOG4" s="43"/>
      <c r="GOH4" s="43"/>
      <c r="GOI4" s="43"/>
      <c r="GOJ4" s="43"/>
      <c r="GOK4" s="43"/>
      <c r="GOL4" s="43"/>
      <c r="GOM4" s="43"/>
      <c r="GON4" s="43"/>
      <c r="GOO4" s="43"/>
      <c r="GOP4" s="43"/>
      <c r="GOQ4" s="43"/>
      <c r="GOR4" s="43"/>
      <c r="GOS4" s="43"/>
      <c r="GOT4" s="43"/>
      <c r="GOU4" s="43"/>
      <c r="GOV4" s="43"/>
      <c r="GOW4" s="43"/>
      <c r="GOX4" s="43"/>
      <c r="GOY4" s="43"/>
      <c r="GOZ4" s="43"/>
      <c r="GPA4" s="43"/>
      <c r="GPB4" s="43"/>
      <c r="GPC4" s="43"/>
      <c r="GPD4" s="43"/>
      <c r="GPE4" s="43"/>
      <c r="GPF4" s="43"/>
      <c r="GPG4" s="43"/>
      <c r="GPH4" s="43"/>
      <c r="GPI4" s="43"/>
      <c r="GPJ4" s="43"/>
      <c r="GPK4" s="43"/>
      <c r="GPL4" s="43"/>
      <c r="GPM4" s="43"/>
      <c r="GPN4" s="43"/>
      <c r="GPO4" s="43"/>
      <c r="GPP4" s="43"/>
      <c r="GPQ4" s="43"/>
      <c r="GPR4" s="43"/>
      <c r="GPS4" s="43"/>
      <c r="GPT4" s="43"/>
      <c r="GPU4" s="43"/>
      <c r="GPV4" s="43"/>
      <c r="GPW4" s="43"/>
      <c r="GPX4" s="43"/>
      <c r="GPY4" s="43"/>
      <c r="GPZ4" s="43"/>
      <c r="GQA4" s="43"/>
      <c r="GQB4" s="43"/>
      <c r="GQC4" s="43"/>
      <c r="GQD4" s="43"/>
      <c r="GQE4" s="43"/>
      <c r="GQF4" s="43"/>
      <c r="GQG4" s="43"/>
      <c r="GQH4" s="43"/>
      <c r="GQI4" s="43"/>
      <c r="GQJ4" s="43"/>
      <c r="GQK4" s="43"/>
      <c r="GQL4" s="43"/>
      <c r="GQM4" s="43"/>
      <c r="GQN4" s="43"/>
      <c r="GQO4" s="43"/>
      <c r="GQP4" s="43"/>
      <c r="GQQ4" s="43"/>
      <c r="GQR4" s="43"/>
      <c r="GQS4" s="43"/>
      <c r="GQT4" s="43"/>
      <c r="GQU4" s="43"/>
      <c r="GQV4" s="43"/>
      <c r="GQW4" s="43"/>
      <c r="GQX4" s="43"/>
      <c r="GQY4" s="43"/>
      <c r="GQZ4" s="43"/>
      <c r="GRA4" s="43"/>
      <c r="GRB4" s="43"/>
      <c r="GRC4" s="43"/>
      <c r="GRD4" s="43"/>
      <c r="GRE4" s="43"/>
      <c r="GRF4" s="43"/>
      <c r="GRG4" s="43"/>
      <c r="GRH4" s="43"/>
      <c r="GRI4" s="43"/>
      <c r="GRJ4" s="43"/>
      <c r="GRK4" s="43"/>
      <c r="GRL4" s="43"/>
      <c r="GRM4" s="43"/>
      <c r="GRN4" s="43"/>
      <c r="GRO4" s="43"/>
      <c r="GRP4" s="43"/>
      <c r="GRQ4" s="43"/>
      <c r="GRR4" s="43"/>
      <c r="GRS4" s="43"/>
      <c r="GRT4" s="43"/>
      <c r="GRU4" s="43"/>
      <c r="GRV4" s="43"/>
      <c r="GRW4" s="43"/>
      <c r="GRX4" s="43"/>
      <c r="GRY4" s="43"/>
      <c r="GRZ4" s="43"/>
      <c r="GSA4" s="43"/>
      <c r="GSB4" s="43"/>
      <c r="GSC4" s="43"/>
      <c r="GSD4" s="43"/>
      <c r="GSE4" s="43"/>
      <c r="GSF4" s="43"/>
      <c r="GSG4" s="43"/>
      <c r="GSH4" s="43"/>
      <c r="GSI4" s="43"/>
      <c r="GSJ4" s="43"/>
      <c r="GSK4" s="43"/>
      <c r="GSL4" s="43"/>
      <c r="GSM4" s="43"/>
      <c r="GSN4" s="43"/>
      <c r="GSO4" s="43"/>
      <c r="GSP4" s="43"/>
      <c r="GSQ4" s="43"/>
      <c r="GSR4" s="43"/>
      <c r="GSS4" s="43"/>
      <c r="GST4" s="43"/>
      <c r="GSU4" s="43"/>
      <c r="GSV4" s="43"/>
      <c r="GSW4" s="43"/>
      <c r="GSX4" s="43"/>
      <c r="GSY4" s="43"/>
      <c r="GSZ4" s="43"/>
      <c r="GTA4" s="43"/>
      <c r="GTB4" s="43"/>
      <c r="GTC4" s="43"/>
      <c r="GTD4" s="43"/>
      <c r="GTE4" s="43"/>
      <c r="GTF4" s="43"/>
      <c r="GTG4" s="43"/>
      <c r="GTH4" s="43"/>
      <c r="GTI4" s="43"/>
      <c r="GTJ4" s="43"/>
      <c r="GTK4" s="43"/>
      <c r="GTL4" s="43"/>
      <c r="GTM4" s="43"/>
      <c r="GTN4" s="43"/>
      <c r="GTO4" s="43"/>
      <c r="GTP4" s="43"/>
      <c r="GTQ4" s="43"/>
      <c r="GTR4" s="43"/>
      <c r="GTS4" s="43"/>
      <c r="GTT4" s="43"/>
      <c r="GTU4" s="43"/>
      <c r="GTV4" s="43"/>
      <c r="GTW4" s="43"/>
      <c r="GTX4" s="43"/>
      <c r="GTY4" s="43"/>
      <c r="GTZ4" s="43"/>
      <c r="GUA4" s="43"/>
      <c r="GUB4" s="43"/>
      <c r="GUC4" s="43"/>
      <c r="GUD4" s="43"/>
      <c r="GUE4" s="43"/>
      <c r="GUF4" s="43"/>
      <c r="GUG4" s="43"/>
      <c r="GUH4" s="43"/>
      <c r="GUI4" s="43"/>
      <c r="GUJ4" s="43"/>
      <c r="GUK4" s="43"/>
      <c r="GUL4" s="43"/>
      <c r="GUM4" s="43"/>
      <c r="GUN4" s="43"/>
      <c r="GUO4" s="43"/>
      <c r="GUP4" s="43"/>
      <c r="GUQ4" s="43"/>
      <c r="GUR4" s="43"/>
      <c r="GUS4" s="43"/>
      <c r="GUT4" s="43"/>
      <c r="GUU4" s="43"/>
      <c r="GUV4" s="43"/>
      <c r="GUW4" s="43"/>
      <c r="GUX4" s="43"/>
      <c r="GUY4" s="43"/>
      <c r="GUZ4" s="43"/>
      <c r="GVA4" s="43"/>
      <c r="GVB4" s="43"/>
      <c r="GVC4" s="43"/>
      <c r="GVD4" s="43"/>
      <c r="GVE4" s="43"/>
      <c r="GVF4" s="43"/>
      <c r="GVG4" s="43"/>
      <c r="GVH4" s="43"/>
      <c r="GVI4" s="43"/>
      <c r="GVJ4" s="43"/>
      <c r="GVK4" s="43"/>
      <c r="GVL4" s="43"/>
      <c r="GVM4" s="43"/>
      <c r="GVN4" s="43"/>
      <c r="GVO4" s="43"/>
      <c r="GVP4" s="43"/>
      <c r="GVQ4" s="43"/>
      <c r="GVR4" s="43"/>
      <c r="GVS4" s="43"/>
      <c r="GVT4" s="43"/>
      <c r="GVU4" s="43"/>
      <c r="GVV4" s="43"/>
      <c r="GVW4" s="43"/>
      <c r="GVX4" s="43"/>
      <c r="GVY4" s="43"/>
      <c r="GVZ4" s="43"/>
      <c r="GWA4" s="43"/>
      <c r="GWB4" s="43"/>
      <c r="GWC4" s="43"/>
      <c r="GWD4" s="43"/>
      <c r="GWE4" s="43"/>
      <c r="GWF4" s="43"/>
      <c r="GWG4" s="43"/>
      <c r="GWH4" s="43"/>
      <c r="GWI4" s="43"/>
      <c r="GWJ4" s="43"/>
      <c r="GWK4" s="43"/>
      <c r="GWL4" s="43"/>
      <c r="GWM4" s="43"/>
      <c r="GWN4" s="43"/>
      <c r="GWO4" s="43"/>
      <c r="GWP4" s="43"/>
      <c r="GWQ4" s="43"/>
      <c r="GWR4" s="43"/>
      <c r="GWS4" s="43"/>
      <c r="GWT4" s="43"/>
      <c r="GWU4" s="43"/>
      <c r="GWV4" s="43"/>
      <c r="GWW4" s="43"/>
      <c r="GWX4" s="43"/>
      <c r="GWY4" s="43"/>
      <c r="GWZ4" s="43"/>
      <c r="GXA4" s="43"/>
      <c r="GXB4" s="43"/>
      <c r="GXC4" s="43"/>
      <c r="GXD4" s="43"/>
      <c r="GXE4" s="43"/>
      <c r="GXF4" s="43"/>
      <c r="GXG4" s="43"/>
      <c r="GXH4" s="43"/>
      <c r="GXI4" s="43"/>
      <c r="GXJ4" s="43"/>
      <c r="GXK4" s="43"/>
      <c r="GXL4" s="43"/>
      <c r="GXM4" s="43"/>
      <c r="GXN4" s="43"/>
      <c r="GXO4" s="43"/>
      <c r="GXP4" s="43"/>
      <c r="GXQ4" s="43"/>
      <c r="GXR4" s="43"/>
      <c r="GXS4" s="43"/>
      <c r="GXT4" s="43"/>
      <c r="GXU4" s="43"/>
      <c r="GXV4" s="43"/>
      <c r="GXW4" s="43"/>
      <c r="GXX4" s="43"/>
      <c r="GXY4" s="43"/>
      <c r="GXZ4" s="43"/>
      <c r="GYA4" s="43"/>
      <c r="GYB4" s="43"/>
      <c r="GYC4" s="43"/>
      <c r="GYD4" s="43"/>
      <c r="GYE4" s="43"/>
      <c r="GYF4" s="43"/>
      <c r="GYG4" s="43"/>
      <c r="GYH4" s="43"/>
      <c r="GYI4" s="43"/>
      <c r="GYJ4" s="43"/>
      <c r="GYK4" s="43"/>
      <c r="GYL4" s="43"/>
      <c r="GYM4" s="43"/>
      <c r="GYN4" s="43"/>
      <c r="GYO4" s="43"/>
      <c r="GYP4" s="43"/>
      <c r="GYQ4" s="43"/>
      <c r="GYR4" s="43"/>
      <c r="GYS4" s="43"/>
      <c r="GYT4" s="43"/>
      <c r="GYU4" s="43"/>
      <c r="GYV4" s="43"/>
      <c r="GYW4" s="43"/>
      <c r="GYX4" s="43"/>
      <c r="GYY4" s="43"/>
      <c r="GYZ4" s="43"/>
      <c r="GZA4" s="43"/>
      <c r="GZB4" s="43"/>
      <c r="GZC4" s="43"/>
      <c r="GZD4" s="43"/>
      <c r="GZE4" s="43"/>
      <c r="GZF4" s="43"/>
      <c r="GZG4" s="43"/>
      <c r="GZH4" s="43"/>
      <c r="GZI4" s="43"/>
      <c r="GZJ4" s="43"/>
      <c r="GZK4" s="43"/>
      <c r="GZL4" s="43"/>
      <c r="GZM4" s="43"/>
      <c r="GZN4" s="43"/>
      <c r="GZO4" s="43"/>
      <c r="GZP4" s="43"/>
      <c r="GZQ4" s="43"/>
      <c r="GZR4" s="43"/>
      <c r="GZS4" s="43"/>
      <c r="GZT4" s="43"/>
      <c r="GZU4" s="43"/>
      <c r="GZV4" s="43"/>
      <c r="GZW4" s="43"/>
      <c r="GZX4" s="43"/>
      <c r="GZY4" s="43"/>
      <c r="GZZ4" s="43"/>
      <c r="HAA4" s="43"/>
      <c r="HAB4" s="43"/>
      <c r="HAC4" s="43"/>
      <c r="HAD4" s="43"/>
      <c r="HAE4" s="43"/>
      <c r="HAF4" s="43"/>
      <c r="HAG4" s="43"/>
      <c r="HAH4" s="43"/>
      <c r="HAI4" s="43"/>
      <c r="HAJ4" s="43"/>
      <c r="HAK4" s="43"/>
      <c r="HAL4" s="43"/>
      <c r="HAM4" s="43"/>
      <c r="HAN4" s="43"/>
      <c r="HAO4" s="43"/>
      <c r="HAP4" s="43"/>
      <c r="HAQ4" s="43"/>
      <c r="HAR4" s="43"/>
      <c r="HAS4" s="43"/>
      <c r="HAT4" s="43"/>
      <c r="HAU4" s="43"/>
      <c r="HAV4" s="43"/>
      <c r="HAW4" s="43"/>
      <c r="HAX4" s="43"/>
      <c r="HAY4" s="43"/>
      <c r="HAZ4" s="43"/>
      <c r="HBA4" s="43"/>
      <c r="HBB4" s="43"/>
      <c r="HBC4" s="43"/>
      <c r="HBD4" s="43"/>
      <c r="HBE4" s="43"/>
      <c r="HBF4" s="43"/>
      <c r="HBG4" s="43"/>
      <c r="HBH4" s="43"/>
      <c r="HBI4" s="43"/>
      <c r="HBJ4" s="43"/>
      <c r="HBK4" s="43"/>
      <c r="HBL4" s="43"/>
      <c r="HBM4" s="43"/>
      <c r="HBN4" s="43"/>
      <c r="HBO4" s="43"/>
      <c r="HBP4" s="43"/>
      <c r="HBQ4" s="43"/>
      <c r="HBR4" s="43"/>
      <c r="HBS4" s="43"/>
      <c r="HBT4" s="43"/>
      <c r="HBU4" s="43"/>
      <c r="HBV4" s="43"/>
      <c r="HBW4" s="43"/>
      <c r="HBX4" s="43"/>
      <c r="HBY4" s="43"/>
      <c r="HBZ4" s="43"/>
      <c r="HCA4" s="43"/>
      <c r="HCB4" s="43"/>
      <c r="HCC4" s="43"/>
      <c r="HCD4" s="43"/>
      <c r="HCE4" s="43"/>
      <c r="HCF4" s="43"/>
      <c r="HCG4" s="43"/>
      <c r="HCH4" s="43"/>
      <c r="HCI4" s="43"/>
      <c r="HCJ4" s="43"/>
      <c r="HCK4" s="43"/>
      <c r="HCL4" s="43"/>
      <c r="HCM4" s="43"/>
      <c r="HCN4" s="43"/>
      <c r="HCO4" s="43"/>
      <c r="HCP4" s="43"/>
      <c r="HCQ4" s="43"/>
      <c r="HCR4" s="43"/>
      <c r="HCS4" s="43"/>
      <c r="HCT4" s="43"/>
      <c r="HCU4" s="43"/>
      <c r="HCV4" s="43"/>
      <c r="HCW4" s="43"/>
      <c r="HCX4" s="43"/>
      <c r="HCY4" s="43"/>
      <c r="HCZ4" s="43"/>
      <c r="HDA4" s="43"/>
      <c r="HDB4" s="43"/>
      <c r="HDC4" s="43"/>
      <c r="HDD4" s="43"/>
      <c r="HDE4" s="43"/>
      <c r="HDF4" s="43"/>
      <c r="HDG4" s="43"/>
      <c r="HDH4" s="43"/>
      <c r="HDI4" s="43"/>
      <c r="HDJ4" s="43"/>
      <c r="HDK4" s="43"/>
      <c r="HDL4" s="43"/>
      <c r="HDM4" s="43"/>
      <c r="HDN4" s="43"/>
      <c r="HDO4" s="43"/>
      <c r="HDP4" s="43"/>
      <c r="HDQ4" s="43"/>
      <c r="HDR4" s="43"/>
      <c r="HDS4" s="43"/>
      <c r="HDT4" s="43"/>
      <c r="HDU4" s="43"/>
      <c r="HDV4" s="43"/>
      <c r="HDW4" s="43"/>
      <c r="HDX4" s="43"/>
      <c r="HDY4" s="43"/>
      <c r="HDZ4" s="43"/>
      <c r="HEA4" s="43"/>
      <c r="HEB4" s="43"/>
      <c r="HEC4" s="43"/>
      <c r="HED4" s="43"/>
      <c r="HEE4" s="43"/>
      <c r="HEF4" s="43"/>
      <c r="HEG4" s="43"/>
      <c r="HEH4" s="43"/>
      <c r="HEI4" s="43"/>
      <c r="HEJ4" s="43"/>
      <c r="HEK4" s="43"/>
      <c r="HEL4" s="43"/>
      <c r="HEM4" s="43"/>
      <c r="HEN4" s="43"/>
      <c r="HEO4" s="43"/>
      <c r="HEP4" s="43"/>
      <c r="HEQ4" s="43"/>
      <c r="HER4" s="43"/>
      <c r="HES4" s="43"/>
      <c r="HET4" s="43"/>
      <c r="HEU4" s="43"/>
      <c r="HEV4" s="43"/>
      <c r="HEW4" s="43"/>
      <c r="HEX4" s="43"/>
      <c r="HEY4" s="43"/>
      <c r="HEZ4" s="43"/>
      <c r="HFA4" s="43"/>
      <c r="HFB4" s="43"/>
      <c r="HFC4" s="43"/>
      <c r="HFD4" s="43"/>
      <c r="HFE4" s="43"/>
      <c r="HFF4" s="43"/>
      <c r="HFG4" s="43"/>
      <c r="HFH4" s="43"/>
      <c r="HFI4" s="43"/>
      <c r="HFJ4" s="43"/>
      <c r="HFK4" s="43"/>
      <c r="HFL4" s="43"/>
      <c r="HFM4" s="43"/>
      <c r="HFN4" s="43"/>
      <c r="HFO4" s="43"/>
      <c r="HFP4" s="43"/>
      <c r="HFQ4" s="43"/>
      <c r="HFR4" s="43"/>
      <c r="HFS4" s="43"/>
      <c r="HFT4" s="43"/>
      <c r="HFU4" s="43"/>
      <c r="HFV4" s="43"/>
      <c r="HFW4" s="43"/>
      <c r="HFX4" s="43"/>
      <c r="HFY4" s="43"/>
      <c r="HFZ4" s="43"/>
      <c r="HGA4" s="43"/>
      <c r="HGB4" s="43"/>
      <c r="HGC4" s="43"/>
      <c r="HGD4" s="43"/>
      <c r="HGE4" s="43"/>
      <c r="HGF4" s="43"/>
      <c r="HGG4" s="43"/>
      <c r="HGH4" s="43"/>
      <c r="HGI4" s="43"/>
      <c r="HGJ4" s="43"/>
      <c r="HGK4" s="43"/>
      <c r="HGL4" s="43"/>
      <c r="HGM4" s="43"/>
      <c r="HGN4" s="43"/>
      <c r="HGO4" s="43"/>
      <c r="HGP4" s="43"/>
      <c r="HGQ4" s="43"/>
      <c r="HGR4" s="43"/>
      <c r="HGS4" s="43"/>
      <c r="HGT4" s="43"/>
      <c r="HGU4" s="43"/>
      <c r="HGV4" s="43"/>
      <c r="HGW4" s="43"/>
      <c r="HGX4" s="43"/>
      <c r="HGY4" s="43"/>
      <c r="HGZ4" s="43"/>
      <c r="HHA4" s="43"/>
      <c r="HHB4" s="43"/>
      <c r="HHC4" s="43"/>
      <c r="HHD4" s="43"/>
      <c r="HHE4" s="43"/>
      <c r="HHF4" s="43"/>
      <c r="HHG4" s="43"/>
      <c r="HHH4" s="43"/>
      <c r="HHI4" s="43"/>
      <c r="HHJ4" s="43"/>
      <c r="HHK4" s="43"/>
      <c r="HHL4" s="43"/>
      <c r="HHM4" s="43"/>
      <c r="HHN4" s="43"/>
      <c r="HHO4" s="43"/>
      <c r="HHP4" s="43"/>
      <c r="HHQ4" s="43"/>
      <c r="HHR4" s="43"/>
      <c r="HHS4" s="43"/>
      <c r="HHT4" s="43"/>
      <c r="HHU4" s="43"/>
      <c r="HHV4" s="43"/>
      <c r="HHW4" s="43"/>
      <c r="HHX4" s="43"/>
      <c r="HHY4" s="43"/>
      <c r="HHZ4" s="43"/>
      <c r="HIA4" s="43"/>
      <c r="HIB4" s="43"/>
      <c r="HIC4" s="43"/>
      <c r="HID4" s="43"/>
      <c r="HIE4" s="43"/>
      <c r="HIF4" s="43"/>
      <c r="HIG4" s="43"/>
      <c r="HIH4" s="43"/>
      <c r="HII4" s="43"/>
      <c r="HIJ4" s="43"/>
      <c r="HIK4" s="43"/>
      <c r="HIL4" s="43"/>
      <c r="HIM4" s="43"/>
      <c r="HIN4" s="43"/>
      <c r="HIO4" s="43"/>
      <c r="HIP4" s="43"/>
      <c r="HIQ4" s="43"/>
      <c r="HIR4" s="43"/>
      <c r="HIS4" s="43"/>
      <c r="HIT4" s="43"/>
      <c r="HIU4" s="43"/>
      <c r="HIV4" s="43"/>
      <c r="HIW4" s="43"/>
      <c r="HIX4" s="43"/>
      <c r="HIY4" s="43"/>
      <c r="HIZ4" s="43"/>
      <c r="HJA4" s="43"/>
      <c r="HJB4" s="43"/>
      <c r="HJC4" s="43"/>
      <c r="HJD4" s="43"/>
      <c r="HJE4" s="43"/>
      <c r="HJF4" s="43"/>
      <c r="HJG4" s="43"/>
      <c r="HJH4" s="43"/>
      <c r="HJI4" s="43"/>
      <c r="HJJ4" s="43"/>
      <c r="HJK4" s="43"/>
      <c r="HJL4" s="43"/>
      <c r="HJM4" s="43"/>
      <c r="HJN4" s="43"/>
      <c r="HJO4" s="43"/>
      <c r="HJP4" s="43"/>
      <c r="HJQ4" s="43"/>
      <c r="HJR4" s="43"/>
      <c r="HJS4" s="43"/>
      <c r="HJT4" s="43"/>
      <c r="HJU4" s="43"/>
      <c r="HJV4" s="43"/>
      <c r="HJW4" s="43"/>
      <c r="HJX4" s="43"/>
      <c r="HJY4" s="43"/>
      <c r="HJZ4" s="43"/>
      <c r="HKA4" s="43"/>
      <c r="HKB4" s="43"/>
      <c r="HKC4" s="43"/>
      <c r="HKD4" s="43"/>
      <c r="HKE4" s="43"/>
      <c r="HKF4" s="43"/>
      <c r="HKG4" s="43"/>
      <c r="HKH4" s="43"/>
      <c r="HKI4" s="43"/>
      <c r="HKJ4" s="43"/>
      <c r="HKK4" s="43"/>
      <c r="HKL4" s="43"/>
      <c r="HKM4" s="43"/>
      <c r="HKN4" s="43"/>
      <c r="HKO4" s="43"/>
      <c r="HKP4" s="43"/>
      <c r="HKQ4" s="43"/>
      <c r="HKR4" s="43"/>
      <c r="HKS4" s="43"/>
      <c r="HKT4" s="43"/>
      <c r="HKU4" s="43"/>
      <c r="HKV4" s="43"/>
      <c r="HKW4" s="43"/>
      <c r="HKX4" s="43"/>
      <c r="HKY4" s="43"/>
      <c r="HKZ4" s="43"/>
      <c r="HLA4" s="43"/>
      <c r="HLB4" s="43"/>
      <c r="HLC4" s="43"/>
      <c r="HLD4" s="43"/>
      <c r="HLE4" s="43"/>
      <c r="HLF4" s="43"/>
      <c r="HLG4" s="43"/>
      <c r="HLH4" s="43"/>
      <c r="HLI4" s="43"/>
      <c r="HLJ4" s="43"/>
      <c r="HLK4" s="43"/>
      <c r="HLL4" s="43"/>
      <c r="HLM4" s="43"/>
      <c r="HLN4" s="43"/>
      <c r="HLO4" s="43"/>
      <c r="HLP4" s="43"/>
      <c r="HLQ4" s="43"/>
      <c r="HLR4" s="43"/>
      <c r="HLS4" s="43"/>
      <c r="HLT4" s="43"/>
      <c r="HLU4" s="43"/>
      <c r="HLV4" s="43"/>
      <c r="HLW4" s="43"/>
      <c r="HLX4" s="43"/>
      <c r="HLY4" s="43"/>
      <c r="HLZ4" s="43"/>
      <c r="HMA4" s="43"/>
      <c r="HMB4" s="43"/>
      <c r="HMC4" s="43"/>
      <c r="HMD4" s="43"/>
      <c r="HME4" s="43"/>
      <c r="HMF4" s="43"/>
      <c r="HMG4" s="43"/>
      <c r="HMH4" s="43"/>
      <c r="HMI4" s="43"/>
      <c r="HMJ4" s="43"/>
      <c r="HMK4" s="43"/>
      <c r="HML4" s="43"/>
      <c r="HMM4" s="43"/>
      <c r="HMN4" s="43"/>
      <c r="HMO4" s="43"/>
      <c r="HMP4" s="43"/>
      <c r="HMQ4" s="43"/>
      <c r="HMR4" s="43"/>
      <c r="HMS4" s="43"/>
      <c r="HMT4" s="43"/>
      <c r="HMU4" s="43"/>
      <c r="HMV4" s="43"/>
      <c r="HMW4" s="43"/>
      <c r="HMX4" s="43"/>
      <c r="HMY4" s="43"/>
      <c r="HMZ4" s="43"/>
      <c r="HNA4" s="43"/>
      <c r="HNB4" s="43"/>
      <c r="HNC4" s="43"/>
      <c r="HND4" s="43"/>
      <c r="HNE4" s="43"/>
      <c r="HNF4" s="43"/>
      <c r="HNG4" s="43"/>
      <c r="HNH4" s="43"/>
      <c r="HNI4" s="43"/>
      <c r="HNJ4" s="43"/>
      <c r="HNK4" s="43"/>
      <c r="HNL4" s="43"/>
      <c r="HNM4" s="43"/>
      <c r="HNN4" s="43"/>
      <c r="HNO4" s="43"/>
      <c r="HNP4" s="43"/>
      <c r="HNQ4" s="43"/>
      <c r="HNR4" s="43"/>
      <c r="HNS4" s="43"/>
      <c r="HNT4" s="43"/>
      <c r="HNU4" s="43"/>
      <c r="HNV4" s="43"/>
      <c r="HNW4" s="43"/>
      <c r="HNX4" s="43"/>
      <c r="HNY4" s="43"/>
      <c r="HNZ4" s="43"/>
      <c r="HOA4" s="43"/>
      <c r="HOB4" s="43"/>
      <c r="HOC4" s="43"/>
      <c r="HOD4" s="43"/>
      <c r="HOE4" s="43"/>
      <c r="HOF4" s="43"/>
      <c r="HOG4" s="43"/>
      <c r="HOH4" s="43"/>
      <c r="HOI4" s="43"/>
      <c r="HOJ4" s="43"/>
      <c r="HOK4" s="43"/>
      <c r="HOL4" s="43"/>
      <c r="HOM4" s="43"/>
      <c r="HON4" s="43"/>
      <c r="HOO4" s="43"/>
      <c r="HOP4" s="43"/>
      <c r="HOQ4" s="43"/>
      <c r="HOR4" s="43"/>
      <c r="HOS4" s="43"/>
      <c r="HOT4" s="43"/>
      <c r="HOU4" s="43"/>
      <c r="HOV4" s="43"/>
      <c r="HOW4" s="43"/>
      <c r="HOX4" s="43"/>
      <c r="HOY4" s="43"/>
      <c r="HOZ4" s="43"/>
      <c r="HPA4" s="43"/>
      <c r="HPB4" s="43"/>
      <c r="HPC4" s="43"/>
      <c r="HPD4" s="43"/>
      <c r="HPE4" s="43"/>
      <c r="HPF4" s="43"/>
      <c r="HPG4" s="43"/>
      <c r="HPH4" s="43"/>
      <c r="HPI4" s="43"/>
      <c r="HPJ4" s="43"/>
      <c r="HPK4" s="43"/>
      <c r="HPL4" s="43"/>
      <c r="HPM4" s="43"/>
      <c r="HPN4" s="43"/>
      <c r="HPO4" s="43"/>
      <c r="HPP4" s="43"/>
      <c r="HPQ4" s="43"/>
      <c r="HPR4" s="43"/>
      <c r="HPS4" s="43"/>
      <c r="HPT4" s="43"/>
      <c r="HPU4" s="43"/>
      <c r="HPV4" s="43"/>
      <c r="HPW4" s="43"/>
      <c r="HPX4" s="43"/>
      <c r="HPY4" s="43"/>
      <c r="HPZ4" s="43"/>
      <c r="HQA4" s="43"/>
      <c r="HQB4" s="43"/>
      <c r="HQC4" s="43"/>
      <c r="HQD4" s="43"/>
      <c r="HQE4" s="43"/>
      <c r="HQF4" s="43"/>
      <c r="HQG4" s="43"/>
      <c r="HQH4" s="43"/>
      <c r="HQI4" s="43"/>
      <c r="HQJ4" s="43"/>
      <c r="HQK4" s="43"/>
      <c r="HQL4" s="43"/>
      <c r="HQM4" s="43"/>
      <c r="HQN4" s="43"/>
      <c r="HQO4" s="43"/>
      <c r="HQP4" s="43"/>
      <c r="HQQ4" s="43"/>
      <c r="HQR4" s="43"/>
      <c r="HQS4" s="43"/>
      <c r="HQT4" s="43"/>
      <c r="HQU4" s="43"/>
      <c r="HQV4" s="43"/>
      <c r="HQW4" s="43"/>
      <c r="HQX4" s="43"/>
      <c r="HQY4" s="43"/>
      <c r="HQZ4" s="43"/>
      <c r="HRA4" s="43"/>
      <c r="HRB4" s="43"/>
      <c r="HRC4" s="43"/>
      <c r="HRD4" s="43"/>
      <c r="HRE4" s="43"/>
      <c r="HRF4" s="43"/>
      <c r="HRG4" s="43"/>
      <c r="HRH4" s="43"/>
      <c r="HRI4" s="43"/>
      <c r="HRJ4" s="43"/>
      <c r="HRK4" s="43"/>
      <c r="HRL4" s="43"/>
      <c r="HRM4" s="43"/>
      <c r="HRN4" s="43"/>
      <c r="HRO4" s="43"/>
      <c r="HRP4" s="43"/>
      <c r="HRQ4" s="43"/>
      <c r="HRR4" s="43"/>
      <c r="HRS4" s="43"/>
      <c r="HRT4" s="43"/>
      <c r="HRU4" s="43"/>
      <c r="HRV4" s="43"/>
      <c r="HRW4" s="43"/>
      <c r="HRX4" s="43"/>
      <c r="HRY4" s="43"/>
      <c r="HRZ4" s="43"/>
      <c r="HSA4" s="43"/>
      <c r="HSB4" s="43"/>
      <c r="HSC4" s="43"/>
      <c r="HSD4" s="43"/>
      <c r="HSE4" s="43"/>
      <c r="HSF4" s="43"/>
      <c r="HSG4" s="43"/>
      <c r="HSH4" s="43"/>
      <c r="HSI4" s="43"/>
      <c r="HSJ4" s="43"/>
      <c r="HSK4" s="43"/>
      <c r="HSL4" s="43"/>
      <c r="HSM4" s="43"/>
      <c r="HSN4" s="43"/>
      <c r="HSO4" s="43"/>
      <c r="HSP4" s="43"/>
      <c r="HSQ4" s="43"/>
      <c r="HSR4" s="43"/>
      <c r="HSS4" s="43"/>
      <c r="HST4" s="43"/>
      <c r="HSU4" s="43"/>
      <c r="HSV4" s="43"/>
      <c r="HSW4" s="43"/>
      <c r="HSX4" s="43"/>
      <c r="HSY4" s="43"/>
      <c r="HSZ4" s="43"/>
      <c r="HTA4" s="43"/>
      <c r="HTB4" s="43"/>
      <c r="HTC4" s="43"/>
      <c r="HTD4" s="43"/>
      <c r="HTE4" s="43"/>
      <c r="HTF4" s="43"/>
      <c r="HTG4" s="43"/>
      <c r="HTH4" s="43"/>
      <c r="HTI4" s="43"/>
      <c r="HTJ4" s="43"/>
      <c r="HTK4" s="43"/>
      <c r="HTL4" s="43"/>
      <c r="HTM4" s="43"/>
      <c r="HTN4" s="43"/>
      <c r="HTO4" s="43"/>
      <c r="HTP4" s="43"/>
      <c r="HTQ4" s="43"/>
      <c r="HTR4" s="43"/>
      <c r="HTS4" s="43"/>
      <c r="HTT4" s="43"/>
      <c r="HTU4" s="43"/>
      <c r="HTV4" s="43"/>
      <c r="HTW4" s="43"/>
      <c r="HTX4" s="43"/>
      <c r="HTY4" s="43"/>
      <c r="HTZ4" s="43"/>
      <c r="HUA4" s="43"/>
      <c r="HUB4" s="43"/>
      <c r="HUC4" s="43"/>
      <c r="HUD4" s="43"/>
      <c r="HUE4" s="43"/>
      <c r="HUF4" s="43"/>
      <c r="HUG4" s="43"/>
      <c r="HUH4" s="43"/>
      <c r="HUI4" s="43"/>
      <c r="HUJ4" s="43"/>
      <c r="HUK4" s="43"/>
      <c r="HUL4" s="43"/>
      <c r="HUM4" s="43"/>
      <c r="HUN4" s="43"/>
      <c r="HUO4" s="43"/>
      <c r="HUP4" s="43"/>
      <c r="HUQ4" s="43"/>
      <c r="HUR4" s="43"/>
      <c r="HUS4" s="43"/>
      <c r="HUT4" s="43"/>
      <c r="HUU4" s="43"/>
      <c r="HUV4" s="43"/>
      <c r="HUW4" s="43"/>
      <c r="HUX4" s="43"/>
      <c r="HUY4" s="43"/>
      <c r="HUZ4" s="43"/>
      <c r="HVA4" s="43"/>
      <c r="HVB4" s="43"/>
      <c r="HVC4" s="43"/>
      <c r="HVD4" s="43"/>
      <c r="HVE4" s="43"/>
      <c r="HVF4" s="43"/>
      <c r="HVG4" s="43"/>
      <c r="HVH4" s="43"/>
      <c r="HVI4" s="43"/>
      <c r="HVJ4" s="43"/>
      <c r="HVK4" s="43"/>
      <c r="HVL4" s="43"/>
      <c r="HVM4" s="43"/>
      <c r="HVN4" s="43"/>
      <c r="HVO4" s="43"/>
      <c r="HVP4" s="43"/>
      <c r="HVQ4" s="43"/>
      <c r="HVR4" s="43"/>
      <c r="HVS4" s="43"/>
      <c r="HVT4" s="43"/>
      <c r="HVU4" s="43"/>
      <c r="HVV4" s="43"/>
      <c r="HVW4" s="43"/>
      <c r="HVX4" s="43"/>
      <c r="HVY4" s="43"/>
      <c r="HVZ4" s="43"/>
      <c r="HWA4" s="43"/>
      <c r="HWB4" s="43"/>
      <c r="HWC4" s="43"/>
      <c r="HWD4" s="43"/>
      <c r="HWE4" s="43"/>
      <c r="HWF4" s="43"/>
      <c r="HWG4" s="43"/>
      <c r="HWH4" s="43"/>
      <c r="HWI4" s="43"/>
      <c r="HWJ4" s="43"/>
      <c r="HWK4" s="43"/>
      <c r="HWL4" s="43"/>
      <c r="HWM4" s="43"/>
      <c r="HWN4" s="43"/>
      <c r="HWO4" s="43"/>
      <c r="HWP4" s="43"/>
      <c r="HWQ4" s="43"/>
      <c r="HWR4" s="43"/>
      <c r="HWS4" s="43"/>
      <c r="HWT4" s="43"/>
      <c r="HWU4" s="43"/>
      <c r="HWV4" s="43"/>
      <c r="HWW4" s="43"/>
      <c r="HWX4" s="43"/>
      <c r="HWY4" s="43"/>
      <c r="HWZ4" s="43"/>
      <c r="HXA4" s="43"/>
      <c r="HXB4" s="43"/>
      <c r="HXC4" s="43"/>
      <c r="HXD4" s="43"/>
      <c r="HXE4" s="43"/>
      <c r="HXF4" s="43"/>
      <c r="HXG4" s="43"/>
      <c r="HXH4" s="43"/>
      <c r="HXI4" s="43"/>
      <c r="HXJ4" s="43"/>
      <c r="HXK4" s="43"/>
      <c r="HXL4" s="43"/>
      <c r="HXM4" s="43"/>
      <c r="HXN4" s="43"/>
      <c r="HXO4" s="43"/>
      <c r="HXP4" s="43"/>
      <c r="HXQ4" s="43"/>
      <c r="HXR4" s="43"/>
      <c r="HXS4" s="43"/>
      <c r="HXT4" s="43"/>
      <c r="HXU4" s="43"/>
      <c r="HXV4" s="43"/>
      <c r="HXW4" s="43"/>
      <c r="HXX4" s="43"/>
      <c r="HXY4" s="43"/>
      <c r="HXZ4" s="43"/>
      <c r="HYA4" s="43"/>
      <c r="HYB4" s="43"/>
      <c r="HYC4" s="43"/>
      <c r="HYD4" s="43"/>
      <c r="HYE4" s="43"/>
      <c r="HYF4" s="43"/>
      <c r="HYG4" s="43"/>
      <c r="HYH4" s="43"/>
      <c r="HYI4" s="43"/>
      <c r="HYJ4" s="43"/>
      <c r="HYK4" s="43"/>
      <c r="HYL4" s="43"/>
      <c r="HYM4" s="43"/>
      <c r="HYN4" s="43"/>
      <c r="HYO4" s="43"/>
      <c r="HYP4" s="43"/>
      <c r="HYQ4" s="43"/>
      <c r="HYR4" s="43"/>
      <c r="HYS4" s="43"/>
      <c r="HYT4" s="43"/>
      <c r="HYU4" s="43"/>
      <c r="HYV4" s="43"/>
      <c r="HYW4" s="43"/>
      <c r="HYX4" s="43"/>
      <c r="HYY4" s="43"/>
      <c r="HYZ4" s="43"/>
      <c r="HZA4" s="43"/>
      <c r="HZB4" s="43"/>
      <c r="HZC4" s="43"/>
      <c r="HZD4" s="43"/>
      <c r="HZE4" s="43"/>
      <c r="HZF4" s="43"/>
      <c r="HZG4" s="43"/>
      <c r="HZH4" s="43"/>
      <c r="HZI4" s="43"/>
      <c r="HZJ4" s="43"/>
      <c r="HZK4" s="43"/>
      <c r="HZL4" s="43"/>
      <c r="HZM4" s="43"/>
      <c r="HZN4" s="43"/>
      <c r="HZO4" s="43"/>
      <c r="HZP4" s="43"/>
      <c r="HZQ4" s="43"/>
      <c r="HZR4" s="43"/>
      <c r="HZS4" s="43"/>
      <c r="HZT4" s="43"/>
      <c r="HZU4" s="43"/>
      <c r="HZV4" s="43"/>
      <c r="HZW4" s="43"/>
      <c r="HZX4" s="43"/>
      <c r="HZY4" s="43"/>
      <c r="HZZ4" s="43"/>
      <c r="IAA4" s="43"/>
      <c r="IAB4" s="43"/>
      <c r="IAC4" s="43"/>
      <c r="IAD4" s="43"/>
      <c r="IAE4" s="43"/>
      <c r="IAF4" s="43"/>
      <c r="IAG4" s="43"/>
      <c r="IAH4" s="43"/>
      <c r="IAI4" s="43"/>
      <c r="IAJ4" s="43"/>
      <c r="IAK4" s="43"/>
      <c r="IAL4" s="43"/>
      <c r="IAM4" s="43"/>
      <c r="IAN4" s="43"/>
      <c r="IAO4" s="43"/>
      <c r="IAP4" s="43"/>
      <c r="IAQ4" s="43"/>
      <c r="IAR4" s="43"/>
      <c r="IAS4" s="43"/>
      <c r="IAT4" s="43"/>
      <c r="IAU4" s="43"/>
      <c r="IAV4" s="43"/>
      <c r="IAW4" s="43"/>
      <c r="IAX4" s="43"/>
      <c r="IAY4" s="43"/>
      <c r="IAZ4" s="43"/>
      <c r="IBA4" s="43"/>
      <c r="IBB4" s="43"/>
      <c r="IBC4" s="43"/>
      <c r="IBD4" s="43"/>
      <c r="IBE4" s="43"/>
      <c r="IBF4" s="43"/>
      <c r="IBG4" s="43"/>
      <c r="IBH4" s="43"/>
      <c r="IBI4" s="43"/>
      <c r="IBJ4" s="43"/>
      <c r="IBK4" s="43"/>
      <c r="IBL4" s="43"/>
      <c r="IBM4" s="43"/>
      <c r="IBN4" s="43"/>
      <c r="IBO4" s="43"/>
      <c r="IBP4" s="43"/>
      <c r="IBQ4" s="43"/>
      <c r="IBR4" s="43"/>
      <c r="IBS4" s="43"/>
      <c r="IBT4" s="43"/>
      <c r="IBU4" s="43"/>
      <c r="IBV4" s="43"/>
      <c r="IBW4" s="43"/>
      <c r="IBX4" s="43"/>
      <c r="IBY4" s="43"/>
      <c r="IBZ4" s="43"/>
      <c r="ICA4" s="43"/>
      <c r="ICB4" s="43"/>
      <c r="ICC4" s="43"/>
      <c r="ICD4" s="43"/>
      <c r="ICE4" s="43"/>
      <c r="ICF4" s="43"/>
      <c r="ICG4" s="43"/>
      <c r="ICH4" s="43"/>
      <c r="ICI4" s="43"/>
      <c r="ICJ4" s="43"/>
      <c r="ICK4" s="43"/>
      <c r="ICL4" s="43"/>
      <c r="ICM4" s="43"/>
      <c r="ICN4" s="43"/>
      <c r="ICO4" s="43"/>
      <c r="ICP4" s="43"/>
      <c r="ICQ4" s="43"/>
      <c r="ICR4" s="43"/>
      <c r="ICS4" s="43"/>
      <c r="ICT4" s="43"/>
      <c r="ICU4" s="43"/>
      <c r="ICV4" s="43"/>
      <c r="ICW4" s="43"/>
      <c r="ICX4" s="43"/>
      <c r="ICY4" s="43"/>
      <c r="ICZ4" s="43"/>
      <c r="IDA4" s="43"/>
      <c r="IDB4" s="43"/>
      <c r="IDC4" s="43"/>
      <c r="IDD4" s="43"/>
      <c r="IDE4" s="43"/>
      <c r="IDF4" s="43"/>
      <c r="IDG4" s="43"/>
      <c r="IDH4" s="43"/>
      <c r="IDI4" s="43"/>
      <c r="IDJ4" s="43"/>
      <c r="IDK4" s="43"/>
      <c r="IDL4" s="43"/>
      <c r="IDM4" s="43"/>
      <c r="IDN4" s="43"/>
      <c r="IDO4" s="43"/>
      <c r="IDP4" s="43"/>
      <c r="IDQ4" s="43"/>
      <c r="IDR4" s="43"/>
      <c r="IDS4" s="43"/>
      <c r="IDT4" s="43"/>
      <c r="IDU4" s="43"/>
      <c r="IDV4" s="43"/>
      <c r="IDW4" s="43"/>
      <c r="IDX4" s="43"/>
      <c r="IDY4" s="43"/>
      <c r="IDZ4" s="43"/>
      <c r="IEA4" s="43"/>
      <c r="IEB4" s="43"/>
      <c r="IEC4" s="43"/>
      <c r="IED4" s="43"/>
      <c r="IEE4" s="43"/>
      <c r="IEF4" s="43"/>
      <c r="IEG4" s="43"/>
      <c r="IEH4" s="43"/>
      <c r="IEI4" s="43"/>
      <c r="IEJ4" s="43"/>
      <c r="IEK4" s="43"/>
      <c r="IEL4" s="43"/>
      <c r="IEM4" s="43"/>
      <c r="IEN4" s="43"/>
      <c r="IEO4" s="43"/>
      <c r="IEP4" s="43"/>
      <c r="IEQ4" s="43"/>
      <c r="IER4" s="43"/>
      <c r="IES4" s="43"/>
      <c r="IET4" s="43"/>
      <c r="IEU4" s="43"/>
      <c r="IEV4" s="43"/>
      <c r="IEW4" s="43"/>
      <c r="IEX4" s="43"/>
      <c r="IEY4" s="43"/>
      <c r="IEZ4" s="43"/>
      <c r="IFA4" s="43"/>
      <c r="IFB4" s="43"/>
      <c r="IFC4" s="43"/>
      <c r="IFD4" s="43"/>
      <c r="IFE4" s="43"/>
      <c r="IFF4" s="43"/>
      <c r="IFG4" s="43"/>
      <c r="IFH4" s="43"/>
      <c r="IFI4" s="43"/>
      <c r="IFJ4" s="43"/>
      <c r="IFK4" s="43"/>
      <c r="IFL4" s="43"/>
      <c r="IFM4" s="43"/>
      <c r="IFN4" s="43"/>
      <c r="IFO4" s="43"/>
      <c r="IFP4" s="43"/>
      <c r="IFQ4" s="43"/>
      <c r="IFR4" s="43"/>
      <c r="IFS4" s="43"/>
      <c r="IFT4" s="43"/>
      <c r="IFU4" s="43"/>
      <c r="IFV4" s="43"/>
      <c r="IFW4" s="43"/>
      <c r="IFX4" s="43"/>
      <c r="IFY4" s="43"/>
      <c r="IFZ4" s="43"/>
      <c r="IGA4" s="43"/>
      <c r="IGB4" s="43"/>
      <c r="IGC4" s="43"/>
      <c r="IGD4" s="43"/>
      <c r="IGE4" s="43"/>
      <c r="IGF4" s="43"/>
      <c r="IGG4" s="43"/>
      <c r="IGH4" s="43"/>
      <c r="IGI4" s="43"/>
      <c r="IGJ4" s="43"/>
      <c r="IGK4" s="43"/>
      <c r="IGL4" s="43"/>
      <c r="IGM4" s="43"/>
      <c r="IGN4" s="43"/>
      <c r="IGO4" s="43"/>
      <c r="IGP4" s="43"/>
      <c r="IGQ4" s="43"/>
      <c r="IGR4" s="43"/>
      <c r="IGS4" s="43"/>
      <c r="IGT4" s="43"/>
      <c r="IGU4" s="43"/>
      <c r="IGV4" s="43"/>
      <c r="IGW4" s="43"/>
      <c r="IGX4" s="43"/>
      <c r="IGY4" s="43"/>
      <c r="IGZ4" s="43"/>
      <c r="IHA4" s="43"/>
      <c r="IHB4" s="43"/>
      <c r="IHC4" s="43"/>
      <c r="IHD4" s="43"/>
      <c r="IHE4" s="43"/>
      <c r="IHF4" s="43"/>
      <c r="IHG4" s="43"/>
      <c r="IHH4" s="43"/>
      <c r="IHI4" s="43"/>
      <c r="IHJ4" s="43"/>
      <c r="IHK4" s="43"/>
      <c r="IHL4" s="43"/>
      <c r="IHM4" s="43"/>
      <c r="IHN4" s="43"/>
      <c r="IHO4" s="43"/>
      <c r="IHP4" s="43"/>
      <c r="IHQ4" s="43"/>
      <c r="IHR4" s="43"/>
      <c r="IHS4" s="43"/>
      <c r="IHT4" s="43"/>
      <c r="IHU4" s="43"/>
      <c r="IHV4" s="43"/>
      <c r="IHW4" s="43"/>
      <c r="IHX4" s="43"/>
      <c r="IHY4" s="43"/>
      <c r="IHZ4" s="43"/>
      <c r="IIA4" s="43"/>
      <c r="IIB4" s="43"/>
      <c r="IIC4" s="43"/>
      <c r="IID4" s="43"/>
      <c r="IIE4" s="43"/>
      <c r="IIF4" s="43"/>
      <c r="IIG4" s="43"/>
      <c r="IIH4" s="43"/>
      <c r="III4" s="43"/>
      <c r="IIJ4" s="43"/>
      <c r="IIK4" s="43"/>
      <c r="IIL4" s="43"/>
      <c r="IIM4" s="43"/>
      <c r="IIN4" s="43"/>
      <c r="IIO4" s="43"/>
      <c r="IIP4" s="43"/>
      <c r="IIQ4" s="43"/>
      <c r="IIR4" s="43"/>
      <c r="IIS4" s="43"/>
      <c r="IIT4" s="43"/>
      <c r="IIU4" s="43"/>
      <c r="IIV4" s="43"/>
      <c r="IIW4" s="43"/>
      <c r="IIX4" s="43"/>
      <c r="IIY4" s="43"/>
      <c r="IIZ4" s="43"/>
      <c r="IJA4" s="43"/>
      <c r="IJB4" s="43"/>
      <c r="IJC4" s="43"/>
      <c r="IJD4" s="43"/>
      <c r="IJE4" s="43"/>
      <c r="IJF4" s="43"/>
      <c r="IJG4" s="43"/>
      <c r="IJH4" s="43"/>
      <c r="IJI4" s="43"/>
      <c r="IJJ4" s="43"/>
      <c r="IJK4" s="43"/>
      <c r="IJL4" s="43"/>
      <c r="IJM4" s="43"/>
      <c r="IJN4" s="43"/>
      <c r="IJO4" s="43"/>
      <c r="IJP4" s="43"/>
      <c r="IJQ4" s="43"/>
      <c r="IJR4" s="43"/>
      <c r="IJS4" s="43"/>
      <c r="IJT4" s="43"/>
      <c r="IJU4" s="43"/>
      <c r="IJV4" s="43"/>
      <c r="IJW4" s="43"/>
      <c r="IJX4" s="43"/>
      <c r="IJY4" s="43"/>
      <c r="IJZ4" s="43"/>
      <c r="IKA4" s="43"/>
      <c r="IKB4" s="43"/>
      <c r="IKC4" s="43"/>
      <c r="IKD4" s="43"/>
      <c r="IKE4" s="43"/>
      <c r="IKF4" s="43"/>
      <c r="IKG4" s="43"/>
      <c r="IKH4" s="43"/>
      <c r="IKI4" s="43"/>
      <c r="IKJ4" s="43"/>
      <c r="IKK4" s="43"/>
      <c r="IKL4" s="43"/>
      <c r="IKM4" s="43"/>
      <c r="IKN4" s="43"/>
      <c r="IKO4" s="43"/>
      <c r="IKP4" s="43"/>
      <c r="IKQ4" s="43"/>
      <c r="IKR4" s="43"/>
      <c r="IKS4" s="43"/>
      <c r="IKT4" s="43"/>
      <c r="IKU4" s="43"/>
      <c r="IKV4" s="43"/>
      <c r="IKW4" s="43"/>
      <c r="IKX4" s="43"/>
      <c r="IKY4" s="43"/>
      <c r="IKZ4" s="43"/>
      <c r="ILA4" s="43"/>
      <c r="ILB4" s="43"/>
      <c r="ILC4" s="43"/>
      <c r="ILD4" s="43"/>
      <c r="ILE4" s="43"/>
      <c r="ILF4" s="43"/>
      <c r="ILG4" s="43"/>
      <c r="ILH4" s="43"/>
      <c r="ILI4" s="43"/>
      <c r="ILJ4" s="43"/>
      <c r="ILK4" s="43"/>
      <c r="ILL4" s="43"/>
      <c r="ILM4" s="43"/>
      <c r="ILN4" s="43"/>
      <c r="ILO4" s="43"/>
      <c r="ILP4" s="43"/>
      <c r="ILQ4" s="43"/>
      <c r="ILR4" s="43"/>
      <c r="ILS4" s="43"/>
      <c r="ILT4" s="43"/>
      <c r="ILU4" s="43"/>
      <c r="ILV4" s="43"/>
      <c r="ILW4" s="43"/>
      <c r="ILX4" s="43"/>
      <c r="ILY4" s="43"/>
      <c r="ILZ4" s="43"/>
      <c r="IMA4" s="43"/>
      <c r="IMB4" s="43"/>
      <c r="IMC4" s="43"/>
      <c r="IMD4" s="43"/>
      <c r="IME4" s="43"/>
      <c r="IMF4" s="43"/>
      <c r="IMG4" s="43"/>
      <c r="IMH4" s="43"/>
      <c r="IMI4" s="43"/>
      <c r="IMJ4" s="43"/>
      <c r="IMK4" s="43"/>
      <c r="IML4" s="43"/>
      <c r="IMM4" s="43"/>
      <c r="IMN4" s="43"/>
      <c r="IMO4" s="43"/>
      <c r="IMP4" s="43"/>
      <c r="IMQ4" s="43"/>
      <c r="IMR4" s="43"/>
      <c r="IMS4" s="43"/>
      <c r="IMT4" s="43"/>
      <c r="IMU4" s="43"/>
      <c r="IMV4" s="43"/>
      <c r="IMW4" s="43"/>
      <c r="IMX4" s="43"/>
      <c r="IMY4" s="43"/>
      <c r="IMZ4" s="43"/>
      <c r="INA4" s="43"/>
      <c r="INB4" s="43"/>
      <c r="INC4" s="43"/>
      <c r="IND4" s="43"/>
      <c r="INE4" s="43"/>
      <c r="INF4" s="43"/>
      <c r="ING4" s="43"/>
      <c r="INH4" s="43"/>
      <c r="INI4" s="43"/>
      <c r="INJ4" s="43"/>
      <c r="INK4" s="43"/>
      <c r="INL4" s="43"/>
      <c r="INM4" s="43"/>
      <c r="INN4" s="43"/>
      <c r="INO4" s="43"/>
      <c r="INP4" s="43"/>
      <c r="INQ4" s="43"/>
      <c r="INR4" s="43"/>
      <c r="INS4" s="43"/>
      <c r="INT4" s="43"/>
      <c r="INU4" s="43"/>
      <c r="INV4" s="43"/>
      <c r="INW4" s="43"/>
      <c r="INX4" s="43"/>
      <c r="INY4" s="43"/>
      <c r="INZ4" s="43"/>
      <c r="IOA4" s="43"/>
      <c r="IOB4" s="43"/>
      <c r="IOC4" s="43"/>
      <c r="IOD4" s="43"/>
      <c r="IOE4" s="43"/>
      <c r="IOF4" s="43"/>
      <c r="IOG4" s="43"/>
      <c r="IOH4" s="43"/>
      <c r="IOI4" s="43"/>
      <c r="IOJ4" s="43"/>
      <c r="IOK4" s="43"/>
      <c r="IOL4" s="43"/>
      <c r="IOM4" s="43"/>
      <c r="ION4" s="43"/>
      <c r="IOO4" s="43"/>
      <c r="IOP4" s="43"/>
      <c r="IOQ4" s="43"/>
      <c r="IOR4" s="43"/>
      <c r="IOS4" s="43"/>
      <c r="IOT4" s="43"/>
      <c r="IOU4" s="43"/>
      <c r="IOV4" s="43"/>
      <c r="IOW4" s="43"/>
      <c r="IOX4" s="43"/>
      <c r="IOY4" s="43"/>
      <c r="IOZ4" s="43"/>
      <c r="IPA4" s="43"/>
      <c r="IPB4" s="43"/>
      <c r="IPC4" s="43"/>
      <c r="IPD4" s="43"/>
      <c r="IPE4" s="43"/>
      <c r="IPF4" s="43"/>
      <c r="IPG4" s="43"/>
      <c r="IPH4" s="43"/>
      <c r="IPI4" s="43"/>
      <c r="IPJ4" s="43"/>
      <c r="IPK4" s="43"/>
      <c r="IPL4" s="43"/>
      <c r="IPM4" s="43"/>
      <c r="IPN4" s="43"/>
      <c r="IPO4" s="43"/>
      <c r="IPP4" s="43"/>
      <c r="IPQ4" s="43"/>
      <c r="IPR4" s="43"/>
      <c r="IPS4" s="43"/>
      <c r="IPT4" s="43"/>
      <c r="IPU4" s="43"/>
      <c r="IPV4" s="43"/>
      <c r="IPW4" s="43"/>
      <c r="IPX4" s="43"/>
      <c r="IPY4" s="43"/>
      <c r="IPZ4" s="43"/>
      <c r="IQA4" s="43"/>
      <c r="IQB4" s="43"/>
      <c r="IQC4" s="43"/>
      <c r="IQD4" s="43"/>
      <c r="IQE4" s="43"/>
      <c r="IQF4" s="43"/>
      <c r="IQG4" s="43"/>
      <c r="IQH4" s="43"/>
      <c r="IQI4" s="43"/>
      <c r="IQJ4" s="43"/>
      <c r="IQK4" s="43"/>
      <c r="IQL4" s="43"/>
      <c r="IQM4" s="43"/>
      <c r="IQN4" s="43"/>
      <c r="IQO4" s="43"/>
      <c r="IQP4" s="43"/>
      <c r="IQQ4" s="43"/>
      <c r="IQR4" s="43"/>
      <c r="IQS4" s="43"/>
      <c r="IQT4" s="43"/>
      <c r="IQU4" s="43"/>
      <c r="IQV4" s="43"/>
      <c r="IQW4" s="43"/>
      <c r="IQX4" s="43"/>
      <c r="IQY4" s="43"/>
      <c r="IQZ4" s="43"/>
      <c r="IRA4" s="43"/>
      <c r="IRB4" s="43"/>
      <c r="IRC4" s="43"/>
      <c r="IRD4" s="43"/>
      <c r="IRE4" s="43"/>
      <c r="IRF4" s="43"/>
      <c r="IRG4" s="43"/>
      <c r="IRH4" s="43"/>
      <c r="IRI4" s="43"/>
      <c r="IRJ4" s="43"/>
      <c r="IRK4" s="43"/>
      <c r="IRL4" s="43"/>
      <c r="IRM4" s="43"/>
      <c r="IRN4" s="43"/>
      <c r="IRO4" s="43"/>
      <c r="IRP4" s="43"/>
      <c r="IRQ4" s="43"/>
      <c r="IRR4" s="43"/>
      <c r="IRS4" s="43"/>
      <c r="IRT4" s="43"/>
      <c r="IRU4" s="43"/>
      <c r="IRV4" s="43"/>
      <c r="IRW4" s="43"/>
      <c r="IRX4" s="43"/>
      <c r="IRY4" s="43"/>
      <c r="IRZ4" s="43"/>
      <c r="ISA4" s="43"/>
      <c r="ISB4" s="43"/>
      <c r="ISC4" s="43"/>
      <c r="ISD4" s="43"/>
      <c r="ISE4" s="43"/>
      <c r="ISF4" s="43"/>
      <c r="ISG4" s="43"/>
      <c r="ISH4" s="43"/>
      <c r="ISI4" s="43"/>
      <c r="ISJ4" s="43"/>
      <c r="ISK4" s="43"/>
      <c r="ISL4" s="43"/>
      <c r="ISM4" s="43"/>
      <c r="ISN4" s="43"/>
      <c r="ISO4" s="43"/>
      <c r="ISP4" s="43"/>
      <c r="ISQ4" s="43"/>
      <c r="ISR4" s="43"/>
      <c r="ISS4" s="43"/>
      <c r="IST4" s="43"/>
      <c r="ISU4" s="43"/>
      <c r="ISV4" s="43"/>
      <c r="ISW4" s="43"/>
      <c r="ISX4" s="43"/>
      <c r="ISY4" s="43"/>
      <c r="ISZ4" s="43"/>
      <c r="ITA4" s="43"/>
      <c r="ITB4" s="43"/>
      <c r="ITC4" s="43"/>
      <c r="ITD4" s="43"/>
      <c r="ITE4" s="43"/>
      <c r="ITF4" s="43"/>
      <c r="ITG4" s="43"/>
      <c r="ITH4" s="43"/>
      <c r="ITI4" s="43"/>
      <c r="ITJ4" s="43"/>
      <c r="ITK4" s="43"/>
      <c r="ITL4" s="43"/>
      <c r="ITM4" s="43"/>
      <c r="ITN4" s="43"/>
      <c r="ITO4" s="43"/>
      <c r="ITP4" s="43"/>
      <c r="ITQ4" s="43"/>
      <c r="ITR4" s="43"/>
      <c r="ITS4" s="43"/>
      <c r="ITT4" s="43"/>
      <c r="ITU4" s="43"/>
      <c r="ITV4" s="43"/>
      <c r="ITW4" s="43"/>
      <c r="ITX4" s="43"/>
      <c r="ITY4" s="43"/>
      <c r="ITZ4" s="43"/>
      <c r="IUA4" s="43"/>
      <c r="IUB4" s="43"/>
      <c r="IUC4" s="43"/>
      <c r="IUD4" s="43"/>
      <c r="IUE4" s="43"/>
      <c r="IUF4" s="43"/>
      <c r="IUG4" s="43"/>
      <c r="IUH4" s="43"/>
      <c r="IUI4" s="43"/>
      <c r="IUJ4" s="43"/>
      <c r="IUK4" s="43"/>
      <c r="IUL4" s="43"/>
      <c r="IUM4" s="43"/>
      <c r="IUN4" s="43"/>
      <c r="IUO4" s="43"/>
      <c r="IUP4" s="43"/>
      <c r="IUQ4" s="43"/>
      <c r="IUR4" s="43"/>
      <c r="IUS4" s="43"/>
      <c r="IUT4" s="43"/>
      <c r="IUU4" s="43"/>
      <c r="IUV4" s="43"/>
      <c r="IUW4" s="43"/>
      <c r="IUX4" s="43"/>
      <c r="IUY4" s="43"/>
      <c r="IUZ4" s="43"/>
      <c r="IVA4" s="43"/>
      <c r="IVB4" s="43"/>
      <c r="IVC4" s="43"/>
      <c r="IVD4" s="43"/>
      <c r="IVE4" s="43"/>
      <c r="IVF4" s="43"/>
      <c r="IVG4" s="43"/>
      <c r="IVH4" s="43"/>
      <c r="IVI4" s="43"/>
      <c r="IVJ4" s="43"/>
      <c r="IVK4" s="43"/>
      <c r="IVL4" s="43"/>
      <c r="IVM4" s="43"/>
      <c r="IVN4" s="43"/>
      <c r="IVO4" s="43"/>
      <c r="IVP4" s="43"/>
      <c r="IVQ4" s="43"/>
      <c r="IVR4" s="43"/>
      <c r="IVS4" s="43"/>
      <c r="IVT4" s="43"/>
      <c r="IVU4" s="43"/>
      <c r="IVV4" s="43"/>
      <c r="IVW4" s="43"/>
      <c r="IVX4" s="43"/>
      <c r="IVY4" s="43"/>
      <c r="IVZ4" s="43"/>
      <c r="IWA4" s="43"/>
      <c r="IWB4" s="43"/>
      <c r="IWC4" s="43"/>
      <c r="IWD4" s="43"/>
      <c r="IWE4" s="43"/>
      <c r="IWF4" s="43"/>
      <c r="IWG4" s="43"/>
      <c r="IWH4" s="43"/>
      <c r="IWI4" s="43"/>
      <c r="IWJ4" s="43"/>
      <c r="IWK4" s="43"/>
      <c r="IWL4" s="43"/>
      <c r="IWM4" s="43"/>
      <c r="IWN4" s="43"/>
      <c r="IWO4" s="43"/>
      <c r="IWP4" s="43"/>
      <c r="IWQ4" s="43"/>
      <c r="IWR4" s="43"/>
      <c r="IWS4" s="43"/>
      <c r="IWT4" s="43"/>
      <c r="IWU4" s="43"/>
      <c r="IWV4" s="43"/>
      <c r="IWW4" s="43"/>
      <c r="IWX4" s="43"/>
      <c r="IWY4" s="43"/>
      <c r="IWZ4" s="43"/>
      <c r="IXA4" s="43"/>
      <c r="IXB4" s="43"/>
      <c r="IXC4" s="43"/>
      <c r="IXD4" s="43"/>
      <c r="IXE4" s="43"/>
      <c r="IXF4" s="43"/>
      <c r="IXG4" s="43"/>
      <c r="IXH4" s="43"/>
      <c r="IXI4" s="43"/>
      <c r="IXJ4" s="43"/>
      <c r="IXK4" s="43"/>
      <c r="IXL4" s="43"/>
      <c r="IXM4" s="43"/>
      <c r="IXN4" s="43"/>
      <c r="IXO4" s="43"/>
      <c r="IXP4" s="43"/>
      <c r="IXQ4" s="43"/>
      <c r="IXR4" s="43"/>
      <c r="IXS4" s="43"/>
      <c r="IXT4" s="43"/>
      <c r="IXU4" s="43"/>
      <c r="IXV4" s="43"/>
      <c r="IXW4" s="43"/>
      <c r="IXX4" s="43"/>
      <c r="IXY4" s="43"/>
      <c r="IXZ4" s="43"/>
      <c r="IYA4" s="43"/>
      <c r="IYB4" s="43"/>
      <c r="IYC4" s="43"/>
      <c r="IYD4" s="43"/>
      <c r="IYE4" s="43"/>
      <c r="IYF4" s="43"/>
      <c r="IYG4" s="43"/>
      <c r="IYH4" s="43"/>
      <c r="IYI4" s="43"/>
      <c r="IYJ4" s="43"/>
      <c r="IYK4" s="43"/>
      <c r="IYL4" s="43"/>
      <c r="IYM4" s="43"/>
      <c r="IYN4" s="43"/>
      <c r="IYO4" s="43"/>
      <c r="IYP4" s="43"/>
      <c r="IYQ4" s="43"/>
      <c r="IYR4" s="43"/>
      <c r="IYS4" s="43"/>
      <c r="IYT4" s="43"/>
      <c r="IYU4" s="43"/>
      <c r="IYV4" s="43"/>
      <c r="IYW4" s="43"/>
      <c r="IYX4" s="43"/>
      <c r="IYY4" s="43"/>
      <c r="IYZ4" s="43"/>
      <c r="IZA4" s="43"/>
      <c r="IZB4" s="43"/>
      <c r="IZC4" s="43"/>
      <c r="IZD4" s="43"/>
      <c r="IZE4" s="43"/>
      <c r="IZF4" s="43"/>
      <c r="IZG4" s="43"/>
      <c r="IZH4" s="43"/>
      <c r="IZI4" s="43"/>
      <c r="IZJ4" s="43"/>
      <c r="IZK4" s="43"/>
      <c r="IZL4" s="43"/>
      <c r="IZM4" s="43"/>
      <c r="IZN4" s="43"/>
      <c r="IZO4" s="43"/>
      <c r="IZP4" s="43"/>
      <c r="IZQ4" s="43"/>
      <c r="IZR4" s="43"/>
      <c r="IZS4" s="43"/>
      <c r="IZT4" s="43"/>
      <c r="IZU4" s="43"/>
      <c r="IZV4" s="43"/>
      <c r="IZW4" s="43"/>
      <c r="IZX4" s="43"/>
      <c r="IZY4" s="43"/>
      <c r="IZZ4" s="43"/>
      <c r="JAA4" s="43"/>
      <c r="JAB4" s="43"/>
      <c r="JAC4" s="43"/>
      <c r="JAD4" s="43"/>
      <c r="JAE4" s="43"/>
      <c r="JAF4" s="43"/>
      <c r="JAG4" s="43"/>
      <c r="JAH4" s="43"/>
      <c r="JAI4" s="43"/>
      <c r="JAJ4" s="43"/>
      <c r="JAK4" s="43"/>
      <c r="JAL4" s="43"/>
      <c r="JAM4" s="43"/>
      <c r="JAN4" s="43"/>
      <c r="JAO4" s="43"/>
      <c r="JAP4" s="43"/>
      <c r="JAQ4" s="43"/>
      <c r="JAR4" s="43"/>
      <c r="JAS4" s="43"/>
      <c r="JAT4" s="43"/>
      <c r="JAU4" s="43"/>
      <c r="JAV4" s="43"/>
      <c r="JAW4" s="43"/>
      <c r="JAX4" s="43"/>
      <c r="JAY4" s="43"/>
      <c r="JAZ4" s="43"/>
      <c r="JBA4" s="43"/>
      <c r="JBB4" s="43"/>
      <c r="JBC4" s="43"/>
      <c r="JBD4" s="43"/>
      <c r="JBE4" s="43"/>
      <c r="JBF4" s="43"/>
      <c r="JBG4" s="43"/>
      <c r="JBH4" s="43"/>
      <c r="JBI4" s="43"/>
      <c r="JBJ4" s="43"/>
      <c r="JBK4" s="43"/>
      <c r="JBL4" s="43"/>
      <c r="JBM4" s="43"/>
      <c r="JBN4" s="43"/>
      <c r="JBO4" s="43"/>
      <c r="JBP4" s="43"/>
      <c r="JBQ4" s="43"/>
      <c r="JBR4" s="43"/>
      <c r="JBS4" s="43"/>
      <c r="JBT4" s="43"/>
      <c r="JBU4" s="43"/>
      <c r="JBV4" s="43"/>
      <c r="JBW4" s="43"/>
      <c r="JBX4" s="43"/>
      <c r="JBY4" s="43"/>
      <c r="JBZ4" s="43"/>
      <c r="JCA4" s="43"/>
      <c r="JCB4" s="43"/>
      <c r="JCC4" s="43"/>
      <c r="JCD4" s="43"/>
      <c r="JCE4" s="43"/>
      <c r="JCF4" s="43"/>
      <c r="JCG4" s="43"/>
      <c r="JCH4" s="43"/>
      <c r="JCI4" s="43"/>
      <c r="JCJ4" s="43"/>
      <c r="JCK4" s="43"/>
      <c r="JCL4" s="43"/>
      <c r="JCM4" s="43"/>
      <c r="JCN4" s="43"/>
      <c r="JCO4" s="43"/>
      <c r="JCP4" s="43"/>
      <c r="JCQ4" s="43"/>
      <c r="JCR4" s="43"/>
      <c r="JCS4" s="43"/>
      <c r="JCT4" s="43"/>
      <c r="JCU4" s="43"/>
      <c r="JCV4" s="43"/>
      <c r="JCW4" s="43"/>
      <c r="JCX4" s="43"/>
      <c r="JCY4" s="43"/>
      <c r="JCZ4" s="43"/>
      <c r="JDA4" s="43"/>
      <c r="JDB4" s="43"/>
      <c r="JDC4" s="43"/>
      <c r="JDD4" s="43"/>
      <c r="JDE4" s="43"/>
      <c r="JDF4" s="43"/>
      <c r="JDG4" s="43"/>
      <c r="JDH4" s="43"/>
      <c r="JDI4" s="43"/>
      <c r="JDJ4" s="43"/>
      <c r="JDK4" s="43"/>
      <c r="JDL4" s="43"/>
      <c r="JDM4" s="43"/>
      <c r="JDN4" s="43"/>
      <c r="JDO4" s="43"/>
      <c r="JDP4" s="43"/>
      <c r="JDQ4" s="43"/>
      <c r="JDR4" s="43"/>
      <c r="JDS4" s="43"/>
      <c r="JDT4" s="43"/>
      <c r="JDU4" s="43"/>
      <c r="JDV4" s="43"/>
      <c r="JDW4" s="43"/>
      <c r="JDX4" s="43"/>
      <c r="JDY4" s="43"/>
      <c r="JDZ4" s="43"/>
      <c r="JEA4" s="43"/>
      <c r="JEB4" s="43"/>
      <c r="JEC4" s="43"/>
      <c r="JED4" s="43"/>
      <c r="JEE4" s="43"/>
      <c r="JEF4" s="43"/>
      <c r="JEG4" s="43"/>
      <c r="JEH4" s="43"/>
      <c r="JEI4" s="43"/>
      <c r="JEJ4" s="43"/>
      <c r="JEK4" s="43"/>
      <c r="JEL4" s="43"/>
      <c r="JEM4" s="43"/>
      <c r="JEN4" s="43"/>
      <c r="JEO4" s="43"/>
      <c r="JEP4" s="43"/>
      <c r="JEQ4" s="43"/>
      <c r="JER4" s="43"/>
      <c r="JES4" s="43"/>
      <c r="JET4" s="43"/>
      <c r="JEU4" s="43"/>
      <c r="JEV4" s="43"/>
      <c r="JEW4" s="43"/>
      <c r="JEX4" s="43"/>
      <c r="JEY4" s="43"/>
      <c r="JEZ4" s="43"/>
      <c r="JFA4" s="43"/>
      <c r="JFB4" s="43"/>
      <c r="JFC4" s="43"/>
      <c r="JFD4" s="43"/>
      <c r="JFE4" s="43"/>
      <c r="JFF4" s="43"/>
      <c r="JFG4" s="43"/>
      <c r="JFH4" s="43"/>
      <c r="JFI4" s="43"/>
      <c r="JFJ4" s="43"/>
      <c r="JFK4" s="43"/>
      <c r="JFL4" s="43"/>
      <c r="JFM4" s="43"/>
      <c r="JFN4" s="43"/>
      <c r="JFO4" s="43"/>
      <c r="JFP4" s="43"/>
      <c r="JFQ4" s="43"/>
      <c r="JFR4" s="43"/>
      <c r="JFS4" s="43"/>
      <c r="JFT4" s="43"/>
      <c r="JFU4" s="43"/>
      <c r="JFV4" s="43"/>
      <c r="JFW4" s="43"/>
      <c r="JFX4" s="43"/>
      <c r="JFY4" s="43"/>
      <c r="JFZ4" s="43"/>
      <c r="JGA4" s="43"/>
      <c r="JGB4" s="43"/>
      <c r="JGC4" s="43"/>
      <c r="JGD4" s="43"/>
      <c r="JGE4" s="43"/>
      <c r="JGF4" s="43"/>
      <c r="JGG4" s="43"/>
      <c r="JGH4" s="43"/>
      <c r="JGI4" s="43"/>
      <c r="JGJ4" s="43"/>
      <c r="JGK4" s="43"/>
      <c r="JGL4" s="43"/>
      <c r="JGM4" s="43"/>
      <c r="JGN4" s="43"/>
      <c r="JGO4" s="43"/>
      <c r="JGP4" s="43"/>
      <c r="JGQ4" s="43"/>
      <c r="JGR4" s="43"/>
      <c r="JGS4" s="43"/>
      <c r="JGT4" s="43"/>
      <c r="JGU4" s="43"/>
      <c r="JGV4" s="43"/>
      <c r="JGW4" s="43"/>
      <c r="JGX4" s="43"/>
      <c r="JGY4" s="43"/>
      <c r="JGZ4" s="43"/>
      <c r="JHA4" s="43"/>
      <c r="JHB4" s="43"/>
      <c r="JHC4" s="43"/>
      <c r="JHD4" s="43"/>
      <c r="JHE4" s="43"/>
      <c r="JHF4" s="43"/>
      <c r="JHG4" s="43"/>
      <c r="JHH4" s="43"/>
      <c r="JHI4" s="43"/>
      <c r="JHJ4" s="43"/>
      <c r="JHK4" s="43"/>
      <c r="JHL4" s="43"/>
      <c r="JHM4" s="43"/>
      <c r="JHN4" s="43"/>
      <c r="JHO4" s="43"/>
      <c r="JHP4" s="43"/>
      <c r="JHQ4" s="43"/>
      <c r="JHR4" s="43"/>
      <c r="JHS4" s="43"/>
      <c r="JHT4" s="43"/>
      <c r="JHU4" s="43"/>
      <c r="JHV4" s="43"/>
      <c r="JHW4" s="43"/>
      <c r="JHX4" s="43"/>
      <c r="JHY4" s="43"/>
      <c r="JHZ4" s="43"/>
      <c r="JIA4" s="43"/>
      <c r="JIB4" s="43"/>
      <c r="JIC4" s="43"/>
      <c r="JID4" s="43"/>
      <c r="JIE4" s="43"/>
      <c r="JIF4" s="43"/>
      <c r="JIG4" s="43"/>
      <c r="JIH4" s="43"/>
      <c r="JII4" s="43"/>
      <c r="JIJ4" s="43"/>
      <c r="JIK4" s="43"/>
      <c r="JIL4" s="43"/>
      <c r="JIM4" s="43"/>
      <c r="JIN4" s="43"/>
      <c r="JIO4" s="43"/>
      <c r="JIP4" s="43"/>
      <c r="JIQ4" s="43"/>
      <c r="JIR4" s="43"/>
      <c r="JIS4" s="43"/>
      <c r="JIT4" s="43"/>
      <c r="JIU4" s="43"/>
      <c r="JIV4" s="43"/>
      <c r="JIW4" s="43"/>
      <c r="JIX4" s="43"/>
      <c r="JIY4" s="43"/>
      <c r="JIZ4" s="43"/>
      <c r="JJA4" s="43"/>
      <c r="JJB4" s="43"/>
      <c r="JJC4" s="43"/>
      <c r="JJD4" s="43"/>
      <c r="JJE4" s="43"/>
      <c r="JJF4" s="43"/>
      <c r="JJG4" s="43"/>
      <c r="JJH4" s="43"/>
      <c r="JJI4" s="43"/>
      <c r="JJJ4" s="43"/>
      <c r="JJK4" s="43"/>
      <c r="JJL4" s="43"/>
      <c r="JJM4" s="43"/>
      <c r="JJN4" s="43"/>
      <c r="JJO4" s="43"/>
      <c r="JJP4" s="43"/>
      <c r="JJQ4" s="43"/>
      <c r="JJR4" s="43"/>
      <c r="JJS4" s="43"/>
      <c r="JJT4" s="43"/>
      <c r="JJU4" s="43"/>
      <c r="JJV4" s="43"/>
      <c r="JJW4" s="43"/>
      <c r="JJX4" s="43"/>
      <c r="JJY4" s="43"/>
      <c r="JJZ4" s="43"/>
      <c r="JKA4" s="43"/>
      <c r="JKB4" s="43"/>
      <c r="JKC4" s="43"/>
      <c r="JKD4" s="43"/>
      <c r="JKE4" s="43"/>
      <c r="JKF4" s="43"/>
      <c r="JKG4" s="43"/>
      <c r="JKH4" s="43"/>
      <c r="JKI4" s="43"/>
      <c r="JKJ4" s="43"/>
      <c r="JKK4" s="43"/>
      <c r="JKL4" s="43"/>
      <c r="JKM4" s="43"/>
      <c r="JKN4" s="43"/>
      <c r="JKO4" s="43"/>
      <c r="JKP4" s="43"/>
      <c r="JKQ4" s="43"/>
      <c r="JKR4" s="43"/>
      <c r="JKS4" s="43"/>
      <c r="JKT4" s="43"/>
      <c r="JKU4" s="43"/>
      <c r="JKV4" s="43"/>
      <c r="JKW4" s="43"/>
      <c r="JKX4" s="43"/>
      <c r="JKY4" s="43"/>
      <c r="JKZ4" s="43"/>
      <c r="JLA4" s="43"/>
      <c r="JLB4" s="43"/>
      <c r="JLC4" s="43"/>
      <c r="JLD4" s="43"/>
      <c r="JLE4" s="43"/>
      <c r="JLF4" s="43"/>
      <c r="JLG4" s="43"/>
      <c r="JLH4" s="43"/>
      <c r="JLI4" s="43"/>
      <c r="JLJ4" s="43"/>
      <c r="JLK4" s="43"/>
      <c r="JLL4" s="43"/>
      <c r="JLM4" s="43"/>
      <c r="JLN4" s="43"/>
      <c r="JLO4" s="43"/>
      <c r="JLP4" s="43"/>
      <c r="JLQ4" s="43"/>
      <c r="JLR4" s="43"/>
      <c r="JLS4" s="43"/>
      <c r="JLT4" s="43"/>
      <c r="JLU4" s="43"/>
      <c r="JLV4" s="43"/>
      <c r="JLW4" s="43"/>
      <c r="JLX4" s="43"/>
      <c r="JLY4" s="43"/>
      <c r="JLZ4" s="43"/>
      <c r="JMA4" s="43"/>
      <c r="JMB4" s="43"/>
      <c r="JMC4" s="43"/>
      <c r="JMD4" s="43"/>
      <c r="JME4" s="43"/>
      <c r="JMF4" s="43"/>
      <c r="JMG4" s="43"/>
      <c r="JMH4" s="43"/>
      <c r="JMI4" s="43"/>
      <c r="JMJ4" s="43"/>
      <c r="JMK4" s="43"/>
      <c r="JML4" s="43"/>
      <c r="JMM4" s="43"/>
      <c r="JMN4" s="43"/>
      <c r="JMO4" s="43"/>
      <c r="JMP4" s="43"/>
      <c r="JMQ4" s="43"/>
      <c r="JMR4" s="43"/>
      <c r="JMS4" s="43"/>
      <c r="JMT4" s="43"/>
      <c r="JMU4" s="43"/>
      <c r="JMV4" s="43"/>
      <c r="JMW4" s="43"/>
      <c r="JMX4" s="43"/>
      <c r="JMY4" s="43"/>
      <c r="JMZ4" s="43"/>
      <c r="JNA4" s="43"/>
      <c r="JNB4" s="43"/>
      <c r="JNC4" s="43"/>
      <c r="JND4" s="43"/>
      <c r="JNE4" s="43"/>
      <c r="JNF4" s="43"/>
      <c r="JNG4" s="43"/>
      <c r="JNH4" s="43"/>
      <c r="JNI4" s="43"/>
      <c r="JNJ4" s="43"/>
      <c r="JNK4" s="43"/>
      <c r="JNL4" s="43"/>
      <c r="JNM4" s="43"/>
      <c r="JNN4" s="43"/>
      <c r="JNO4" s="43"/>
      <c r="JNP4" s="43"/>
      <c r="JNQ4" s="43"/>
      <c r="JNR4" s="43"/>
      <c r="JNS4" s="43"/>
      <c r="JNT4" s="43"/>
      <c r="JNU4" s="43"/>
      <c r="JNV4" s="43"/>
      <c r="JNW4" s="43"/>
      <c r="JNX4" s="43"/>
      <c r="JNY4" s="43"/>
      <c r="JNZ4" s="43"/>
      <c r="JOA4" s="43"/>
      <c r="JOB4" s="43"/>
      <c r="JOC4" s="43"/>
      <c r="JOD4" s="43"/>
      <c r="JOE4" s="43"/>
      <c r="JOF4" s="43"/>
      <c r="JOG4" s="43"/>
      <c r="JOH4" s="43"/>
      <c r="JOI4" s="43"/>
      <c r="JOJ4" s="43"/>
      <c r="JOK4" s="43"/>
      <c r="JOL4" s="43"/>
      <c r="JOM4" s="43"/>
      <c r="JON4" s="43"/>
      <c r="JOO4" s="43"/>
      <c r="JOP4" s="43"/>
      <c r="JOQ4" s="43"/>
      <c r="JOR4" s="43"/>
      <c r="JOS4" s="43"/>
      <c r="JOT4" s="43"/>
      <c r="JOU4" s="43"/>
      <c r="JOV4" s="43"/>
      <c r="JOW4" s="43"/>
      <c r="JOX4" s="43"/>
      <c r="JOY4" s="43"/>
      <c r="JOZ4" s="43"/>
      <c r="JPA4" s="43"/>
      <c r="JPB4" s="43"/>
      <c r="JPC4" s="43"/>
      <c r="JPD4" s="43"/>
      <c r="JPE4" s="43"/>
      <c r="JPF4" s="43"/>
      <c r="JPG4" s="43"/>
      <c r="JPH4" s="43"/>
      <c r="JPI4" s="43"/>
      <c r="JPJ4" s="43"/>
      <c r="JPK4" s="43"/>
      <c r="JPL4" s="43"/>
      <c r="JPM4" s="43"/>
      <c r="JPN4" s="43"/>
      <c r="JPO4" s="43"/>
      <c r="JPP4" s="43"/>
      <c r="JPQ4" s="43"/>
      <c r="JPR4" s="43"/>
      <c r="JPS4" s="43"/>
      <c r="JPT4" s="43"/>
      <c r="JPU4" s="43"/>
      <c r="JPV4" s="43"/>
      <c r="JPW4" s="43"/>
      <c r="JPX4" s="43"/>
      <c r="JPY4" s="43"/>
      <c r="JPZ4" s="43"/>
      <c r="JQA4" s="43"/>
      <c r="JQB4" s="43"/>
      <c r="JQC4" s="43"/>
      <c r="JQD4" s="43"/>
      <c r="JQE4" s="43"/>
      <c r="JQF4" s="43"/>
      <c r="JQG4" s="43"/>
      <c r="JQH4" s="43"/>
      <c r="JQI4" s="43"/>
      <c r="JQJ4" s="43"/>
      <c r="JQK4" s="43"/>
      <c r="JQL4" s="43"/>
      <c r="JQM4" s="43"/>
      <c r="JQN4" s="43"/>
      <c r="JQO4" s="43"/>
      <c r="JQP4" s="43"/>
      <c r="JQQ4" s="43"/>
      <c r="JQR4" s="43"/>
      <c r="JQS4" s="43"/>
      <c r="JQT4" s="43"/>
      <c r="JQU4" s="43"/>
      <c r="JQV4" s="43"/>
      <c r="JQW4" s="43"/>
      <c r="JQX4" s="43"/>
      <c r="JQY4" s="43"/>
      <c r="JQZ4" s="43"/>
      <c r="JRA4" s="43"/>
      <c r="JRB4" s="43"/>
      <c r="JRC4" s="43"/>
      <c r="JRD4" s="43"/>
      <c r="JRE4" s="43"/>
      <c r="JRF4" s="43"/>
      <c r="JRG4" s="43"/>
      <c r="JRH4" s="43"/>
      <c r="JRI4" s="43"/>
      <c r="JRJ4" s="43"/>
      <c r="JRK4" s="43"/>
      <c r="JRL4" s="43"/>
      <c r="JRM4" s="43"/>
      <c r="JRN4" s="43"/>
      <c r="JRO4" s="43"/>
      <c r="JRP4" s="43"/>
      <c r="JRQ4" s="43"/>
      <c r="JRR4" s="43"/>
      <c r="JRS4" s="43"/>
      <c r="JRT4" s="43"/>
      <c r="JRU4" s="43"/>
      <c r="JRV4" s="43"/>
      <c r="JRW4" s="43"/>
      <c r="JRX4" s="43"/>
      <c r="JRY4" s="43"/>
      <c r="JRZ4" s="43"/>
      <c r="JSA4" s="43"/>
      <c r="JSB4" s="43"/>
      <c r="JSC4" s="43"/>
      <c r="JSD4" s="43"/>
      <c r="JSE4" s="43"/>
      <c r="JSF4" s="43"/>
      <c r="JSG4" s="43"/>
      <c r="JSH4" s="43"/>
      <c r="JSI4" s="43"/>
      <c r="JSJ4" s="43"/>
      <c r="JSK4" s="43"/>
      <c r="JSL4" s="43"/>
      <c r="JSM4" s="43"/>
      <c r="JSN4" s="43"/>
      <c r="JSO4" s="43"/>
      <c r="JSP4" s="43"/>
      <c r="JSQ4" s="43"/>
      <c r="JSR4" s="43"/>
      <c r="JSS4" s="43"/>
      <c r="JST4" s="43"/>
      <c r="JSU4" s="43"/>
      <c r="JSV4" s="43"/>
      <c r="JSW4" s="43"/>
      <c r="JSX4" s="43"/>
      <c r="JSY4" s="43"/>
      <c r="JSZ4" s="43"/>
      <c r="JTA4" s="43"/>
      <c r="JTB4" s="43"/>
      <c r="JTC4" s="43"/>
      <c r="JTD4" s="43"/>
      <c r="JTE4" s="43"/>
      <c r="JTF4" s="43"/>
      <c r="JTG4" s="43"/>
      <c r="JTH4" s="43"/>
      <c r="JTI4" s="43"/>
      <c r="JTJ4" s="43"/>
      <c r="JTK4" s="43"/>
      <c r="JTL4" s="43"/>
      <c r="JTM4" s="43"/>
      <c r="JTN4" s="43"/>
      <c r="JTO4" s="43"/>
      <c r="JTP4" s="43"/>
      <c r="JTQ4" s="43"/>
      <c r="JTR4" s="43"/>
      <c r="JTS4" s="43"/>
      <c r="JTT4" s="43"/>
      <c r="JTU4" s="43"/>
      <c r="JTV4" s="43"/>
      <c r="JTW4" s="43"/>
      <c r="JTX4" s="43"/>
      <c r="JTY4" s="43"/>
      <c r="JTZ4" s="43"/>
      <c r="JUA4" s="43"/>
      <c r="JUB4" s="43"/>
      <c r="JUC4" s="43"/>
      <c r="JUD4" s="43"/>
      <c r="JUE4" s="43"/>
      <c r="JUF4" s="43"/>
      <c r="JUG4" s="43"/>
      <c r="JUH4" s="43"/>
      <c r="JUI4" s="43"/>
      <c r="JUJ4" s="43"/>
      <c r="JUK4" s="43"/>
      <c r="JUL4" s="43"/>
      <c r="JUM4" s="43"/>
      <c r="JUN4" s="43"/>
      <c r="JUO4" s="43"/>
      <c r="JUP4" s="43"/>
      <c r="JUQ4" s="43"/>
      <c r="JUR4" s="43"/>
      <c r="JUS4" s="43"/>
      <c r="JUT4" s="43"/>
      <c r="JUU4" s="43"/>
      <c r="JUV4" s="43"/>
      <c r="JUW4" s="43"/>
      <c r="JUX4" s="43"/>
      <c r="JUY4" s="43"/>
      <c r="JUZ4" s="43"/>
      <c r="JVA4" s="43"/>
      <c r="JVB4" s="43"/>
      <c r="JVC4" s="43"/>
      <c r="JVD4" s="43"/>
      <c r="JVE4" s="43"/>
      <c r="JVF4" s="43"/>
      <c r="JVG4" s="43"/>
      <c r="JVH4" s="43"/>
      <c r="JVI4" s="43"/>
      <c r="JVJ4" s="43"/>
      <c r="JVK4" s="43"/>
      <c r="JVL4" s="43"/>
      <c r="JVM4" s="43"/>
      <c r="JVN4" s="43"/>
      <c r="JVO4" s="43"/>
      <c r="JVP4" s="43"/>
      <c r="JVQ4" s="43"/>
      <c r="JVR4" s="43"/>
      <c r="JVS4" s="43"/>
      <c r="JVT4" s="43"/>
      <c r="JVU4" s="43"/>
      <c r="JVV4" s="43"/>
      <c r="JVW4" s="43"/>
      <c r="JVX4" s="43"/>
      <c r="JVY4" s="43"/>
      <c r="JVZ4" s="43"/>
      <c r="JWA4" s="43"/>
      <c r="JWB4" s="43"/>
      <c r="JWC4" s="43"/>
      <c r="JWD4" s="43"/>
      <c r="JWE4" s="43"/>
      <c r="JWF4" s="43"/>
      <c r="JWG4" s="43"/>
      <c r="JWH4" s="43"/>
      <c r="JWI4" s="43"/>
      <c r="JWJ4" s="43"/>
      <c r="JWK4" s="43"/>
      <c r="JWL4" s="43"/>
      <c r="JWM4" s="43"/>
      <c r="JWN4" s="43"/>
      <c r="JWO4" s="43"/>
      <c r="JWP4" s="43"/>
      <c r="JWQ4" s="43"/>
      <c r="JWR4" s="43"/>
      <c r="JWS4" s="43"/>
      <c r="JWT4" s="43"/>
      <c r="JWU4" s="43"/>
      <c r="JWV4" s="43"/>
      <c r="JWW4" s="43"/>
      <c r="JWX4" s="43"/>
      <c r="JWY4" s="43"/>
      <c r="JWZ4" s="43"/>
      <c r="JXA4" s="43"/>
      <c r="JXB4" s="43"/>
      <c r="JXC4" s="43"/>
      <c r="JXD4" s="43"/>
      <c r="JXE4" s="43"/>
      <c r="JXF4" s="43"/>
      <c r="JXG4" s="43"/>
      <c r="JXH4" s="43"/>
      <c r="JXI4" s="43"/>
      <c r="JXJ4" s="43"/>
      <c r="JXK4" s="43"/>
      <c r="JXL4" s="43"/>
      <c r="JXM4" s="43"/>
      <c r="JXN4" s="43"/>
      <c r="JXO4" s="43"/>
      <c r="JXP4" s="43"/>
      <c r="JXQ4" s="43"/>
      <c r="JXR4" s="43"/>
      <c r="JXS4" s="43"/>
      <c r="JXT4" s="43"/>
      <c r="JXU4" s="43"/>
      <c r="JXV4" s="43"/>
      <c r="JXW4" s="43"/>
      <c r="JXX4" s="43"/>
      <c r="JXY4" s="43"/>
      <c r="JXZ4" s="43"/>
      <c r="JYA4" s="43"/>
      <c r="JYB4" s="43"/>
      <c r="JYC4" s="43"/>
      <c r="JYD4" s="43"/>
      <c r="JYE4" s="43"/>
      <c r="JYF4" s="43"/>
      <c r="JYG4" s="43"/>
      <c r="JYH4" s="43"/>
      <c r="JYI4" s="43"/>
      <c r="JYJ4" s="43"/>
      <c r="JYK4" s="43"/>
      <c r="JYL4" s="43"/>
      <c r="JYM4" s="43"/>
      <c r="JYN4" s="43"/>
      <c r="JYO4" s="43"/>
      <c r="JYP4" s="43"/>
      <c r="JYQ4" s="43"/>
      <c r="JYR4" s="43"/>
      <c r="JYS4" s="43"/>
      <c r="JYT4" s="43"/>
      <c r="JYU4" s="43"/>
      <c r="JYV4" s="43"/>
      <c r="JYW4" s="43"/>
      <c r="JYX4" s="43"/>
      <c r="JYY4" s="43"/>
      <c r="JYZ4" s="43"/>
      <c r="JZA4" s="43"/>
      <c r="JZB4" s="43"/>
      <c r="JZC4" s="43"/>
      <c r="JZD4" s="43"/>
      <c r="JZE4" s="43"/>
      <c r="JZF4" s="43"/>
      <c r="JZG4" s="43"/>
      <c r="JZH4" s="43"/>
      <c r="JZI4" s="43"/>
      <c r="JZJ4" s="43"/>
      <c r="JZK4" s="43"/>
      <c r="JZL4" s="43"/>
      <c r="JZM4" s="43"/>
      <c r="JZN4" s="43"/>
      <c r="JZO4" s="43"/>
      <c r="JZP4" s="43"/>
      <c r="JZQ4" s="43"/>
      <c r="JZR4" s="43"/>
      <c r="JZS4" s="43"/>
      <c r="JZT4" s="43"/>
      <c r="JZU4" s="43"/>
      <c r="JZV4" s="43"/>
      <c r="JZW4" s="43"/>
      <c r="JZX4" s="43"/>
      <c r="JZY4" s="43"/>
      <c r="JZZ4" s="43"/>
      <c r="KAA4" s="43"/>
      <c r="KAB4" s="43"/>
      <c r="KAC4" s="43"/>
      <c r="KAD4" s="43"/>
      <c r="KAE4" s="43"/>
      <c r="KAF4" s="43"/>
      <c r="KAG4" s="43"/>
      <c r="KAH4" s="43"/>
      <c r="KAI4" s="43"/>
      <c r="KAJ4" s="43"/>
      <c r="KAK4" s="43"/>
      <c r="KAL4" s="43"/>
      <c r="KAM4" s="43"/>
      <c r="KAN4" s="43"/>
      <c r="KAO4" s="43"/>
      <c r="KAP4" s="43"/>
      <c r="KAQ4" s="43"/>
      <c r="KAR4" s="43"/>
      <c r="KAS4" s="43"/>
      <c r="KAT4" s="43"/>
      <c r="KAU4" s="43"/>
      <c r="KAV4" s="43"/>
      <c r="KAW4" s="43"/>
      <c r="KAX4" s="43"/>
      <c r="KAY4" s="43"/>
      <c r="KAZ4" s="43"/>
      <c r="KBA4" s="43"/>
      <c r="KBB4" s="43"/>
      <c r="KBC4" s="43"/>
      <c r="KBD4" s="43"/>
      <c r="KBE4" s="43"/>
      <c r="KBF4" s="43"/>
      <c r="KBG4" s="43"/>
      <c r="KBH4" s="43"/>
      <c r="KBI4" s="43"/>
      <c r="KBJ4" s="43"/>
      <c r="KBK4" s="43"/>
      <c r="KBL4" s="43"/>
      <c r="KBM4" s="43"/>
      <c r="KBN4" s="43"/>
      <c r="KBO4" s="43"/>
      <c r="KBP4" s="43"/>
      <c r="KBQ4" s="43"/>
      <c r="KBR4" s="43"/>
      <c r="KBS4" s="43"/>
      <c r="KBT4" s="43"/>
      <c r="KBU4" s="43"/>
      <c r="KBV4" s="43"/>
      <c r="KBW4" s="43"/>
      <c r="KBX4" s="43"/>
      <c r="KBY4" s="43"/>
      <c r="KBZ4" s="43"/>
      <c r="KCA4" s="43"/>
      <c r="KCB4" s="43"/>
      <c r="KCC4" s="43"/>
      <c r="KCD4" s="43"/>
      <c r="KCE4" s="43"/>
      <c r="KCF4" s="43"/>
      <c r="KCG4" s="43"/>
      <c r="KCH4" s="43"/>
      <c r="KCI4" s="43"/>
      <c r="KCJ4" s="43"/>
      <c r="KCK4" s="43"/>
      <c r="KCL4" s="43"/>
      <c r="KCM4" s="43"/>
      <c r="KCN4" s="43"/>
      <c r="KCO4" s="43"/>
      <c r="KCP4" s="43"/>
      <c r="KCQ4" s="43"/>
      <c r="KCR4" s="43"/>
      <c r="KCS4" s="43"/>
      <c r="KCT4" s="43"/>
      <c r="KCU4" s="43"/>
      <c r="KCV4" s="43"/>
      <c r="KCW4" s="43"/>
      <c r="KCX4" s="43"/>
      <c r="KCY4" s="43"/>
      <c r="KCZ4" s="43"/>
      <c r="KDA4" s="43"/>
      <c r="KDB4" s="43"/>
      <c r="KDC4" s="43"/>
      <c r="KDD4" s="43"/>
      <c r="KDE4" s="43"/>
      <c r="KDF4" s="43"/>
      <c r="KDG4" s="43"/>
      <c r="KDH4" s="43"/>
      <c r="KDI4" s="43"/>
      <c r="KDJ4" s="43"/>
      <c r="KDK4" s="43"/>
      <c r="KDL4" s="43"/>
      <c r="KDM4" s="43"/>
      <c r="KDN4" s="43"/>
      <c r="KDO4" s="43"/>
      <c r="KDP4" s="43"/>
      <c r="KDQ4" s="43"/>
      <c r="KDR4" s="43"/>
      <c r="KDS4" s="43"/>
      <c r="KDT4" s="43"/>
      <c r="KDU4" s="43"/>
      <c r="KDV4" s="43"/>
      <c r="KDW4" s="43"/>
      <c r="KDX4" s="43"/>
      <c r="KDY4" s="43"/>
      <c r="KDZ4" s="43"/>
      <c r="KEA4" s="43"/>
      <c r="KEB4" s="43"/>
      <c r="KEC4" s="43"/>
      <c r="KED4" s="43"/>
      <c r="KEE4" s="43"/>
      <c r="KEF4" s="43"/>
      <c r="KEG4" s="43"/>
      <c r="KEH4" s="43"/>
      <c r="KEI4" s="43"/>
      <c r="KEJ4" s="43"/>
      <c r="KEK4" s="43"/>
      <c r="KEL4" s="43"/>
      <c r="KEM4" s="43"/>
      <c r="KEN4" s="43"/>
      <c r="KEO4" s="43"/>
      <c r="KEP4" s="43"/>
      <c r="KEQ4" s="43"/>
      <c r="KER4" s="43"/>
      <c r="KES4" s="43"/>
      <c r="KET4" s="43"/>
      <c r="KEU4" s="43"/>
      <c r="KEV4" s="43"/>
      <c r="KEW4" s="43"/>
      <c r="KEX4" s="43"/>
      <c r="KEY4" s="43"/>
      <c r="KEZ4" s="43"/>
      <c r="KFA4" s="43"/>
      <c r="KFB4" s="43"/>
      <c r="KFC4" s="43"/>
      <c r="KFD4" s="43"/>
      <c r="KFE4" s="43"/>
      <c r="KFF4" s="43"/>
      <c r="KFG4" s="43"/>
      <c r="KFH4" s="43"/>
      <c r="KFI4" s="43"/>
      <c r="KFJ4" s="43"/>
      <c r="KFK4" s="43"/>
      <c r="KFL4" s="43"/>
      <c r="KFM4" s="43"/>
      <c r="KFN4" s="43"/>
      <c r="KFO4" s="43"/>
      <c r="KFP4" s="43"/>
      <c r="KFQ4" s="43"/>
      <c r="KFR4" s="43"/>
      <c r="KFS4" s="43"/>
      <c r="KFT4" s="43"/>
      <c r="KFU4" s="43"/>
      <c r="KFV4" s="43"/>
      <c r="KFW4" s="43"/>
      <c r="KFX4" s="43"/>
      <c r="KFY4" s="43"/>
      <c r="KFZ4" s="43"/>
      <c r="KGA4" s="43"/>
      <c r="KGB4" s="43"/>
      <c r="KGC4" s="43"/>
      <c r="KGD4" s="43"/>
      <c r="KGE4" s="43"/>
      <c r="KGF4" s="43"/>
      <c r="KGG4" s="43"/>
      <c r="KGH4" s="43"/>
      <c r="KGI4" s="43"/>
      <c r="KGJ4" s="43"/>
      <c r="KGK4" s="43"/>
      <c r="KGL4" s="43"/>
      <c r="KGM4" s="43"/>
      <c r="KGN4" s="43"/>
      <c r="KGO4" s="43"/>
      <c r="KGP4" s="43"/>
      <c r="KGQ4" s="43"/>
      <c r="KGR4" s="43"/>
      <c r="KGS4" s="43"/>
      <c r="KGT4" s="43"/>
      <c r="KGU4" s="43"/>
      <c r="KGV4" s="43"/>
      <c r="KGW4" s="43"/>
      <c r="KGX4" s="43"/>
      <c r="KGY4" s="43"/>
      <c r="KGZ4" s="43"/>
      <c r="KHA4" s="43"/>
      <c r="KHB4" s="43"/>
      <c r="KHC4" s="43"/>
      <c r="KHD4" s="43"/>
      <c r="KHE4" s="43"/>
      <c r="KHF4" s="43"/>
      <c r="KHG4" s="43"/>
      <c r="KHH4" s="43"/>
      <c r="KHI4" s="43"/>
      <c r="KHJ4" s="43"/>
      <c r="KHK4" s="43"/>
      <c r="KHL4" s="43"/>
      <c r="KHM4" s="43"/>
      <c r="KHN4" s="43"/>
      <c r="KHO4" s="43"/>
      <c r="KHP4" s="43"/>
      <c r="KHQ4" s="43"/>
      <c r="KHR4" s="43"/>
      <c r="KHS4" s="43"/>
      <c r="KHT4" s="43"/>
      <c r="KHU4" s="43"/>
      <c r="KHV4" s="43"/>
      <c r="KHW4" s="43"/>
      <c r="KHX4" s="43"/>
      <c r="KHY4" s="43"/>
      <c r="KHZ4" s="43"/>
      <c r="KIA4" s="43"/>
      <c r="KIB4" s="43"/>
      <c r="KIC4" s="43"/>
      <c r="KID4" s="43"/>
      <c r="KIE4" s="43"/>
      <c r="KIF4" s="43"/>
      <c r="KIG4" s="43"/>
      <c r="KIH4" s="43"/>
      <c r="KII4" s="43"/>
      <c r="KIJ4" s="43"/>
      <c r="KIK4" s="43"/>
      <c r="KIL4" s="43"/>
      <c r="KIM4" s="43"/>
      <c r="KIN4" s="43"/>
      <c r="KIO4" s="43"/>
      <c r="KIP4" s="43"/>
      <c r="KIQ4" s="43"/>
      <c r="KIR4" s="43"/>
      <c r="KIS4" s="43"/>
      <c r="KIT4" s="43"/>
      <c r="KIU4" s="43"/>
      <c r="KIV4" s="43"/>
      <c r="KIW4" s="43"/>
      <c r="KIX4" s="43"/>
      <c r="KIY4" s="43"/>
      <c r="KIZ4" s="43"/>
      <c r="KJA4" s="43"/>
      <c r="KJB4" s="43"/>
      <c r="KJC4" s="43"/>
      <c r="KJD4" s="43"/>
      <c r="KJE4" s="43"/>
      <c r="KJF4" s="43"/>
      <c r="KJG4" s="43"/>
      <c r="KJH4" s="43"/>
      <c r="KJI4" s="43"/>
      <c r="KJJ4" s="43"/>
      <c r="KJK4" s="43"/>
      <c r="KJL4" s="43"/>
      <c r="KJM4" s="43"/>
      <c r="KJN4" s="43"/>
      <c r="KJO4" s="43"/>
      <c r="KJP4" s="43"/>
      <c r="KJQ4" s="43"/>
      <c r="KJR4" s="43"/>
      <c r="KJS4" s="43"/>
      <c r="KJT4" s="43"/>
      <c r="KJU4" s="43"/>
      <c r="KJV4" s="43"/>
      <c r="KJW4" s="43"/>
      <c r="KJX4" s="43"/>
      <c r="KJY4" s="43"/>
      <c r="KJZ4" s="43"/>
      <c r="KKA4" s="43"/>
      <c r="KKB4" s="43"/>
      <c r="KKC4" s="43"/>
      <c r="KKD4" s="43"/>
      <c r="KKE4" s="43"/>
      <c r="KKF4" s="43"/>
      <c r="KKG4" s="43"/>
      <c r="KKH4" s="43"/>
      <c r="KKI4" s="43"/>
      <c r="KKJ4" s="43"/>
      <c r="KKK4" s="43"/>
      <c r="KKL4" s="43"/>
      <c r="KKM4" s="43"/>
      <c r="KKN4" s="43"/>
      <c r="KKO4" s="43"/>
      <c r="KKP4" s="43"/>
      <c r="KKQ4" s="43"/>
      <c r="KKR4" s="43"/>
      <c r="KKS4" s="43"/>
      <c r="KKT4" s="43"/>
      <c r="KKU4" s="43"/>
      <c r="KKV4" s="43"/>
      <c r="KKW4" s="43"/>
      <c r="KKX4" s="43"/>
      <c r="KKY4" s="43"/>
      <c r="KKZ4" s="43"/>
      <c r="KLA4" s="43"/>
      <c r="KLB4" s="43"/>
      <c r="KLC4" s="43"/>
      <c r="KLD4" s="43"/>
      <c r="KLE4" s="43"/>
      <c r="KLF4" s="43"/>
      <c r="KLG4" s="43"/>
      <c r="KLH4" s="43"/>
      <c r="KLI4" s="43"/>
      <c r="KLJ4" s="43"/>
      <c r="KLK4" s="43"/>
      <c r="KLL4" s="43"/>
      <c r="KLM4" s="43"/>
      <c r="KLN4" s="43"/>
      <c r="KLO4" s="43"/>
      <c r="KLP4" s="43"/>
      <c r="KLQ4" s="43"/>
      <c r="KLR4" s="43"/>
      <c r="KLS4" s="43"/>
      <c r="KLT4" s="43"/>
      <c r="KLU4" s="43"/>
      <c r="KLV4" s="43"/>
      <c r="KLW4" s="43"/>
      <c r="KLX4" s="43"/>
      <c r="KLY4" s="43"/>
      <c r="KLZ4" s="43"/>
      <c r="KMA4" s="43"/>
      <c r="KMB4" s="43"/>
      <c r="KMC4" s="43"/>
      <c r="KMD4" s="43"/>
      <c r="KME4" s="43"/>
      <c r="KMF4" s="43"/>
      <c r="KMG4" s="43"/>
      <c r="KMH4" s="43"/>
      <c r="KMI4" s="43"/>
      <c r="KMJ4" s="43"/>
      <c r="KMK4" s="43"/>
      <c r="KML4" s="43"/>
      <c r="KMM4" s="43"/>
      <c r="KMN4" s="43"/>
      <c r="KMO4" s="43"/>
      <c r="KMP4" s="43"/>
      <c r="KMQ4" s="43"/>
      <c r="KMR4" s="43"/>
      <c r="KMS4" s="43"/>
      <c r="KMT4" s="43"/>
      <c r="KMU4" s="43"/>
      <c r="KMV4" s="43"/>
      <c r="KMW4" s="43"/>
      <c r="KMX4" s="43"/>
      <c r="KMY4" s="43"/>
      <c r="KMZ4" s="43"/>
      <c r="KNA4" s="43"/>
      <c r="KNB4" s="43"/>
      <c r="KNC4" s="43"/>
      <c r="KND4" s="43"/>
      <c r="KNE4" s="43"/>
      <c r="KNF4" s="43"/>
      <c r="KNG4" s="43"/>
      <c r="KNH4" s="43"/>
      <c r="KNI4" s="43"/>
      <c r="KNJ4" s="43"/>
      <c r="KNK4" s="43"/>
      <c r="KNL4" s="43"/>
      <c r="KNM4" s="43"/>
      <c r="KNN4" s="43"/>
      <c r="KNO4" s="43"/>
      <c r="KNP4" s="43"/>
      <c r="KNQ4" s="43"/>
      <c r="KNR4" s="43"/>
      <c r="KNS4" s="43"/>
      <c r="KNT4" s="43"/>
      <c r="KNU4" s="43"/>
      <c r="KNV4" s="43"/>
      <c r="KNW4" s="43"/>
      <c r="KNX4" s="43"/>
      <c r="KNY4" s="43"/>
      <c r="KNZ4" s="43"/>
      <c r="KOA4" s="43"/>
      <c r="KOB4" s="43"/>
      <c r="KOC4" s="43"/>
      <c r="KOD4" s="43"/>
      <c r="KOE4" s="43"/>
      <c r="KOF4" s="43"/>
      <c r="KOG4" s="43"/>
      <c r="KOH4" s="43"/>
      <c r="KOI4" s="43"/>
      <c r="KOJ4" s="43"/>
      <c r="KOK4" s="43"/>
      <c r="KOL4" s="43"/>
      <c r="KOM4" s="43"/>
      <c r="KON4" s="43"/>
      <c r="KOO4" s="43"/>
      <c r="KOP4" s="43"/>
      <c r="KOQ4" s="43"/>
      <c r="KOR4" s="43"/>
      <c r="KOS4" s="43"/>
      <c r="KOT4" s="43"/>
      <c r="KOU4" s="43"/>
      <c r="KOV4" s="43"/>
      <c r="KOW4" s="43"/>
      <c r="KOX4" s="43"/>
      <c r="KOY4" s="43"/>
      <c r="KOZ4" s="43"/>
      <c r="KPA4" s="43"/>
      <c r="KPB4" s="43"/>
      <c r="KPC4" s="43"/>
      <c r="KPD4" s="43"/>
      <c r="KPE4" s="43"/>
      <c r="KPF4" s="43"/>
      <c r="KPG4" s="43"/>
      <c r="KPH4" s="43"/>
      <c r="KPI4" s="43"/>
      <c r="KPJ4" s="43"/>
      <c r="KPK4" s="43"/>
      <c r="KPL4" s="43"/>
      <c r="KPM4" s="43"/>
      <c r="KPN4" s="43"/>
      <c r="KPO4" s="43"/>
      <c r="KPP4" s="43"/>
      <c r="KPQ4" s="43"/>
      <c r="KPR4" s="43"/>
      <c r="KPS4" s="43"/>
      <c r="KPT4" s="43"/>
      <c r="KPU4" s="43"/>
      <c r="KPV4" s="43"/>
      <c r="KPW4" s="43"/>
      <c r="KPX4" s="43"/>
      <c r="KPY4" s="43"/>
      <c r="KPZ4" s="43"/>
      <c r="KQA4" s="43"/>
      <c r="KQB4" s="43"/>
      <c r="KQC4" s="43"/>
      <c r="KQD4" s="43"/>
      <c r="KQE4" s="43"/>
      <c r="KQF4" s="43"/>
      <c r="KQG4" s="43"/>
      <c r="KQH4" s="43"/>
      <c r="KQI4" s="43"/>
      <c r="KQJ4" s="43"/>
      <c r="KQK4" s="43"/>
      <c r="KQL4" s="43"/>
      <c r="KQM4" s="43"/>
      <c r="KQN4" s="43"/>
      <c r="KQO4" s="43"/>
      <c r="KQP4" s="43"/>
      <c r="KQQ4" s="43"/>
      <c r="KQR4" s="43"/>
      <c r="KQS4" s="43"/>
      <c r="KQT4" s="43"/>
      <c r="KQU4" s="43"/>
      <c r="KQV4" s="43"/>
      <c r="KQW4" s="43"/>
      <c r="KQX4" s="43"/>
      <c r="KQY4" s="43"/>
      <c r="KQZ4" s="43"/>
      <c r="KRA4" s="43"/>
      <c r="KRB4" s="43"/>
      <c r="KRC4" s="43"/>
      <c r="KRD4" s="43"/>
      <c r="KRE4" s="43"/>
      <c r="KRF4" s="43"/>
      <c r="KRG4" s="43"/>
      <c r="KRH4" s="43"/>
      <c r="KRI4" s="43"/>
      <c r="KRJ4" s="43"/>
      <c r="KRK4" s="43"/>
      <c r="KRL4" s="43"/>
      <c r="KRM4" s="43"/>
      <c r="KRN4" s="43"/>
      <c r="KRO4" s="43"/>
      <c r="KRP4" s="43"/>
      <c r="KRQ4" s="43"/>
      <c r="KRR4" s="43"/>
      <c r="KRS4" s="43"/>
      <c r="KRT4" s="43"/>
      <c r="KRU4" s="43"/>
      <c r="KRV4" s="43"/>
      <c r="KRW4" s="43"/>
      <c r="KRX4" s="43"/>
      <c r="KRY4" s="43"/>
      <c r="KRZ4" s="43"/>
      <c r="KSA4" s="43"/>
      <c r="KSB4" s="43"/>
      <c r="KSC4" s="43"/>
      <c r="KSD4" s="43"/>
      <c r="KSE4" s="43"/>
      <c r="KSF4" s="43"/>
      <c r="KSG4" s="43"/>
      <c r="KSH4" s="43"/>
      <c r="KSI4" s="43"/>
      <c r="KSJ4" s="43"/>
      <c r="KSK4" s="43"/>
      <c r="KSL4" s="43"/>
      <c r="KSM4" s="43"/>
      <c r="KSN4" s="43"/>
      <c r="KSO4" s="43"/>
      <c r="KSP4" s="43"/>
      <c r="KSQ4" s="43"/>
      <c r="KSR4" s="43"/>
      <c r="KSS4" s="43"/>
      <c r="KST4" s="43"/>
      <c r="KSU4" s="43"/>
      <c r="KSV4" s="43"/>
      <c r="KSW4" s="43"/>
      <c r="KSX4" s="43"/>
      <c r="KSY4" s="43"/>
      <c r="KSZ4" s="43"/>
      <c r="KTA4" s="43"/>
      <c r="KTB4" s="43"/>
      <c r="KTC4" s="43"/>
      <c r="KTD4" s="43"/>
      <c r="KTE4" s="43"/>
      <c r="KTF4" s="43"/>
      <c r="KTG4" s="43"/>
      <c r="KTH4" s="43"/>
      <c r="KTI4" s="43"/>
      <c r="KTJ4" s="43"/>
      <c r="KTK4" s="43"/>
      <c r="KTL4" s="43"/>
      <c r="KTM4" s="43"/>
      <c r="KTN4" s="43"/>
      <c r="KTO4" s="43"/>
      <c r="KTP4" s="43"/>
      <c r="KTQ4" s="43"/>
      <c r="KTR4" s="43"/>
      <c r="KTS4" s="43"/>
      <c r="KTT4" s="43"/>
      <c r="KTU4" s="43"/>
      <c r="KTV4" s="43"/>
      <c r="KTW4" s="43"/>
      <c r="KTX4" s="43"/>
      <c r="KTY4" s="43"/>
      <c r="KTZ4" s="43"/>
      <c r="KUA4" s="43"/>
      <c r="KUB4" s="43"/>
      <c r="KUC4" s="43"/>
      <c r="KUD4" s="43"/>
      <c r="KUE4" s="43"/>
      <c r="KUF4" s="43"/>
      <c r="KUG4" s="43"/>
      <c r="KUH4" s="43"/>
      <c r="KUI4" s="43"/>
      <c r="KUJ4" s="43"/>
      <c r="KUK4" s="43"/>
      <c r="KUL4" s="43"/>
      <c r="KUM4" s="43"/>
      <c r="KUN4" s="43"/>
      <c r="KUO4" s="43"/>
      <c r="KUP4" s="43"/>
      <c r="KUQ4" s="43"/>
      <c r="KUR4" s="43"/>
      <c r="KUS4" s="43"/>
      <c r="KUT4" s="43"/>
      <c r="KUU4" s="43"/>
      <c r="KUV4" s="43"/>
      <c r="KUW4" s="43"/>
      <c r="KUX4" s="43"/>
      <c r="KUY4" s="43"/>
      <c r="KUZ4" s="43"/>
      <c r="KVA4" s="43"/>
      <c r="KVB4" s="43"/>
      <c r="KVC4" s="43"/>
      <c r="KVD4" s="43"/>
      <c r="KVE4" s="43"/>
      <c r="KVF4" s="43"/>
      <c r="KVG4" s="43"/>
      <c r="KVH4" s="43"/>
      <c r="KVI4" s="43"/>
      <c r="KVJ4" s="43"/>
      <c r="KVK4" s="43"/>
      <c r="KVL4" s="43"/>
      <c r="KVM4" s="43"/>
      <c r="KVN4" s="43"/>
      <c r="KVO4" s="43"/>
      <c r="KVP4" s="43"/>
      <c r="KVQ4" s="43"/>
      <c r="KVR4" s="43"/>
      <c r="KVS4" s="43"/>
      <c r="KVT4" s="43"/>
      <c r="KVU4" s="43"/>
      <c r="KVV4" s="43"/>
      <c r="KVW4" s="43"/>
      <c r="KVX4" s="43"/>
      <c r="KVY4" s="43"/>
      <c r="KVZ4" s="43"/>
      <c r="KWA4" s="43"/>
      <c r="KWB4" s="43"/>
      <c r="KWC4" s="43"/>
      <c r="KWD4" s="43"/>
      <c r="KWE4" s="43"/>
      <c r="KWF4" s="43"/>
      <c r="KWG4" s="43"/>
      <c r="KWH4" s="43"/>
      <c r="KWI4" s="43"/>
      <c r="KWJ4" s="43"/>
      <c r="KWK4" s="43"/>
      <c r="KWL4" s="43"/>
      <c r="KWM4" s="43"/>
      <c r="KWN4" s="43"/>
      <c r="KWO4" s="43"/>
      <c r="KWP4" s="43"/>
      <c r="KWQ4" s="43"/>
      <c r="KWR4" s="43"/>
      <c r="KWS4" s="43"/>
      <c r="KWT4" s="43"/>
      <c r="KWU4" s="43"/>
      <c r="KWV4" s="43"/>
      <c r="KWW4" s="43"/>
      <c r="KWX4" s="43"/>
      <c r="KWY4" s="43"/>
      <c r="KWZ4" s="43"/>
      <c r="KXA4" s="43"/>
      <c r="KXB4" s="43"/>
      <c r="KXC4" s="43"/>
      <c r="KXD4" s="43"/>
      <c r="KXE4" s="43"/>
      <c r="KXF4" s="43"/>
      <c r="KXG4" s="43"/>
      <c r="KXH4" s="43"/>
      <c r="KXI4" s="43"/>
      <c r="KXJ4" s="43"/>
      <c r="KXK4" s="43"/>
      <c r="KXL4" s="43"/>
      <c r="KXM4" s="43"/>
      <c r="KXN4" s="43"/>
      <c r="KXO4" s="43"/>
      <c r="KXP4" s="43"/>
      <c r="KXQ4" s="43"/>
      <c r="KXR4" s="43"/>
      <c r="KXS4" s="43"/>
      <c r="KXT4" s="43"/>
      <c r="KXU4" s="43"/>
      <c r="KXV4" s="43"/>
      <c r="KXW4" s="43"/>
      <c r="KXX4" s="43"/>
      <c r="KXY4" s="43"/>
      <c r="KXZ4" s="43"/>
      <c r="KYA4" s="43"/>
      <c r="KYB4" s="43"/>
      <c r="KYC4" s="43"/>
      <c r="KYD4" s="43"/>
      <c r="KYE4" s="43"/>
      <c r="KYF4" s="43"/>
      <c r="KYG4" s="43"/>
      <c r="KYH4" s="43"/>
      <c r="KYI4" s="43"/>
      <c r="KYJ4" s="43"/>
      <c r="KYK4" s="43"/>
      <c r="KYL4" s="43"/>
      <c r="KYM4" s="43"/>
      <c r="KYN4" s="43"/>
      <c r="KYO4" s="43"/>
      <c r="KYP4" s="43"/>
      <c r="KYQ4" s="43"/>
      <c r="KYR4" s="43"/>
      <c r="KYS4" s="43"/>
      <c r="KYT4" s="43"/>
      <c r="KYU4" s="43"/>
      <c r="KYV4" s="43"/>
      <c r="KYW4" s="43"/>
      <c r="KYX4" s="43"/>
      <c r="KYY4" s="43"/>
      <c r="KYZ4" s="43"/>
      <c r="KZA4" s="43"/>
      <c r="KZB4" s="43"/>
      <c r="KZC4" s="43"/>
      <c r="KZD4" s="43"/>
      <c r="KZE4" s="43"/>
      <c r="KZF4" s="43"/>
      <c r="KZG4" s="43"/>
      <c r="KZH4" s="43"/>
      <c r="KZI4" s="43"/>
      <c r="KZJ4" s="43"/>
      <c r="KZK4" s="43"/>
      <c r="KZL4" s="43"/>
      <c r="KZM4" s="43"/>
      <c r="KZN4" s="43"/>
      <c r="KZO4" s="43"/>
      <c r="KZP4" s="43"/>
      <c r="KZQ4" s="43"/>
      <c r="KZR4" s="43"/>
      <c r="KZS4" s="43"/>
      <c r="KZT4" s="43"/>
      <c r="KZU4" s="43"/>
      <c r="KZV4" s="43"/>
      <c r="KZW4" s="43"/>
      <c r="KZX4" s="43"/>
      <c r="KZY4" s="43"/>
      <c r="KZZ4" s="43"/>
      <c r="LAA4" s="43"/>
      <c r="LAB4" s="43"/>
      <c r="LAC4" s="43"/>
      <c r="LAD4" s="43"/>
      <c r="LAE4" s="43"/>
      <c r="LAF4" s="43"/>
      <c r="LAG4" s="43"/>
      <c r="LAH4" s="43"/>
      <c r="LAI4" s="43"/>
      <c r="LAJ4" s="43"/>
      <c r="LAK4" s="43"/>
      <c r="LAL4" s="43"/>
      <c r="LAM4" s="43"/>
      <c r="LAN4" s="43"/>
      <c r="LAO4" s="43"/>
      <c r="LAP4" s="43"/>
      <c r="LAQ4" s="43"/>
      <c r="LAR4" s="43"/>
      <c r="LAS4" s="43"/>
      <c r="LAT4" s="43"/>
      <c r="LAU4" s="43"/>
      <c r="LAV4" s="43"/>
      <c r="LAW4" s="43"/>
      <c r="LAX4" s="43"/>
      <c r="LAY4" s="43"/>
      <c r="LAZ4" s="43"/>
      <c r="LBA4" s="43"/>
      <c r="LBB4" s="43"/>
      <c r="LBC4" s="43"/>
      <c r="LBD4" s="43"/>
      <c r="LBE4" s="43"/>
      <c r="LBF4" s="43"/>
      <c r="LBG4" s="43"/>
      <c r="LBH4" s="43"/>
      <c r="LBI4" s="43"/>
      <c r="LBJ4" s="43"/>
      <c r="LBK4" s="43"/>
      <c r="LBL4" s="43"/>
      <c r="LBM4" s="43"/>
      <c r="LBN4" s="43"/>
      <c r="LBO4" s="43"/>
      <c r="LBP4" s="43"/>
      <c r="LBQ4" s="43"/>
      <c r="LBR4" s="43"/>
      <c r="LBS4" s="43"/>
      <c r="LBT4" s="43"/>
      <c r="LBU4" s="43"/>
      <c r="LBV4" s="43"/>
      <c r="LBW4" s="43"/>
      <c r="LBX4" s="43"/>
      <c r="LBY4" s="43"/>
      <c r="LBZ4" s="43"/>
      <c r="LCA4" s="43"/>
      <c r="LCB4" s="43"/>
      <c r="LCC4" s="43"/>
      <c r="LCD4" s="43"/>
      <c r="LCE4" s="43"/>
      <c r="LCF4" s="43"/>
      <c r="LCG4" s="43"/>
      <c r="LCH4" s="43"/>
      <c r="LCI4" s="43"/>
      <c r="LCJ4" s="43"/>
      <c r="LCK4" s="43"/>
      <c r="LCL4" s="43"/>
      <c r="LCM4" s="43"/>
      <c r="LCN4" s="43"/>
      <c r="LCO4" s="43"/>
      <c r="LCP4" s="43"/>
      <c r="LCQ4" s="43"/>
      <c r="LCR4" s="43"/>
      <c r="LCS4" s="43"/>
      <c r="LCT4" s="43"/>
      <c r="LCU4" s="43"/>
      <c r="LCV4" s="43"/>
      <c r="LCW4" s="43"/>
      <c r="LCX4" s="43"/>
      <c r="LCY4" s="43"/>
      <c r="LCZ4" s="43"/>
      <c r="LDA4" s="43"/>
      <c r="LDB4" s="43"/>
      <c r="LDC4" s="43"/>
      <c r="LDD4" s="43"/>
      <c r="LDE4" s="43"/>
      <c r="LDF4" s="43"/>
      <c r="LDG4" s="43"/>
      <c r="LDH4" s="43"/>
      <c r="LDI4" s="43"/>
      <c r="LDJ4" s="43"/>
      <c r="LDK4" s="43"/>
      <c r="LDL4" s="43"/>
      <c r="LDM4" s="43"/>
      <c r="LDN4" s="43"/>
      <c r="LDO4" s="43"/>
      <c r="LDP4" s="43"/>
      <c r="LDQ4" s="43"/>
      <c r="LDR4" s="43"/>
      <c r="LDS4" s="43"/>
      <c r="LDT4" s="43"/>
      <c r="LDU4" s="43"/>
      <c r="LDV4" s="43"/>
      <c r="LDW4" s="43"/>
      <c r="LDX4" s="43"/>
      <c r="LDY4" s="43"/>
      <c r="LDZ4" s="43"/>
      <c r="LEA4" s="43"/>
      <c r="LEB4" s="43"/>
      <c r="LEC4" s="43"/>
      <c r="LED4" s="43"/>
      <c r="LEE4" s="43"/>
      <c r="LEF4" s="43"/>
      <c r="LEG4" s="43"/>
      <c r="LEH4" s="43"/>
      <c r="LEI4" s="43"/>
      <c r="LEJ4" s="43"/>
      <c r="LEK4" s="43"/>
      <c r="LEL4" s="43"/>
      <c r="LEM4" s="43"/>
      <c r="LEN4" s="43"/>
      <c r="LEO4" s="43"/>
      <c r="LEP4" s="43"/>
      <c r="LEQ4" s="43"/>
      <c r="LER4" s="43"/>
      <c r="LES4" s="43"/>
      <c r="LET4" s="43"/>
      <c r="LEU4" s="43"/>
      <c r="LEV4" s="43"/>
      <c r="LEW4" s="43"/>
      <c r="LEX4" s="43"/>
      <c r="LEY4" s="43"/>
      <c r="LEZ4" s="43"/>
      <c r="LFA4" s="43"/>
      <c r="LFB4" s="43"/>
      <c r="LFC4" s="43"/>
      <c r="LFD4" s="43"/>
      <c r="LFE4" s="43"/>
      <c r="LFF4" s="43"/>
      <c r="LFG4" s="43"/>
      <c r="LFH4" s="43"/>
      <c r="LFI4" s="43"/>
      <c r="LFJ4" s="43"/>
      <c r="LFK4" s="43"/>
      <c r="LFL4" s="43"/>
      <c r="LFM4" s="43"/>
      <c r="LFN4" s="43"/>
      <c r="LFO4" s="43"/>
      <c r="LFP4" s="43"/>
      <c r="LFQ4" s="43"/>
      <c r="LFR4" s="43"/>
      <c r="LFS4" s="43"/>
      <c r="LFT4" s="43"/>
      <c r="LFU4" s="43"/>
      <c r="LFV4" s="43"/>
      <c r="LFW4" s="43"/>
      <c r="LFX4" s="43"/>
      <c r="LFY4" s="43"/>
      <c r="LFZ4" s="43"/>
      <c r="LGA4" s="43"/>
      <c r="LGB4" s="43"/>
      <c r="LGC4" s="43"/>
      <c r="LGD4" s="43"/>
      <c r="LGE4" s="43"/>
      <c r="LGF4" s="43"/>
      <c r="LGG4" s="43"/>
      <c r="LGH4" s="43"/>
      <c r="LGI4" s="43"/>
      <c r="LGJ4" s="43"/>
      <c r="LGK4" s="43"/>
      <c r="LGL4" s="43"/>
      <c r="LGM4" s="43"/>
      <c r="LGN4" s="43"/>
      <c r="LGO4" s="43"/>
      <c r="LGP4" s="43"/>
      <c r="LGQ4" s="43"/>
      <c r="LGR4" s="43"/>
      <c r="LGS4" s="43"/>
      <c r="LGT4" s="43"/>
      <c r="LGU4" s="43"/>
      <c r="LGV4" s="43"/>
      <c r="LGW4" s="43"/>
      <c r="LGX4" s="43"/>
      <c r="LGY4" s="43"/>
      <c r="LGZ4" s="43"/>
      <c r="LHA4" s="43"/>
      <c r="LHB4" s="43"/>
      <c r="LHC4" s="43"/>
      <c r="LHD4" s="43"/>
      <c r="LHE4" s="43"/>
      <c r="LHF4" s="43"/>
      <c r="LHG4" s="43"/>
      <c r="LHH4" s="43"/>
      <c r="LHI4" s="43"/>
      <c r="LHJ4" s="43"/>
      <c r="LHK4" s="43"/>
      <c r="LHL4" s="43"/>
      <c r="LHM4" s="43"/>
      <c r="LHN4" s="43"/>
      <c r="LHO4" s="43"/>
      <c r="LHP4" s="43"/>
      <c r="LHQ4" s="43"/>
      <c r="LHR4" s="43"/>
      <c r="LHS4" s="43"/>
      <c r="LHT4" s="43"/>
      <c r="LHU4" s="43"/>
      <c r="LHV4" s="43"/>
      <c r="LHW4" s="43"/>
      <c r="LHX4" s="43"/>
      <c r="LHY4" s="43"/>
      <c r="LHZ4" s="43"/>
      <c r="LIA4" s="43"/>
      <c r="LIB4" s="43"/>
      <c r="LIC4" s="43"/>
      <c r="LID4" s="43"/>
      <c r="LIE4" s="43"/>
      <c r="LIF4" s="43"/>
      <c r="LIG4" s="43"/>
      <c r="LIH4" s="43"/>
      <c r="LII4" s="43"/>
      <c r="LIJ4" s="43"/>
      <c r="LIK4" s="43"/>
      <c r="LIL4" s="43"/>
      <c r="LIM4" s="43"/>
      <c r="LIN4" s="43"/>
      <c r="LIO4" s="43"/>
      <c r="LIP4" s="43"/>
      <c r="LIQ4" s="43"/>
      <c r="LIR4" s="43"/>
      <c r="LIS4" s="43"/>
      <c r="LIT4" s="43"/>
      <c r="LIU4" s="43"/>
      <c r="LIV4" s="43"/>
      <c r="LIW4" s="43"/>
      <c r="LIX4" s="43"/>
      <c r="LIY4" s="43"/>
      <c r="LIZ4" s="43"/>
      <c r="LJA4" s="43"/>
      <c r="LJB4" s="43"/>
      <c r="LJC4" s="43"/>
      <c r="LJD4" s="43"/>
      <c r="LJE4" s="43"/>
      <c r="LJF4" s="43"/>
      <c r="LJG4" s="43"/>
      <c r="LJH4" s="43"/>
      <c r="LJI4" s="43"/>
      <c r="LJJ4" s="43"/>
      <c r="LJK4" s="43"/>
      <c r="LJL4" s="43"/>
      <c r="LJM4" s="43"/>
      <c r="LJN4" s="43"/>
      <c r="LJO4" s="43"/>
      <c r="LJP4" s="43"/>
      <c r="LJQ4" s="43"/>
      <c r="LJR4" s="43"/>
      <c r="LJS4" s="43"/>
      <c r="LJT4" s="43"/>
      <c r="LJU4" s="43"/>
      <c r="LJV4" s="43"/>
      <c r="LJW4" s="43"/>
      <c r="LJX4" s="43"/>
      <c r="LJY4" s="43"/>
      <c r="LJZ4" s="43"/>
      <c r="LKA4" s="43"/>
      <c r="LKB4" s="43"/>
      <c r="LKC4" s="43"/>
      <c r="LKD4" s="43"/>
      <c r="LKE4" s="43"/>
      <c r="LKF4" s="43"/>
      <c r="LKG4" s="43"/>
      <c r="LKH4" s="43"/>
      <c r="LKI4" s="43"/>
      <c r="LKJ4" s="43"/>
      <c r="LKK4" s="43"/>
      <c r="LKL4" s="43"/>
      <c r="LKM4" s="43"/>
      <c r="LKN4" s="43"/>
      <c r="LKO4" s="43"/>
      <c r="LKP4" s="43"/>
      <c r="LKQ4" s="43"/>
      <c r="LKR4" s="43"/>
      <c r="LKS4" s="43"/>
      <c r="LKT4" s="43"/>
      <c r="LKU4" s="43"/>
      <c r="LKV4" s="43"/>
      <c r="LKW4" s="43"/>
      <c r="LKX4" s="43"/>
      <c r="LKY4" s="43"/>
      <c r="LKZ4" s="43"/>
      <c r="LLA4" s="43"/>
      <c r="LLB4" s="43"/>
      <c r="LLC4" s="43"/>
      <c r="LLD4" s="43"/>
      <c r="LLE4" s="43"/>
      <c r="LLF4" s="43"/>
      <c r="LLG4" s="43"/>
      <c r="LLH4" s="43"/>
      <c r="LLI4" s="43"/>
      <c r="LLJ4" s="43"/>
      <c r="LLK4" s="43"/>
      <c r="LLL4" s="43"/>
      <c r="LLM4" s="43"/>
      <c r="LLN4" s="43"/>
      <c r="LLO4" s="43"/>
      <c r="LLP4" s="43"/>
      <c r="LLQ4" s="43"/>
      <c r="LLR4" s="43"/>
      <c r="LLS4" s="43"/>
      <c r="LLT4" s="43"/>
      <c r="LLU4" s="43"/>
      <c r="LLV4" s="43"/>
      <c r="LLW4" s="43"/>
      <c r="LLX4" s="43"/>
      <c r="LLY4" s="43"/>
      <c r="LLZ4" s="43"/>
      <c r="LMA4" s="43"/>
      <c r="LMB4" s="43"/>
      <c r="LMC4" s="43"/>
      <c r="LMD4" s="43"/>
      <c r="LME4" s="43"/>
      <c r="LMF4" s="43"/>
      <c r="LMG4" s="43"/>
      <c r="LMH4" s="43"/>
      <c r="LMI4" s="43"/>
      <c r="LMJ4" s="43"/>
      <c r="LMK4" s="43"/>
      <c r="LML4" s="43"/>
      <c r="LMM4" s="43"/>
      <c r="LMN4" s="43"/>
      <c r="LMO4" s="43"/>
      <c r="LMP4" s="43"/>
      <c r="LMQ4" s="43"/>
      <c r="LMR4" s="43"/>
      <c r="LMS4" s="43"/>
      <c r="LMT4" s="43"/>
      <c r="LMU4" s="43"/>
      <c r="LMV4" s="43"/>
      <c r="LMW4" s="43"/>
      <c r="LMX4" s="43"/>
      <c r="LMY4" s="43"/>
      <c r="LMZ4" s="43"/>
      <c r="LNA4" s="43"/>
      <c r="LNB4" s="43"/>
      <c r="LNC4" s="43"/>
      <c r="LND4" s="43"/>
      <c r="LNE4" s="43"/>
      <c r="LNF4" s="43"/>
      <c r="LNG4" s="43"/>
      <c r="LNH4" s="43"/>
      <c r="LNI4" s="43"/>
      <c r="LNJ4" s="43"/>
      <c r="LNK4" s="43"/>
      <c r="LNL4" s="43"/>
      <c r="LNM4" s="43"/>
      <c r="LNN4" s="43"/>
      <c r="LNO4" s="43"/>
      <c r="LNP4" s="43"/>
      <c r="LNQ4" s="43"/>
      <c r="LNR4" s="43"/>
      <c r="LNS4" s="43"/>
      <c r="LNT4" s="43"/>
      <c r="LNU4" s="43"/>
      <c r="LNV4" s="43"/>
      <c r="LNW4" s="43"/>
      <c r="LNX4" s="43"/>
      <c r="LNY4" s="43"/>
      <c r="LNZ4" s="43"/>
      <c r="LOA4" s="43"/>
      <c r="LOB4" s="43"/>
      <c r="LOC4" s="43"/>
      <c r="LOD4" s="43"/>
      <c r="LOE4" s="43"/>
      <c r="LOF4" s="43"/>
      <c r="LOG4" s="43"/>
      <c r="LOH4" s="43"/>
      <c r="LOI4" s="43"/>
      <c r="LOJ4" s="43"/>
      <c r="LOK4" s="43"/>
      <c r="LOL4" s="43"/>
      <c r="LOM4" s="43"/>
      <c r="LON4" s="43"/>
      <c r="LOO4" s="43"/>
      <c r="LOP4" s="43"/>
      <c r="LOQ4" s="43"/>
      <c r="LOR4" s="43"/>
      <c r="LOS4" s="43"/>
      <c r="LOT4" s="43"/>
      <c r="LOU4" s="43"/>
      <c r="LOV4" s="43"/>
      <c r="LOW4" s="43"/>
      <c r="LOX4" s="43"/>
      <c r="LOY4" s="43"/>
      <c r="LOZ4" s="43"/>
      <c r="LPA4" s="43"/>
      <c r="LPB4" s="43"/>
      <c r="LPC4" s="43"/>
      <c r="LPD4" s="43"/>
      <c r="LPE4" s="43"/>
      <c r="LPF4" s="43"/>
      <c r="LPG4" s="43"/>
      <c r="LPH4" s="43"/>
      <c r="LPI4" s="43"/>
      <c r="LPJ4" s="43"/>
      <c r="LPK4" s="43"/>
      <c r="LPL4" s="43"/>
      <c r="LPM4" s="43"/>
      <c r="LPN4" s="43"/>
      <c r="LPO4" s="43"/>
      <c r="LPP4" s="43"/>
      <c r="LPQ4" s="43"/>
      <c r="LPR4" s="43"/>
      <c r="LPS4" s="43"/>
      <c r="LPT4" s="43"/>
      <c r="LPU4" s="43"/>
      <c r="LPV4" s="43"/>
      <c r="LPW4" s="43"/>
      <c r="LPX4" s="43"/>
      <c r="LPY4" s="43"/>
      <c r="LPZ4" s="43"/>
      <c r="LQA4" s="43"/>
      <c r="LQB4" s="43"/>
      <c r="LQC4" s="43"/>
      <c r="LQD4" s="43"/>
      <c r="LQE4" s="43"/>
      <c r="LQF4" s="43"/>
      <c r="LQG4" s="43"/>
      <c r="LQH4" s="43"/>
      <c r="LQI4" s="43"/>
      <c r="LQJ4" s="43"/>
      <c r="LQK4" s="43"/>
      <c r="LQL4" s="43"/>
      <c r="LQM4" s="43"/>
      <c r="LQN4" s="43"/>
      <c r="LQO4" s="43"/>
      <c r="LQP4" s="43"/>
      <c r="LQQ4" s="43"/>
      <c r="LQR4" s="43"/>
      <c r="LQS4" s="43"/>
      <c r="LQT4" s="43"/>
      <c r="LQU4" s="43"/>
      <c r="LQV4" s="43"/>
      <c r="LQW4" s="43"/>
      <c r="LQX4" s="43"/>
      <c r="LQY4" s="43"/>
      <c r="LQZ4" s="43"/>
      <c r="LRA4" s="43"/>
      <c r="LRB4" s="43"/>
      <c r="LRC4" s="43"/>
      <c r="LRD4" s="43"/>
      <c r="LRE4" s="43"/>
      <c r="LRF4" s="43"/>
      <c r="LRG4" s="43"/>
      <c r="LRH4" s="43"/>
      <c r="LRI4" s="43"/>
      <c r="LRJ4" s="43"/>
      <c r="LRK4" s="43"/>
      <c r="LRL4" s="43"/>
      <c r="LRM4" s="43"/>
      <c r="LRN4" s="43"/>
      <c r="LRO4" s="43"/>
      <c r="LRP4" s="43"/>
      <c r="LRQ4" s="43"/>
      <c r="LRR4" s="43"/>
      <c r="LRS4" s="43"/>
      <c r="LRT4" s="43"/>
      <c r="LRU4" s="43"/>
      <c r="LRV4" s="43"/>
      <c r="LRW4" s="43"/>
      <c r="LRX4" s="43"/>
      <c r="LRY4" s="43"/>
      <c r="LRZ4" s="43"/>
      <c r="LSA4" s="43"/>
      <c r="LSB4" s="43"/>
      <c r="LSC4" s="43"/>
      <c r="LSD4" s="43"/>
      <c r="LSE4" s="43"/>
      <c r="LSF4" s="43"/>
      <c r="LSG4" s="43"/>
      <c r="LSH4" s="43"/>
      <c r="LSI4" s="43"/>
      <c r="LSJ4" s="43"/>
      <c r="LSK4" s="43"/>
      <c r="LSL4" s="43"/>
      <c r="LSM4" s="43"/>
      <c r="LSN4" s="43"/>
      <c r="LSO4" s="43"/>
      <c r="LSP4" s="43"/>
      <c r="LSQ4" s="43"/>
      <c r="LSR4" s="43"/>
      <c r="LSS4" s="43"/>
      <c r="LST4" s="43"/>
      <c r="LSU4" s="43"/>
      <c r="LSV4" s="43"/>
      <c r="LSW4" s="43"/>
      <c r="LSX4" s="43"/>
      <c r="LSY4" s="43"/>
      <c r="LSZ4" s="43"/>
      <c r="LTA4" s="43"/>
      <c r="LTB4" s="43"/>
      <c r="LTC4" s="43"/>
      <c r="LTD4" s="43"/>
      <c r="LTE4" s="43"/>
      <c r="LTF4" s="43"/>
      <c r="LTG4" s="43"/>
      <c r="LTH4" s="43"/>
      <c r="LTI4" s="43"/>
      <c r="LTJ4" s="43"/>
      <c r="LTK4" s="43"/>
      <c r="LTL4" s="43"/>
      <c r="LTM4" s="43"/>
      <c r="LTN4" s="43"/>
      <c r="LTO4" s="43"/>
      <c r="LTP4" s="43"/>
      <c r="LTQ4" s="43"/>
      <c r="LTR4" s="43"/>
      <c r="LTS4" s="43"/>
      <c r="LTT4" s="43"/>
      <c r="LTU4" s="43"/>
      <c r="LTV4" s="43"/>
      <c r="LTW4" s="43"/>
      <c r="LTX4" s="43"/>
      <c r="LTY4" s="43"/>
      <c r="LTZ4" s="43"/>
      <c r="LUA4" s="43"/>
      <c r="LUB4" s="43"/>
      <c r="LUC4" s="43"/>
      <c r="LUD4" s="43"/>
      <c r="LUE4" s="43"/>
      <c r="LUF4" s="43"/>
      <c r="LUG4" s="43"/>
      <c r="LUH4" s="43"/>
      <c r="LUI4" s="43"/>
      <c r="LUJ4" s="43"/>
      <c r="LUK4" s="43"/>
      <c r="LUL4" s="43"/>
      <c r="LUM4" s="43"/>
      <c r="LUN4" s="43"/>
      <c r="LUO4" s="43"/>
      <c r="LUP4" s="43"/>
      <c r="LUQ4" s="43"/>
      <c r="LUR4" s="43"/>
      <c r="LUS4" s="43"/>
      <c r="LUT4" s="43"/>
      <c r="LUU4" s="43"/>
      <c r="LUV4" s="43"/>
      <c r="LUW4" s="43"/>
      <c r="LUX4" s="43"/>
      <c r="LUY4" s="43"/>
      <c r="LUZ4" s="43"/>
      <c r="LVA4" s="43"/>
      <c r="LVB4" s="43"/>
      <c r="LVC4" s="43"/>
      <c r="LVD4" s="43"/>
      <c r="LVE4" s="43"/>
      <c r="LVF4" s="43"/>
      <c r="LVG4" s="43"/>
      <c r="LVH4" s="43"/>
      <c r="LVI4" s="43"/>
      <c r="LVJ4" s="43"/>
      <c r="LVK4" s="43"/>
      <c r="LVL4" s="43"/>
      <c r="LVM4" s="43"/>
      <c r="LVN4" s="43"/>
      <c r="LVO4" s="43"/>
      <c r="LVP4" s="43"/>
      <c r="LVQ4" s="43"/>
      <c r="LVR4" s="43"/>
      <c r="LVS4" s="43"/>
      <c r="LVT4" s="43"/>
      <c r="LVU4" s="43"/>
      <c r="LVV4" s="43"/>
      <c r="LVW4" s="43"/>
      <c r="LVX4" s="43"/>
      <c r="LVY4" s="43"/>
      <c r="LVZ4" s="43"/>
      <c r="LWA4" s="43"/>
      <c r="LWB4" s="43"/>
      <c r="LWC4" s="43"/>
      <c r="LWD4" s="43"/>
      <c r="LWE4" s="43"/>
      <c r="LWF4" s="43"/>
      <c r="LWG4" s="43"/>
      <c r="LWH4" s="43"/>
      <c r="LWI4" s="43"/>
      <c r="LWJ4" s="43"/>
      <c r="LWK4" s="43"/>
      <c r="LWL4" s="43"/>
      <c r="LWM4" s="43"/>
      <c r="LWN4" s="43"/>
      <c r="LWO4" s="43"/>
      <c r="LWP4" s="43"/>
      <c r="LWQ4" s="43"/>
      <c r="LWR4" s="43"/>
      <c r="LWS4" s="43"/>
      <c r="LWT4" s="43"/>
      <c r="LWU4" s="43"/>
      <c r="LWV4" s="43"/>
      <c r="LWW4" s="43"/>
      <c r="LWX4" s="43"/>
      <c r="LWY4" s="43"/>
      <c r="LWZ4" s="43"/>
      <c r="LXA4" s="43"/>
      <c r="LXB4" s="43"/>
      <c r="LXC4" s="43"/>
      <c r="LXD4" s="43"/>
      <c r="LXE4" s="43"/>
      <c r="LXF4" s="43"/>
      <c r="LXG4" s="43"/>
      <c r="LXH4" s="43"/>
      <c r="LXI4" s="43"/>
      <c r="LXJ4" s="43"/>
      <c r="LXK4" s="43"/>
      <c r="LXL4" s="43"/>
      <c r="LXM4" s="43"/>
      <c r="LXN4" s="43"/>
      <c r="LXO4" s="43"/>
      <c r="LXP4" s="43"/>
      <c r="LXQ4" s="43"/>
      <c r="LXR4" s="43"/>
      <c r="LXS4" s="43"/>
      <c r="LXT4" s="43"/>
      <c r="LXU4" s="43"/>
      <c r="LXV4" s="43"/>
      <c r="LXW4" s="43"/>
      <c r="LXX4" s="43"/>
      <c r="LXY4" s="43"/>
      <c r="LXZ4" s="43"/>
      <c r="LYA4" s="43"/>
      <c r="LYB4" s="43"/>
      <c r="LYC4" s="43"/>
      <c r="LYD4" s="43"/>
      <c r="LYE4" s="43"/>
      <c r="LYF4" s="43"/>
      <c r="LYG4" s="43"/>
      <c r="LYH4" s="43"/>
      <c r="LYI4" s="43"/>
      <c r="LYJ4" s="43"/>
      <c r="LYK4" s="43"/>
      <c r="LYL4" s="43"/>
      <c r="LYM4" s="43"/>
      <c r="LYN4" s="43"/>
      <c r="LYO4" s="43"/>
      <c r="LYP4" s="43"/>
      <c r="LYQ4" s="43"/>
      <c r="LYR4" s="43"/>
      <c r="LYS4" s="43"/>
      <c r="LYT4" s="43"/>
      <c r="LYU4" s="43"/>
      <c r="LYV4" s="43"/>
      <c r="LYW4" s="43"/>
      <c r="LYX4" s="43"/>
      <c r="LYY4" s="43"/>
      <c r="LYZ4" s="43"/>
      <c r="LZA4" s="43"/>
      <c r="LZB4" s="43"/>
      <c r="LZC4" s="43"/>
      <c r="LZD4" s="43"/>
      <c r="LZE4" s="43"/>
      <c r="LZF4" s="43"/>
      <c r="LZG4" s="43"/>
      <c r="LZH4" s="43"/>
      <c r="LZI4" s="43"/>
      <c r="LZJ4" s="43"/>
      <c r="LZK4" s="43"/>
      <c r="LZL4" s="43"/>
      <c r="LZM4" s="43"/>
      <c r="LZN4" s="43"/>
      <c r="LZO4" s="43"/>
      <c r="LZP4" s="43"/>
      <c r="LZQ4" s="43"/>
      <c r="LZR4" s="43"/>
      <c r="LZS4" s="43"/>
      <c r="LZT4" s="43"/>
      <c r="LZU4" s="43"/>
      <c r="LZV4" s="43"/>
      <c r="LZW4" s="43"/>
      <c r="LZX4" s="43"/>
      <c r="LZY4" s="43"/>
      <c r="LZZ4" s="43"/>
      <c r="MAA4" s="43"/>
      <c r="MAB4" s="43"/>
      <c r="MAC4" s="43"/>
      <c r="MAD4" s="43"/>
      <c r="MAE4" s="43"/>
      <c r="MAF4" s="43"/>
      <c r="MAG4" s="43"/>
      <c r="MAH4" s="43"/>
      <c r="MAI4" s="43"/>
      <c r="MAJ4" s="43"/>
      <c r="MAK4" s="43"/>
      <c r="MAL4" s="43"/>
      <c r="MAM4" s="43"/>
      <c r="MAN4" s="43"/>
      <c r="MAO4" s="43"/>
      <c r="MAP4" s="43"/>
      <c r="MAQ4" s="43"/>
      <c r="MAR4" s="43"/>
      <c r="MAS4" s="43"/>
      <c r="MAT4" s="43"/>
      <c r="MAU4" s="43"/>
      <c r="MAV4" s="43"/>
      <c r="MAW4" s="43"/>
      <c r="MAX4" s="43"/>
      <c r="MAY4" s="43"/>
      <c r="MAZ4" s="43"/>
      <c r="MBA4" s="43"/>
      <c r="MBB4" s="43"/>
      <c r="MBC4" s="43"/>
      <c r="MBD4" s="43"/>
      <c r="MBE4" s="43"/>
      <c r="MBF4" s="43"/>
      <c r="MBG4" s="43"/>
      <c r="MBH4" s="43"/>
      <c r="MBI4" s="43"/>
      <c r="MBJ4" s="43"/>
      <c r="MBK4" s="43"/>
      <c r="MBL4" s="43"/>
      <c r="MBM4" s="43"/>
      <c r="MBN4" s="43"/>
      <c r="MBO4" s="43"/>
      <c r="MBP4" s="43"/>
      <c r="MBQ4" s="43"/>
      <c r="MBR4" s="43"/>
      <c r="MBS4" s="43"/>
      <c r="MBT4" s="43"/>
      <c r="MBU4" s="43"/>
      <c r="MBV4" s="43"/>
      <c r="MBW4" s="43"/>
      <c r="MBX4" s="43"/>
      <c r="MBY4" s="43"/>
      <c r="MBZ4" s="43"/>
      <c r="MCA4" s="43"/>
      <c r="MCB4" s="43"/>
      <c r="MCC4" s="43"/>
      <c r="MCD4" s="43"/>
      <c r="MCE4" s="43"/>
      <c r="MCF4" s="43"/>
      <c r="MCG4" s="43"/>
      <c r="MCH4" s="43"/>
      <c r="MCI4" s="43"/>
      <c r="MCJ4" s="43"/>
      <c r="MCK4" s="43"/>
      <c r="MCL4" s="43"/>
      <c r="MCM4" s="43"/>
      <c r="MCN4" s="43"/>
      <c r="MCO4" s="43"/>
      <c r="MCP4" s="43"/>
      <c r="MCQ4" s="43"/>
      <c r="MCR4" s="43"/>
      <c r="MCS4" s="43"/>
      <c r="MCT4" s="43"/>
      <c r="MCU4" s="43"/>
      <c r="MCV4" s="43"/>
      <c r="MCW4" s="43"/>
      <c r="MCX4" s="43"/>
      <c r="MCY4" s="43"/>
      <c r="MCZ4" s="43"/>
      <c r="MDA4" s="43"/>
      <c r="MDB4" s="43"/>
      <c r="MDC4" s="43"/>
      <c r="MDD4" s="43"/>
      <c r="MDE4" s="43"/>
      <c r="MDF4" s="43"/>
      <c r="MDG4" s="43"/>
      <c r="MDH4" s="43"/>
      <c r="MDI4" s="43"/>
      <c r="MDJ4" s="43"/>
      <c r="MDK4" s="43"/>
      <c r="MDL4" s="43"/>
      <c r="MDM4" s="43"/>
      <c r="MDN4" s="43"/>
      <c r="MDO4" s="43"/>
      <c r="MDP4" s="43"/>
      <c r="MDQ4" s="43"/>
      <c r="MDR4" s="43"/>
      <c r="MDS4" s="43"/>
      <c r="MDT4" s="43"/>
      <c r="MDU4" s="43"/>
      <c r="MDV4" s="43"/>
      <c r="MDW4" s="43"/>
      <c r="MDX4" s="43"/>
      <c r="MDY4" s="43"/>
      <c r="MDZ4" s="43"/>
      <c r="MEA4" s="43"/>
      <c r="MEB4" s="43"/>
      <c r="MEC4" s="43"/>
      <c r="MED4" s="43"/>
      <c r="MEE4" s="43"/>
      <c r="MEF4" s="43"/>
      <c r="MEG4" s="43"/>
      <c r="MEH4" s="43"/>
      <c r="MEI4" s="43"/>
      <c r="MEJ4" s="43"/>
      <c r="MEK4" s="43"/>
      <c r="MEL4" s="43"/>
      <c r="MEM4" s="43"/>
      <c r="MEN4" s="43"/>
      <c r="MEO4" s="43"/>
      <c r="MEP4" s="43"/>
      <c r="MEQ4" s="43"/>
      <c r="MER4" s="43"/>
      <c r="MES4" s="43"/>
      <c r="MET4" s="43"/>
      <c r="MEU4" s="43"/>
      <c r="MEV4" s="43"/>
      <c r="MEW4" s="43"/>
      <c r="MEX4" s="43"/>
      <c r="MEY4" s="43"/>
      <c r="MEZ4" s="43"/>
      <c r="MFA4" s="43"/>
      <c r="MFB4" s="43"/>
      <c r="MFC4" s="43"/>
      <c r="MFD4" s="43"/>
      <c r="MFE4" s="43"/>
      <c r="MFF4" s="43"/>
      <c r="MFG4" s="43"/>
      <c r="MFH4" s="43"/>
      <c r="MFI4" s="43"/>
      <c r="MFJ4" s="43"/>
      <c r="MFK4" s="43"/>
      <c r="MFL4" s="43"/>
      <c r="MFM4" s="43"/>
      <c r="MFN4" s="43"/>
      <c r="MFO4" s="43"/>
      <c r="MFP4" s="43"/>
      <c r="MFQ4" s="43"/>
      <c r="MFR4" s="43"/>
      <c r="MFS4" s="43"/>
      <c r="MFT4" s="43"/>
      <c r="MFU4" s="43"/>
      <c r="MFV4" s="43"/>
      <c r="MFW4" s="43"/>
      <c r="MFX4" s="43"/>
      <c r="MFY4" s="43"/>
      <c r="MFZ4" s="43"/>
      <c r="MGA4" s="43"/>
      <c r="MGB4" s="43"/>
      <c r="MGC4" s="43"/>
      <c r="MGD4" s="43"/>
      <c r="MGE4" s="43"/>
      <c r="MGF4" s="43"/>
      <c r="MGG4" s="43"/>
      <c r="MGH4" s="43"/>
      <c r="MGI4" s="43"/>
      <c r="MGJ4" s="43"/>
      <c r="MGK4" s="43"/>
      <c r="MGL4" s="43"/>
      <c r="MGM4" s="43"/>
      <c r="MGN4" s="43"/>
      <c r="MGO4" s="43"/>
      <c r="MGP4" s="43"/>
      <c r="MGQ4" s="43"/>
      <c r="MGR4" s="43"/>
      <c r="MGS4" s="43"/>
      <c r="MGT4" s="43"/>
      <c r="MGU4" s="43"/>
      <c r="MGV4" s="43"/>
      <c r="MGW4" s="43"/>
      <c r="MGX4" s="43"/>
      <c r="MGY4" s="43"/>
      <c r="MGZ4" s="43"/>
      <c r="MHA4" s="43"/>
      <c r="MHB4" s="43"/>
      <c r="MHC4" s="43"/>
      <c r="MHD4" s="43"/>
      <c r="MHE4" s="43"/>
      <c r="MHF4" s="43"/>
      <c r="MHG4" s="43"/>
      <c r="MHH4" s="43"/>
      <c r="MHI4" s="43"/>
      <c r="MHJ4" s="43"/>
      <c r="MHK4" s="43"/>
      <c r="MHL4" s="43"/>
      <c r="MHM4" s="43"/>
      <c r="MHN4" s="43"/>
      <c r="MHO4" s="43"/>
      <c r="MHP4" s="43"/>
      <c r="MHQ4" s="43"/>
      <c r="MHR4" s="43"/>
      <c r="MHS4" s="43"/>
      <c r="MHT4" s="43"/>
      <c r="MHU4" s="43"/>
      <c r="MHV4" s="43"/>
      <c r="MHW4" s="43"/>
      <c r="MHX4" s="43"/>
      <c r="MHY4" s="43"/>
      <c r="MHZ4" s="43"/>
      <c r="MIA4" s="43"/>
      <c r="MIB4" s="43"/>
      <c r="MIC4" s="43"/>
      <c r="MID4" s="43"/>
      <c r="MIE4" s="43"/>
      <c r="MIF4" s="43"/>
      <c r="MIG4" s="43"/>
      <c r="MIH4" s="43"/>
      <c r="MII4" s="43"/>
      <c r="MIJ4" s="43"/>
      <c r="MIK4" s="43"/>
      <c r="MIL4" s="43"/>
      <c r="MIM4" s="43"/>
      <c r="MIN4" s="43"/>
      <c r="MIO4" s="43"/>
      <c r="MIP4" s="43"/>
      <c r="MIQ4" s="43"/>
      <c r="MIR4" s="43"/>
      <c r="MIS4" s="43"/>
      <c r="MIT4" s="43"/>
      <c r="MIU4" s="43"/>
      <c r="MIV4" s="43"/>
      <c r="MIW4" s="43"/>
      <c r="MIX4" s="43"/>
      <c r="MIY4" s="43"/>
      <c r="MIZ4" s="43"/>
      <c r="MJA4" s="43"/>
      <c r="MJB4" s="43"/>
      <c r="MJC4" s="43"/>
      <c r="MJD4" s="43"/>
      <c r="MJE4" s="43"/>
      <c r="MJF4" s="43"/>
      <c r="MJG4" s="43"/>
      <c r="MJH4" s="43"/>
      <c r="MJI4" s="43"/>
      <c r="MJJ4" s="43"/>
      <c r="MJK4" s="43"/>
      <c r="MJL4" s="43"/>
      <c r="MJM4" s="43"/>
      <c r="MJN4" s="43"/>
      <c r="MJO4" s="43"/>
      <c r="MJP4" s="43"/>
      <c r="MJQ4" s="43"/>
      <c r="MJR4" s="43"/>
      <c r="MJS4" s="43"/>
      <c r="MJT4" s="43"/>
      <c r="MJU4" s="43"/>
      <c r="MJV4" s="43"/>
      <c r="MJW4" s="43"/>
      <c r="MJX4" s="43"/>
      <c r="MJY4" s="43"/>
      <c r="MJZ4" s="43"/>
      <c r="MKA4" s="43"/>
      <c r="MKB4" s="43"/>
      <c r="MKC4" s="43"/>
      <c r="MKD4" s="43"/>
      <c r="MKE4" s="43"/>
      <c r="MKF4" s="43"/>
      <c r="MKG4" s="43"/>
      <c r="MKH4" s="43"/>
      <c r="MKI4" s="43"/>
      <c r="MKJ4" s="43"/>
      <c r="MKK4" s="43"/>
      <c r="MKL4" s="43"/>
      <c r="MKM4" s="43"/>
      <c r="MKN4" s="43"/>
      <c r="MKO4" s="43"/>
      <c r="MKP4" s="43"/>
      <c r="MKQ4" s="43"/>
      <c r="MKR4" s="43"/>
      <c r="MKS4" s="43"/>
      <c r="MKT4" s="43"/>
      <c r="MKU4" s="43"/>
      <c r="MKV4" s="43"/>
      <c r="MKW4" s="43"/>
      <c r="MKX4" s="43"/>
      <c r="MKY4" s="43"/>
      <c r="MKZ4" s="43"/>
      <c r="MLA4" s="43"/>
      <c r="MLB4" s="43"/>
      <c r="MLC4" s="43"/>
      <c r="MLD4" s="43"/>
      <c r="MLE4" s="43"/>
      <c r="MLF4" s="43"/>
      <c r="MLG4" s="43"/>
      <c r="MLH4" s="43"/>
      <c r="MLI4" s="43"/>
      <c r="MLJ4" s="43"/>
      <c r="MLK4" s="43"/>
      <c r="MLL4" s="43"/>
      <c r="MLM4" s="43"/>
      <c r="MLN4" s="43"/>
      <c r="MLO4" s="43"/>
      <c r="MLP4" s="43"/>
      <c r="MLQ4" s="43"/>
      <c r="MLR4" s="43"/>
      <c r="MLS4" s="43"/>
      <c r="MLT4" s="43"/>
      <c r="MLU4" s="43"/>
      <c r="MLV4" s="43"/>
      <c r="MLW4" s="43"/>
      <c r="MLX4" s="43"/>
      <c r="MLY4" s="43"/>
      <c r="MLZ4" s="43"/>
      <c r="MMA4" s="43"/>
      <c r="MMB4" s="43"/>
      <c r="MMC4" s="43"/>
      <c r="MMD4" s="43"/>
      <c r="MME4" s="43"/>
      <c r="MMF4" s="43"/>
      <c r="MMG4" s="43"/>
      <c r="MMH4" s="43"/>
      <c r="MMI4" s="43"/>
      <c r="MMJ4" s="43"/>
      <c r="MMK4" s="43"/>
      <c r="MML4" s="43"/>
      <c r="MMM4" s="43"/>
      <c r="MMN4" s="43"/>
      <c r="MMO4" s="43"/>
      <c r="MMP4" s="43"/>
      <c r="MMQ4" s="43"/>
      <c r="MMR4" s="43"/>
      <c r="MMS4" s="43"/>
      <c r="MMT4" s="43"/>
      <c r="MMU4" s="43"/>
      <c r="MMV4" s="43"/>
      <c r="MMW4" s="43"/>
      <c r="MMX4" s="43"/>
      <c r="MMY4" s="43"/>
      <c r="MMZ4" s="43"/>
      <c r="MNA4" s="43"/>
      <c r="MNB4" s="43"/>
      <c r="MNC4" s="43"/>
      <c r="MND4" s="43"/>
      <c r="MNE4" s="43"/>
      <c r="MNF4" s="43"/>
      <c r="MNG4" s="43"/>
      <c r="MNH4" s="43"/>
      <c r="MNI4" s="43"/>
      <c r="MNJ4" s="43"/>
      <c r="MNK4" s="43"/>
      <c r="MNL4" s="43"/>
      <c r="MNM4" s="43"/>
      <c r="MNN4" s="43"/>
      <c r="MNO4" s="43"/>
      <c r="MNP4" s="43"/>
      <c r="MNQ4" s="43"/>
      <c r="MNR4" s="43"/>
      <c r="MNS4" s="43"/>
      <c r="MNT4" s="43"/>
      <c r="MNU4" s="43"/>
      <c r="MNV4" s="43"/>
      <c r="MNW4" s="43"/>
      <c r="MNX4" s="43"/>
      <c r="MNY4" s="43"/>
      <c r="MNZ4" s="43"/>
      <c r="MOA4" s="43"/>
      <c r="MOB4" s="43"/>
      <c r="MOC4" s="43"/>
      <c r="MOD4" s="43"/>
      <c r="MOE4" s="43"/>
      <c r="MOF4" s="43"/>
      <c r="MOG4" s="43"/>
      <c r="MOH4" s="43"/>
      <c r="MOI4" s="43"/>
      <c r="MOJ4" s="43"/>
      <c r="MOK4" s="43"/>
      <c r="MOL4" s="43"/>
      <c r="MOM4" s="43"/>
      <c r="MON4" s="43"/>
      <c r="MOO4" s="43"/>
      <c r="MOP4" s="43"/>
      <c r="MOQ4" s="43"/>
      <c r="MOR4" s="43"/>
      <c r="MOS4" s="43"/>
      <c r="MOT4" s="43"/>
      <c r="MOU4" s="43"/>
      <c r="MOV4" s="43"/>
      <c r="MOW4" s="43"/>
      <c r="MOX4" s="43"/>
      <c r="MOY4" s="43"/>
      <c r="MOZ4" s="43"/>
      <c r="MPA4" s="43"/>
      <c r="MPB4" s="43"/>
      <c r="MPC4" s="43"/>
      <c r="MPD4" s="43"/>
      <c r="MPE4" s="43"/>
      <c r="MPF4" s="43"/>
      <c r="MPG4" s="43"/>
      <c r="MPH4" s="43"/>
      <c r="MPI4" s="43"/>
      <c r="MPJ4" s="43"/>
      <c r="MPK4" s="43"/>
      <c r="MPL4" s="43"/>
      <c r="MPM4" s="43"/>
      <c r="MPN4" s="43"/>
      <c r="MPO4" s="43"/>
      <c r="MPP4" s="43"/>
      <c r="MPQ4" s="43"/>
      <c r="MPR4" s="43"/>
      <c r="MPS4" s="43"/>
      <c r="MPT4" s="43"/>
      <c r="MPU4" s="43"/>
      <c r="MPV4" s="43"/>
      <c r="MPW4" s="43"/>
      <c r="MPX4" s="43"/>
      <c r="MPY4" s="43"/>
      <c r="MPZ4" s="43"/>
      <c r="MQA4" s="43"/>
      <c r="MQB4" s="43"/>
      <c r="MQC4" s="43"/>
      <c r="MQD4" s="43"/>
      <c r="MQE4" s="43"/>
      <c r="MQF4" s="43"/>
      <c r="MQG4" s="43"/>
      <c r="MQH4" s="43"/>
      <c r="MQI4" s="43"/>
      <c r="MQJ4" s="43"/>
      <c r="MQK4" s="43"/>
      <c r="MQL4" s="43"/>
      <c r="MQM4" s="43"/>
      <c r="MQN4" s="43"/>
      <c r="MQO4" s="43"/>
      <c r="MQP4" s="43"/>
      <c r="MQQ4" s="43"/>
      <c r="MQR4" s="43"/>
      <c r="MQS4" s="43"/>
      <c r="MQT4" s="43"/>
      <c r="MQU4" s="43"/>
      <c r="MQV4" s="43"/>
      <c r="MQW4" s="43"/>
      <c r="MQX4" s="43"/>
      <c r="MQY4" s="43"/>
      <c r="MQZ4" s="43"/>
      <c r="MRA4" s="43"/>
      <c r="MRB4" s="43"/>
      <c r="MRC4" s="43"/>
      <c r="MRD4" s="43"/>
      <c r="MRE4" s="43"/>
      <c r="MRF4" s="43"/>
      <c r="MRG4" s="43"/>
      <c r="MRH4" s="43"/>
      <c r="MRI4" s="43"/>
      <c r="MRJ4" s="43"/>
      <c r="MRK4" s="43"/>
      <c r="MRL4" s="43"/>
      <c r="MRM4" s="43"/>
      <c r="MRN4" s="43"/>
      <c r="MRO4" s="43"/>
      <c r="MRP4" s="43"/>
      <c r="MRQ4" s="43"/>
      <c r="MRR4" s="43"/>
      <c r="MRS4" s="43"/>
      <c r="MRT4" s="43"/>
      <c r="MRU4" s="43"/>
      <c r="MRV4" s="43"/>
      <c r="MRW4" s="43"/>
      <c r="MRX4" s="43"/>
      <c r="MRY4" s="43"/>
      <c r="MRZ4" s="43"/>
      <c r="MSA4" s="43"/>
      <c r="MSB4" s="43"/>
      <c r="MSC4" s="43"/>
      <c r="MSD4" s="43"/>
      <c r="MSE4" s="43"/>
      <c r="MSF4" s="43"/>
      <c r="MSG4" s="43"/>
      <c r="MSH4" s="43"/>
      <c r="MSI4" s="43"/>
      <c r="MSJ4" s="43"/>
      <c r="MSK4" s="43"/>
      <c r="MSL4" s="43"/>
      <c r="MSM4" s="43"/>
      <c r="MSN4" s="43"/>
      <c r="MSO4" s="43"/>
      <c r="MSP4" s="43"/>
      <c r="MSQ4" s="43"/>
      <c r="MSR4" s="43"/>
      <c r="MSS4" s="43"/>
      <c r="MST4" s="43"/>
      <c r="MSU4" s="43"/>
      <c r="MSV4" s="43"/>
      <c r="MSW4" s="43"/>
      <c r="MSX4" s="43"/>
      <c r="MSY4" s="43"/>
      <c r="MSZ4" s="43"/>
      <c r="MTA4" s="43"/>
      <c r="MTB4" s="43"/>
      <c r="MTC4" s="43"/>
      <c r="MTD4" s="43"/>
      <c r="MTE4" s="43"/>
      <c r="MTF4" s="43"/>
      <c r="MTG4" s="43"/>
      <c r="MTH4" s="43"/>
      <c r="MTI4" s="43"/>
      <c r="MTJ4" s="43"/>
      <c r="MTK4" s="43"/>
      <c r="MTL4" s="43"/>
      <c r="MTM4" s="43"/>
      <c r="MTN4" s="43"/>
      <c r="MTO4" s="43"/>
      <c r="MTP4" s="43"/>
      <c r="MTQ4" s="43"/>
      <c r="MTR4" s="43"/>
      <c r="MTS4" s="43"/>
      <c r="MTT4" s="43"/>
      <c r="MTU4" s="43"/>
      <c r="MTV4" s="43"/>
      <c r="MTW4" s="43"/>
      <c r="MTX4" s="43"/>
      <c r="MTY4" s="43"/>
      <c r="MTZ4" s="43"/>
      <c r="MUA4" s="43"/>
      <c r="MUB4" s="43"/>
      <c r="MUC4" s="43"/>
      <c r="MUD4" s="43"/>
      <c r="MUE4" s="43"/>
      <c r="MUF4" s="43"/>
      <c r="MUG4" s="43"/>
      <c r="MUH4" s="43"/>
      <c r="MUI4" s="43"/>
      <c r="MUJ4" s="43"/>
      <c r="MUK4" s="43"/>
      <c r="MUL4" s="43"/>
      <c r="MUM4" s="43"/>
      <c r="MUN4" s="43"/>
      <c r="MUO4" s="43"/>
      <c r="MUP4" s="43"/>
      <c r="MUQ4" s="43"/>
      <c r="MUR4" s="43"/>
      <c r="MUS4" s="43"/>
      <c r="MUT4" s="43"/>
      <c r="MUU4" s="43"/>
      <c r="MUV4" s="43"/>
      <c r="MUW4" s="43"/>
      <c r="MUX4" s="43"/>
      <c r="MUY4" s="43"/>
      <c r="MUZ4" s="43"/>
      <c r="MVA4" s="43"/>
      <c r="MVB4" s="43"/>
      <c r="MVC4" s="43"/>
      <c r="MVD4" s="43"/>
      <c r="MVE4" s="43"/>
      <c r="MVF4" s="43"/>
      <c r="MVG4" s="43"/>
      <c r="MVH4" s="43"/>
      <c r="MVI4" s="43"/>
      <c r="MVJ4" s="43"/>
      <c r="MVK4" s="43"/>
      <c r="MVL4" s="43"/>
      <c r="MVM4" s="43"/>
      <c r="MVN4" s="43"/>
      <c r="MVO4" s="43"/>
      <c r="MVP4" s="43"/>
      <c r="MVQ4" s="43"/>
      <c r="MVR4" s="43"/>
      <c r="MVS4" s="43"/>
      <c r="MVT4" s="43"/>
      <c r="MVU4" s="43"/>
      <c r="MVV4" s="43"/>
      <c r="MVW4" s="43"/>
      <c r="MVX4" s="43"/>
      <c r="MVY4" s="43"/>
      <c r="MVZ4" s="43"/>
      <c r="MWA4" s="43"/>
      <c r="MWB4" s="43"/>
      <c r="MWC4" s="43"/>
      <c r="MWD4" s="43"/>
      <c r="MWE4" s="43"/>
      <c r="MWF4" s="43"/>
      <c r="MWG4" s="43"/>
      <c r="MWH4" s="43"/>
      <c r="MWI4" s="43"/>
      <c r="MWJ4" s="43"/>
      <c r="MWK4" s="43"/>
      <c r="MWL4" s="43"/>
      <c r="MWM4" s="43"/>
      <c r="MWN4" s="43"/>
      <c r="MWO4" s="43"/>
      <c r="MWP4" s="43"/>
      <c r="MWQ4" s="43"/>
      <c r="MWR4" s="43"/>
      <c r="MWS4" s="43"/>
      <c r="MWT4" s="43"/>
      <c r="MWU4" s="43"/>
      <c r="MWV4" s="43"/>
      <c r="MWW4" s="43"/>
      <c r="MWX4" s="43"/>
      <c r="MWY4" s="43"/>
      <c r="MWZ4" s="43"/>
      <c r="MXA4" s="43"/>
      <c r="MXB4" s="43"/>
      <c r="MXC4" s="43"/>
      <c r="MXD4" s="43"/>
      <c r="MXE4" s="43"/>
      <c r="MXF4" s="43"/>
      <c r="MXG4" s="43"/>
      <c r="MXH4" s="43"/>
      <c r="MXI4" s="43"/>
      <c r="MXJ4" s="43"/>
      <c r="MXK4" s="43"/>
      <c r="MXL4" s="43"/>
      <c r="MXM4" s="43"/>
      <c r="MXN4" s="43"/>
      <c r="MXO4" s="43"/>
      <c r="MXP4" s="43"/>
      <c r="MXQ4" s="43"/>
      <c r="MXR4" s="43"/>
      <c r="MXS4" s="43"/>
      <c r="MXT4" s="43"/>
      <c r="MXU4" s="43"/>
      <c r="MXV4" s="43"/>
      <c r="MXW4" s="43"/>
      <c r="MXX4" s="43"/>
      <c r="MXY4" s="43"/>
      <c r="MXZ4" s="43"/>
      <c r="MYA4" s="43"/>
      <c r="MYB4" s="43"/>
      <c r="MYC4" s="43"/>
      <c r="MYD4" s="43"/>
      <c r="MYE4" s="43"/>
      <c r="MYF4" s="43"/>
      <c r="MYG4" s="43"/>
      <c r="MYH4" s="43"/>
      <c r="MYI4" s="43"/>
      <c r="MYJ4" s="43"/>
      <c r="MYK4" s="43"/>
      <c r="MYL4" s="43"/>
      <c r="MYM4" s="43"/>
      <c r="MYN4" s="43"/>
      <c r="MYO4" s="43"/>
      <c r="MYP4" s="43"/>
      <c r="MYQ4" s="43"/>
      <c r="MYR4" s="43"/>
      <c r="MYS4" s="43"/>
      <c r="MYT4" s="43"/>
      <c r="MYU4" s="43"/>
      <c r="MYV4" s="43"/>
      <c r="MYW4" s="43"/>
      <c r="MYX4" s="43"/>
      <c r="MYY4" s="43"/>
      <c r="MYZ4" s="43"/>
      <c r="MZA4" s="43"/>
      <c r="MZB4" s="43"/>
      <c r="MZC4" s="43"/>
      <c r="MZD4" s="43"/>
      <c r="MZE4" s="43"/>
      <c r="MZF4" s="43"/>
      <c r="MZG4" s="43"/>
      <c r="MZH4" s="43"/>
      <c r="MZI4" s="43"/>
      <c r="MZJ4" s="43"/>
      <c r="MZK4" s="43"/>
      <c r="MZL4" s="43"/>
      <c r="MZM4" s="43"/>
      <c r="MZN4" s="43"/>
      <c r="MZO4" s="43"/>
      <c r="MZP4" s="43"/>
      <c r="MZQ4" s="43"/>
      <c r="MZR4" s="43"/>
      <c r="MZS4" s="43"/>
      <c r="MZT4" s="43"/>
      <c r="MZU4" s="43"/>
      <c r="MZV4" s="43"/>
      <c r="MZW4" s="43"/>
      <c r="MZX4" s="43"/>
      <c r="MZY4" s="43"/>
      <c r="MZZ4" s="43"/>
      <c r="NAA4" s="43"/>
      <c r="NAB4" s="43"/>
      <c r="NAC4" s="43"/>
      <c r="NAD4" s="43"/>
      <c r="NAE4" s="43"/>
      <c r="NAF4" s="43"/>
      <c r="NAG4" s="43"/>
      <c r="NAH4" s="43"/>
      <c r="NAI4" s="43"/>
      <c r="NAJ4" s="43"/>
      <c r="NAK4" s="43"/>
      <c r="NAL4" s="43"/>
      <c r="NAM4" s="43"/>
      <c r="NAN4" s="43"/>
      <c r="NAO4" s="43"/>
      <c r="NAP4" s="43"/>
      <c r="NAQ4" s="43"/>
      <c r="NAR4" s="43"/>
      <c r="NAS4" s="43"/>
      <c r="NAT4" s="43"/>
      <c r="NAU4" s="43"/>
      <c r="NAV4" s="43"/>
      <c r="NAW4" s="43"/>
      <c r="NAX4" s="43"/>
      <c r="NAY4" s="43"/>
      <c r="NAZ4" s="43"/>
      <c r="NBA4" s="43"/>
      <c r="NBB4" s="43"/>
      <c r="NBC4" s="43"/>
      <c r="NBD4" s="43"/>
      <c r="NBE4" s="43"/>
      <c r="NBF4" s="43"/>
      <c r="NBG4" s="43"/>
      <c r="NBH4" s="43"/>
      <c r="NBI4" s="43"/>
      <c r="NBJ4" s="43"/>
      <c r="NBK4" s="43"/>
      <c r="NBL4" s="43"/>
      <c r="NBM4" s="43"/>
      <c r="NBN4" s="43"/>
      <c r="NBO4" s="43"/>
      <c r="NBP4" s="43"/>
      <c r="NBQ4" s="43"/>
      <c r="NBR4" s="43"/>
      <c r="NBS4" s="43"/>
      <c r="NBT4" s="43"/>
      <c r="NBU4" s="43"/>
      <c r="NBV4" s="43"/>
      <c r="NBW4" s="43"/>
      <c r="NBX4" s="43"/>
      <c r="NBY4" s="43"/>
      <c r="NBZ4" s="43"/>
      <c r="NCA4" s="43"/>
      <c r="NCB4" s="43"/>
      <c r="NCC4" s="43"/>
      <c r="NCD4" s="43"/>
      <c r="NCE4" s="43"/>
      <c r="NCF4" s="43"/>
      <c r="NCG4" s="43"/>
      <c r="NCH4" s="43"/>
      <c r="NCI4" s="43"/>
      <c r="NCJ4" s="43"/>
      <c r="NCK4" s="43"/>
      <c r="NCL4" s="43"/>
      <c r="NCM4" s="43"/>
      <c r="NCN4" s="43"/>
      <c r="NCO4" s="43"/>
      <c r="NCP4" s="43"/>
      <c r="NCQ4" s="43"/>
      <c r="NCR4" s="43"/>
      <c r="NCS4" s="43"/>
      <c r="NCT4" s="43"/>
      <c r="NCU4" s="43"/>
      <c r="NCV4" s="43"/>
      <c r="NCW4" s="43"/>
      <c r="NCX4" s="43"/>
      <c r="NCY4" s="43"/>
      <c r="NCZ4" s="43"/>
      <c r="NDA4" s="43"/>
      <c r="NDB4" s="43"/>
      <c r="NDC4" s="43"/>
      <c r="NDD4" s="43"/>
      <c r="NDE4" s="43"/>
      <c r="NDF4" s="43"/>
      <c r="NDG4" s="43"/>
      <c r="NDH4" s="43"/>
      <c r="NDI4" s="43"/>
      <c r="NDJ4" s="43"/>
      <c r="NDK4" s="43"/>
      <c r="NDL4" s="43"/>
      <c r="NDM4" s="43"/>
      <c r="NDN4" s="43"/>
      <c r="NDO4" s="43"/>
      <c r="NDP4" s="43"/>
      <c r="NDQ4" s="43"/>
      <c r="NDR4" s="43"/>
      <c r="NDS4" s="43"/>
      <c r="NDT4" s="43"/>
      <c r="NDU4" s="43"/>
      <c r="NDV4" s="43"/>
      <c r="NDW4" s="43"/>
      <c r="NDX4" s="43"/>
      <c r="NDY4" s="43"/>
      <c r="NDZ4" s="43"/>
      <c r="NEA4" s="43"/>
      <c r="NEB4" s="43"/>
      <c r="NEC4" s="43"/>
      <c r="NED4" s="43"/>
      <c r="NEE4" s="43"/>
      <c r="NEF4" s="43"/>
      <c r="NEG4" s="43"/>
      <c r="NEH4" s="43"/>
      <c r="NEI4" s="43"/>
      <c r="NEJ4" s="43"/>
      <c r="NEK4" s="43"/>
      <c r="NEL4" s="43"/>
      <c r="NEM4" s="43"/>
      <c r="NEN4" s="43"/>
      <c r="NEO4" s="43"/>
      <c r="NEP4" s="43"/>
      <c r="NEQ4" s="43"/>
      <c r="NER4" s="43"/>
      <c r="NES4" s="43"/>
      <c r="NET4" s="43"/>
      <c r="NEU4" s="43"/>
      <c r="NEV4" s="43"/>
      <c r="NEW4" s="43"/>
      <c r="NEX4" s="43"/>
      <c r="NEY4" s="43"/>
      <c r="NEZ4" s="43"/>
      <c r="NFA4" s="43"/>
      <c r="NFB4" s="43"/>
      <c r="NFC4" s="43"/>
      <c r="NFD4" s="43"/>
      <c r="NFE4" s="43"/>
      <c r="NFF4" s="43"/>
      <c r="NFG4" s="43"/>
      <c r="NFH4" s="43"/>
      <c r="NFI4" s="43"/>
      <c r="NFJ4" s="43"/>
      <c r="NFK4" s="43"/>
      <c r="NFL4" s="43"/>
      <c r="NFM4" s="43"/>
      <c r="NFN4" s="43"/>
      <c r="NFO4" s="43"/>
      <c r="NFP4" s="43"/>
      <c r="NFQ4" s="43"/>
      <c r="NFR4" s="43"/>
      <c r="NFS4" s="43"/>
      <c r="NFT4" s="43"/>
      <c r="NFU4" s="43"/>
      <c r="NFV4" s="43"/>
      <c r="NFW4" s="43"/>
      <c r="NFX4" s="43"/>
      <c r="NFY4" s="43"/>
      <c r="NFZ4" s="43"/>
      <c r="NGA4" s="43"/>
      <c r="NGB4" s="43"/>
      <c r="NGC4" s="43"/>
      <c r="NGD4" s="43"/>
      <c r="NGE4" s="43"/>
      <c r="NGF4" s="43"/>
      <c r="NGG4" s="43"/>
      <c r="NGH4" s="43"/>
      <c r="NGI4" s="43"/>
      <c r="NGJ4" s="43"/>
      <c r="NGK4" s="43"/>
      <c r="NGL4" s="43"/>
      <c r="NGM4" s="43"/>
      <c r="NGN4" s="43"/>
      <c r="NGO4" s="43"/>
      <c r="NGP4" s="43"/>
      <c r="NGQ4" s="43"/>
      <c r="NGR4" s="43"/>
      <c r="NGS4" s="43"/>
      <c r="NGT4" s="43"/>
      <c r="NGU4" s="43"/>
      <c r="NGV4" s="43"/>
      <c r="NGW4" s="43"/>
      <c r="NGX4" s="43"/>
      <c r="NGY4" s="43"/>
      <c r="NGZ4" s="43"/>
      <c r="NHA4" s="43"/>
      <c r="NHB4" s="43"/>
      <c r="NHC4" s="43"/>
      <c r="NHD4" s="43"/>
      <c r="NHE4" s="43"/>
      <c r="NHF4" s="43"/>
      <c r="NHG4" s="43"/>
      <c r="NHH4" s="43"/>
      <c r="NHI4" s="43"/>
      <c r="NHJ4" s="43"/>
      <c r="NHK4" s="43"/>
      <c r="NHL4" s="43"/>
      <c r="NHM4" s="43"/>
      <c r="NHN4" s="43"/>
      <c r="NHO4" s="43"/>
      <c r="NHP4" s="43"/>
      <c r="NHQ4" s="43"/>
      <c r="NHR4" s="43"/>
      <c r="NHS4" s="43"/>
      <c r="NHT4" s="43"/>
      <c r="NHU4" s="43"/>
      <c r="NHV4" s="43"/>
      <c r="NHW4" s="43"/>
      <c r="NHX4" s="43"/>
      <c r="NHY4" s="43"/>
      <c r="NHZ4" s="43"/>
      <c r="NIA4" s="43"/>
      <c r="NIB4" s="43"/>
      <c r="NIC4" s="43"/>
      <c r="NID4" s="43"/>
      <c r="NIE4" s="43"/>
      <c r="NIF4" s="43"/>
      <c r="NIG4" s="43"/>
      <c r="NIH4" s="43"/>
      <c r="NII4" s="43"/>
      <c r="NIJ4" s="43"/>
      <c r="NIK4" s="43"/>
      <c r="NIL4" s="43"/>
      <c r="NIM4" s="43"/>
      <c r="NIN4" s="43"/>
      <c r="NIO4" s="43"/>
      <c r="NIP4" s="43"/>
      <c r="NIQ4" s="43"/>
      <c r="NIR4" s="43"/>
      <c r="NIS4" s="43"/>
      <c r="NIT4" s="43"/>
      <c r="NIU4" s="43"/>
      <c r="NIV4" s="43"/>
      <c r="NIW4" s="43"/>
      <c r="NIX4" s="43"/>
      <c r="NIY4" s="43"/>
      <c r="NIZ4" s="43"/>
      <c r="NJA4" s="43"/>
      <c r="NJB4" s="43"/>
      <c r="NJC4" s="43"/>
      <c r="NJD4" s="43"/>
      <c r="NJE4" s="43"/>
      <c r="NJF4" s="43"/>
      <c r="NJG4" s="43"/>
      <c r="NJH4" s="43"/>
      <c r="NJI4" s="43"/>
      <c r="NJJ4" s="43"/>
      <c r="NJK4" s="43"/>
      <c r="NJL4" s="43"/>
      <c r="NJM4" s="43"/>
      <c r="NJN4" s="43"/>
      <c r="NJO4" s="43"/>
      <c r="NJP4" s="43"/>
      <c r="NJQ4" s="43"/>
      <c r="NJR4" s="43"/>
      <c r="NJS4" s="43"/>
      <c r="NJT4" s="43"/>
      <c r="NJU4" s="43"/>
      <c r="NJV4" s="43"/>
      <c r="NJW4" s="43"/>
      <c r="NJX4" s="43"/>
      <c r="NJY4" s="43"/>
      <c r="NJZ4" s="43"/>
      <c r="NKA4" s="43"/>
      <c r="NKB4" s="43"/>
      <c r="NKC4" s="43"/>
      <c r="NKD4" s="43"/>
      <c r="NKE4" s="43"/>
      <c r="NKF4" s="43"/>
      <c r="NKG4" s="43"/>
      <c r="NKH4" s="43"/>
      <c r="NKI4" s="43"/>
      <c r="NKJ4" s="43"/>
      <c r="NKK4" s="43"/>
      <c r="NKL4" s="43"/>
      <c r="NKM4" s="43"/>
      <c r="NKN4" s="43"/>
      <c r="NKO4" s="43"/>
      <c r="NKP4" s="43"/>
      <c r="NKQ4" s="43"/>
      <c r="NKR4" s="43"/>
      <c r="NKS4" s="43"/>
      <c r="NKT4" s="43"/>
      <c r="NKU4" s="43"/>
      <c r="NKV4" s="43"/>
      <c r="NKW4" s="43"/>
      <c r="NKX4" s="43"/>
      <c r="NKY4" s="43"/>
      <c r="NKZ4" s="43"/>
      <c r="NLA4" s="43"/>
      <c r="NLB4" s="43"/>
      <c r="NLC4" s="43"/>
      <c r="NLD4" s="43"/>
      <c r="NLE4" s="43"/>
      <c r="NLF4" s="43"/>
      <c r="NLG4" s="43"/>
      <c r="NLH4" s="43"/>
      <c r="NLI4" s="43"/>
      <c r="NLJ4" s="43"/>
      <c r="NLK4" s="43"/>
      <c r="NLL4" s="43"/>
      <c r="NLM4" s="43"/>
      <c r="NLN4" s="43"/>
      <c r="NLO4" s="43"/>
      <c r="NLP4" s="43"/>
      <c r="NLQ4" s="43"/>
      <c r="NLR4" s="43"/>
      <c r="NLS4" s="43"/>
      <c r="NLT4" s="43"/>
      <c r="NLU4" s="43"/>
      <c r="NLV4" s="43"/>
      <c r="NLW4" s="43"/>
      <c r="NLX4" s="43"/>
      <c r="NLY4" s="43"/>
      <c r="NLZ4" s="43"/>
      <c r="NMA4" s="43"/>
      <c r="NMB4" s="43"/>
      <c r="NMC4" s="43"/>
      <c r="NMD4" s="43"/>
      <c r="NME4" s="43"/>
      <c r="NMF4" s="43"/>
      <c r="NMG4" s="43"/>
      <c r="NMH4" s="43"/>
      <c r="NMI4" s="43"/>
      <c r="NMJ4" s="43"/>
      <c r="NMK4" s="43"/>
      <c r="NML4" s="43"/>
      <c r="NMM4" s="43"/>
      <c r="NMN4" s="43"/>
      <c r="NMO4" s="43"/>
      <c r="NMP4" s="43"/>
      <c r="NMQ4" s="43"/>
      <c r="NMR4" s="43"/>
      <c r="NMS4" s="43"/>
      <c r="NMT4" s="43"/>
      <c r="NMU4" s="43"/>
      <c r="NMV4" s="43"/>
      <c r="NMW4" s="43"/>
      <c r="NMX4" s="43"/>
      <c r="NMY4" s="43"/>
      <c r="NMZ4" s="43"/>
      <c r="NNA4" s="43"/>
      <c r="NNB4" s="43"/>
      <c r="NNC4" s="43"/>
      <c r="NND4" s="43"/>
      <c r="NNE4" s="43"/>
      <c r="NNF4" s="43"/>
      <c r="NNG4" s="43"/>
      <c r="NNH4" s="43"/>
      <c r="NNI4" s="43"/>
      <c r="NNJ4" s="43"/>
      <c r="NNK4" s="43"/>
      <c r="NNL4" s="43"/>
      <c r="NNM4" s="43"/>
      <c r="NNN4" s="43"/>
      <c r="NNO4" s="43"/>
      <c r="NNP4" s="43"/>
      <c r="NNQ4" s="43"/>
      <c r="NNR4" s="43"/>
      <c r="NNS4" s="43"/>
      <c r="NNT4" s="43"/>
      <c r="NNU4" s="43"/>
      <c r="NNV4" s="43"/>
      <c r="NNW4" s="43"/>
      <c r="NNX4" s="43"/>
      <c r="NNY4" s="43"/>
      <c r="NNZ4" s="43"/>
      <c r="NOA4" s="43"/>
      <c r="NOB4" s="43"/>
      <c r="NOC4" s="43"/>
      <c r="NOD4" s="43"/>
      <c r="NOE4" s="43"/>
      <c r="NOF4" s="43"/>
      <c r="NOG4" s="43"/>
      <c r="NOH4" s="43"/>
      <c r="NOI4" s="43"/>
      <c r="NOJ4" s="43"/>
      <c r="NOK4" s="43"/>
      <c r="NOL4" s="43"/>
      <c r="NOM4" s="43"/>
      <c r="NON4" s="43"/>
      <c r="NOO4" s="43"/>
      <c r="NOP4" s="43"/>
      <c r="NOQ4" s="43"/>
      <c r="NOR4" s="43"/>
      <c r="NOS4" s="43"/>
      <c r="NOT4" s="43"/>
      <c r="NOU4" s="43"/>
      <c r="NOV4" s="43"/>
      <c r="NOW4" s="43"/>
      <c r="NOX4" s="43"/>
      <c r="NOY4" s="43"/>
      <c r="NOZ4" s="43"/>
      <c r="NPA4" s="43"/>
      <c r="NPB4" s="43"/>
      <c r="NPC4" s="43"/>
      <c r="NPD4" s="43"/>
      <c r="NPE4" s="43"/>
      <c r="NPF4" s="43"/>
      <c r="NPG4" s="43"/>
      <c r="NPH4" s="43"/>
      <c r="NPI4" s="43"/>
      <c r="NPJ4" s="43"/>
      <c r="NPK4" s="43"/>
      <c r="NPL4" s="43"/>
      <c r="NPM4" s="43"/>
      <c r="NPN4" s="43"/>
      <c r="NPO4" s="43"/>
      <c r="NPP4" s="43"/>
      <c r="NPQ4" s="43"/>
      <c r="NPR4" s="43"/>
      <c r="NPS4" s="43"/>
      <c r="NPT4" s="43"/>
      <c r="NPU4" s="43"/>
      <c r="NPV4" s="43"/>
      <c r="NPW4" s="43"/>
      <c r="NPX4" s="43"/>
      <c r="NPY4" s="43"/>
      <c r="NPZ4" s="43"/>
      <c r="NQA4" s="43"/>
      <c r="NQB4" s="43"/>
      <c r="NQC4" s="43"/>
      <c r="NQD4" s="43"/>
      <c r="NQE4" s="43"/>
      <c r="NQF4" s="43"/>
      <c r="NQG4" s="43"/>
      <c r="NQH4" s="43"/>
      <c r="NQI4" s="43"/>
      <c r="NQJ4" s="43"/>
      <c r="NQK4" s="43"/>
      <c r="NQL4" s="43"/>
      <c r="NQM4" s="43"/>
      <c r="NQN4" s="43"/>
      <c r="NQO4" s="43"/>
      <c r="NQP4" s="43"/>
      <c r="NQQ4" s="43"/>
      <c r="NQR4" s="43"/>
      <c r="NQS4" s="43"/>
      <c r="NQT4" s="43"/>
      <c r="NQU4" s="43"/>
      <c r="NQV4" s="43"/>
      <c r="NQW4" s="43"/>
      <c r="NQX4" s="43"/>
      <c r="NQY4" s="43"/>
      <c r="NQZ4" s="43"/>
      <c r="NRA4" s="43"/>
      <c r="NRB4" s="43"/>
      <c r="NRC4" s="43"/>
      <c r="NRD4" s="43"/>
      <c r="NRE4" s="43"/>
      <c r="NRF4" s="43"/>
      <c r="NRG4" s="43"/>
      <c r="NRH4" s="43"/>
      <c r="NRI4" s="43"/>
      <c r="NRJ4" s="43"/>
      <c r="NRK4" s="43"/>
      <c r="NRL4" s="43"/>
      <c r="NRM4" s="43"/>
      <c r="NRN4" s="43"/>
      <c r="NRO4" s="43"/>
      <c r="NRP4" s="43"/>
      <c r="NRQ4" s="43"/>
      <c r="NRR4" s="43"/>
      <c r="NRS4" s="43"/>
      <c r="NRT4" s="43"/>
      <c r="NRU4" s="43"/>
      <c r="NRV4" s="43"/>
      <c r="NRW4" s="43"/>
      <c r="NRX4" s="43"/>
      <c r="NRY4" s="43"/>
      <c r="NRZ4" s="43"/>
      <c r="NSA4" s="43"/>
      <c r="NSB4" s="43"/>
      <c r="NSC4" s="43"/>
      <c r="NSD4" s="43"/>
      <c r="NSE4" s="43"/>
      <c r="NSF4" s="43"/>
      <c r="NSG4" s="43"/>
      <c r="NSH4" s="43"/>
      <c r="NSI4" s="43"/>
      <c r="NSJ4" s="43"/>
      <c r="NSK4" s="43"/>
      <c r="NSL4" s="43"/>
      <c r="NSM4" s="43"/>
      <c r="NSN4" s="43"/>
      <c r="NSO4" s="43"/>
      <c r="NSP4" s="43"/>
      <c r="NSQ4" s="43"/>
      <c r="NSR4" s="43"/>
      <c r="NSS4" s="43"/>
      <c r="NST4" s="43"/>
      <c r="NSU4" s="43"/>
      <c r="NSV4" s="43"/>
      <c r="NSW4" s="43"/>
      <c r="NSX4" s="43"/>
      <c r="NSY4" s="43"/>
      <c r="NSZ4" s="43"/>
      <c r="NTA4" s="43"/>
      <c r="NTB4" s="43"/>
      <c r="NTC4" s="43"/>
      <c r="NTD4" s="43"/>
      <c r="NTE4" s="43"/>
      <c r="NTF4" s="43"/>
      <c r="NTG4" s="43"/>
      <c r="NTH4" s="43"/>
      <c r="NTI4" s="43"/>
      <c r="NTJ4" s="43"/>
      <c r="NTK4" s="43"/>
      <c r="NTL4" s="43"/>
      <c r="NTM4" s="43"/>
      <c r="NTN4" s="43"/>
      <c r="NTO4" s="43"/>
      <c r="NTP4" s="43"/>
      <c r="NTQ4" s="43"/>
      <c r="NTR4" s="43"/>
      <c r="NTS4" s="43"/>
      <c r="NTT4" s="43"/>
      <c r="NTU4" s="43"/>
      <c r="NTV4" s="43"/>
      <c r="NTW4" s="43"/>
      <c r="NTX4" s="43"/>
      <c r="NTY4" s="43"/>
      <c r="NTZ4" s="43"/>
      <c r="NUA4" s="43"/>
      <c r="NUB4" s="43"/>
      <c r="NUC4" s="43"/>
      <c r="NUD4" s="43"/>
      <c r="NUE4" s="43"/>
      <c r="NUF4" s="43"/>
      <c r="NUG4" s="43"/>
      <c r="NUH4" s="43"/>
      <c r="NUI4" s="43"/>
      <c r="NUJ4" s="43"/>
      <c r="NUK4" s="43"/>
      <c r="NUL4" s="43"/>
      <c r="NUM4" s="43"/>
      <c r="NUN4" s="43"/>
      <c r="NUO4" s="43"/>
      <c r="NUP4" s="43"/>
      <c r="NUQ4" s="43"/>
      <c r="NUR4" s="43"/>
      <c r="NUS4" s="43"/>
      <c r="NUT4" s="43"/>
      <c r="NUU4" s="43"/>
      <c r="NUV4" s="43"/>
      <c r="NUW4" s="43"/>
      <c r="NUX4" s="43"/>
      <c r="NUY4" s="43"/>
      <c r="NUZ4" s="43"/>
      <c r="NVA4" s="43"/>
      <c r="NVB4" s="43"/>
      <c r="NVC4" s="43"/>
      <c r="NVD4" s="43"/>
      <c r="NVE4" s="43"/>
      <c r="NVF4" s="43"/>
      <c r="NVG4" s="43"/>
      <c r="NVH4" s="43"/>
      <c r="NVI4" s="43"/>
      <c r="NVJ4" s="43"/>
      <c r="NVK4" s="43"/>
      <c r="NVL4" s="43"/>
      <c r="NVM4" s="43"/>
      <c r="NVN4" s="43"/>
      <c r="NVO4" s="43"/>
      <c r="NVP4" s="43"/>
      <c r="NVQ4" s="43"/>
      <c r="NVR4" s="43"/>
      <c r="NVS4" s="43"/>
      <c r="NVT4" s="43"/>
      <c r="NVU4" s="43"/>
      <c r="NVV4" s="43"/>
      <c r="NVW4" s="43"/>
      <c r="NVX4" s="43"/>
      <c r="NVY4" s="43"/>
      <c r="NVZ4" s="43"/>
      <c r="NWA4" s="43"/>
      <c r="NWB4" s="43"/>
      <c r="NWC4" s="43"/>
      <c r="NWD4" s="43"/>
      <c r="NWE4" s="43"/>
      <c r="NWF4" s="43"/>
      <c r="NWG4" s="43"/>
      <c r="NWH4" s="43"/>
      <c r="NWI4" s="43"/>
      <c r="NWJ4" s="43"/>
      <c r="NWK4" s="43"/>
      <c r="NWL4" s="43"/>
      <c r="NWM4" s="43"/>
      <c r="NWN4" s="43"/>
      <c r="NWO4" s="43"/>
      <c r="NWP4" s="43"/>
      <c r="NWQ4" s="43"/>
      <c r="NWR4" s="43"/>
      <c r="NWS4" s="43"/>
      <c r="NWT4" s="43"/>
      <c r="NWU4" s="43"/>
      <c r="NWV4" s="43"/>
      <c r="NWW4" s="43"/>
      <c r="NWX4" s="43"/>
      <c r="NWY4" s="43"/>
      <c r="NWZ4" s="43"/>
      <c r="NXA4" s="43"/>
      <c r="NXB4" s="43"/>
      <c r="NXC4" s="43"/>
      <c r="NXD4" s="43"/>
      <c r="NXE4" s="43"/>
      <c r="NXF4" s="43"/>
      <c r="NXG4" s="43"/>
      <c r="NXH4" s="43"/>
      <c r="NXI4" s="43"/>
      <c r="NXJ4" s="43"/>
      <c r="NXK4" s="43"/>
      <c r="NXL4" s="43"/>
      <c r="NXM4" s="43"/>
      <c r="NXN4" s="43"/>
      <c r="NXO4" s="43"/>
      <c r="NXP4" s="43"/>
      <c r="NXQ4" s="43"/>
      <c r="NXR4" s="43"/>
      <c r="NXS4" s="43"/>
      <c r="NXT4" s="43"/>
      <c r="NXU4" s="43"/>
      <c r="NXV4" s="43"/>
      <c r="NXW4" s="43"/>
      <c r="NXX4" s="43"/>
      <c r="NXY4" s="43"/>
      <c r="NXZ4" s="43"/>
      <c r="NYA4" s="43"/>
      <c r="NYB4" s="43"/>
      <c r="NYC4" s="43"/>
      <c r="NYD4" s="43"/>
      <c r="NYE4" s="43"/>
      <c r="NYF4" s="43"/>
      <c r="NYG4" s="43"/>
      <c r="NYH4" s="43"/>
      <c r="NYI4" s="43"/>
      <c r="NYJ4" s="43"/>
      <c r="NYK4" s="43"/>
      <c r="NYL4" s="43"/>
      <c r="NYM4" s="43"/>
      <c r="NYN4" s="43"/>
      <c r="NYO4" s="43"/>
      <c r="NYP4" s="43"/>
      <c r="NYQ4" s="43"/>
      <c r="NYR4" s="43"/>
      <c r="NYS4" s="43"/>
      <c r="NYT4" s="43"/>
      <c r="NYU4" s="43"/>
      <c r="NYV4" s="43"/>
      <c r="NYW4" s="43"/>
      <c r="NYX4" s="43"/>
      <c r="NYY4" s="43"/>
      <c r="NYZ4" s="43"/>
      <c r="NZA4" s="43"/>
      <c r="NZB4" s="43"/>
      <c r="NZC4" s="43"/>
      <c r="NZD4" s="43"/>
      <c r="NZE4" s="43"/>
      <c r="NZF4" s="43"/>
      <c r="NZG4" s="43"/>
      <c r="NZH4" s="43"/>
      <c r="NZI4" s="43"/>
      <c r="NZJ4" s="43"/>
      <c r="NZK4" s="43"/>
      <c r="NZL4" s="43"/>
      <c r="NZM4" s="43"/>
      <c r="NZN4" s="43"/>
      <c r="NZO4" s="43"/>
      <c r="NZP4" s="43"/>
      <c r="NZQ4" s="43"/>
      <c r="NZR4" s="43"/>
      <c r="NZS4" s="43"/>
      <c r="NZT4" s="43"/>
      <c r="NZU4" s="43"/>
      <c r="NZV4" s="43"/>
      <c r="NZW4" s="43"/>
      <c r="NZX4" s="43"/>
      <c r="NZY4" s="43"/>
      <c r="NZZ4" s="43"/>
      <c r="OAA4" s="43"/>
      <c r="OAB4" s="43"/>
      <c r="OAC4" s="43"/>
      <c r="OAD4" s="43"/>
      <c r="OAE4" s="43"/>
      <c r="OAF4" s="43"/>
      <c r="OAG4" s="43"/>
      <c r="OAH4" s="43"/>
      <c r="OAI4" s="43"/>
      <c r="OAJ4" s="43"/>
      <c r="OAK4" s="43"/>
      <c r="OAL4" s="43"/>
      <c r="OAM4" s="43"/>
      <c r="OAN4" s="43"/>
      <c r="OAO4" s="43"/>
      <c r="OAP4" s="43"/>
      <c r="OAQ4" s="43"/>
      <c r="OAR4" s="43"/>
      <c r="OAS4" s="43"/>
      <c r="OAT4" s="43"/>
      <c r="OAU4" s="43"/>
      <c r="OAV4" s="43"/>
      <c r="OAW4" s="43"/>
      <c r="OAX4" s="43"/>
      <c r="OAY4" s="43"/>
      <c r="OAZ4" s="43"/>
      <c r="OBA4" s="43"/>
      <c r="OBB4" s="43"/>
      <c r="OBC4" s="43"/>
      <c r="OBD4" s="43"/>
      <c r="OBE4" s="43"/>
      <c r="OBF4" s="43"/>
      <c r="OBG4" s="43"/>
      <c r="OBH4" s="43"/>
      <c r="OBI4" s="43"/>
      <c r="OBJ4" s="43"/>
      <c r="OBK4" s="43"/>
      <c r="OBL4" s="43"/>
      <c r="OBM4" s="43"/>
      <c r="OBN4" s="43"/>
      <c r="OBO4" s="43"/>
      <c r="OBP4" s="43"/>
      <c r="OBQ4" s="43"/>
      <c r="OBR4" s="43"/>
      <c r="OBS4" s="43"/>
      <c r="OBT4" s="43"/>
      <c r="OBU4" s="43"/>
      <c r="OBV4" s="43"/>
      <c r="OBW4" s="43"/>
      <c r="OBX4" s="43"/>
      <c r="OBY4" s="43"/>
      <c r="OBZ4" s="43"/>
      <c r="OCA4" s="43"/>
      <c r="OCB4" s="43"/>
      <c r="OCC4" s="43"/>
      <c r="OCD4" s="43"/>
      <c r="OCE4" s="43"/>
      <c r="OCF4" s="43"/>
      <c r="OCG4" s="43"/>
      <c r="OCH4" s="43"/>
      <c r="OCI4" s="43"/>
      <c r="OCJ4" s="43"/>
      <c r="OCK4" s="43"/>
      <c r="OCL4" s="43"/>
      <c r="OCM4" s="43"/>
      <c r="OCN4" s="43"/>
      <c r="OCO4" s="43"/>
      <c r="OCP4" s="43"/>
      <c r="OCQ4" s="43"/>
      <c r="OCR4" s="43"/>
      <c r="OCS4" s="43"/>
      <c r="OCT4" s="43"/>
      <c r="OCU4" s="43"/>
      <c r="OCV4" s="43"/>
      <c r="OCW4" s="43"/>
      <c r="OCX4" s="43"/>
      <c r="OCY4" s="43"/>
      <c r="OCZ4" s="43"/>
      <c r="ODA4" s="43"/>
      <c r="ODB4" s="43"/>
      <c r="ODC4" s="43"/>
      <c r="ODD4" s="43"/>
      <c r="ODE4" s="43"/>
      <c r="ODF4" s="43"/>
      <c r="ODG4" s="43"/>
      <c r="ODH4" s="43"/>
      <c r="ODI4" s="43"/>
      <c r="ODJ4" s="43"/>
      <c r="ODK4" s="43"/>
      <c r="ODL4" s="43"/>
      <c r="ODM4" s="43"/>
      <c r="ODN4" s="43"/>
      <c r="ODO4" s="43"/>
      <c r="ODP4" s="43"/>
      <c r="ODQ4" s="43"/>
      <c r="ODR4" s="43"/>
      <c r="ODS4" s="43"/>
      <c r="ODT4" s="43"/>
      <c r="ODU4" s="43"/>
      <c r="ODV4" s="43"/>
      <c r="ODW4" s="43"/>
      <c r="ODX4" s="43"/>
      <c r="ODY4" s="43"/>
      <c r="ODZ4" s="43"/>
      <c r="OEA4" s="43"/>
      <c r="OEB4" s="43"/>
      <c r="OEC4" s="43"/>
      <c r="OED4" s="43"/>
      <c r="OEE4" s="43"/>
      <c r="OEF4" s="43"/>
      <c r="OEG4" s="43"/>
      <c r="OEH4" s="43"/>
      <c r="OEI4" s="43"/>
      <c r="OEJ4" s="43"/>
      <c r="OEK4" s="43"/>
      <c r="OEL4" s="43"/>
      <c r="OEM4" s="43"/>
      <c r="OEN4" s="43"/>
      <c r="OEO4" s="43"/>
      <c r="OEP4" s="43"/>
      <c r="OEQ4" s="43"/>
      <c r="OER4" s="43"/>
      <c r="OES4" s="43"/>
      <c r="OET4" s="43"/>
      <c r="OEU4" s="43"/>
      <c r="OEV4" s="43"/>
      <c r="OEW4" s="43"/>
      <c r="OEX4" s="43"/>
      <c r="OEY4" s="43"/>
      <c r="OEZ4" s="43"/>
      <c r="OFA4" s="43"/>
      <c r="OFB4" s="43"/>
      <c r="OFC4" s="43"/>
      <c r="OFD4" s="43"/>
      <c r="OFE4" s="43"/>
      <c r="OFF4" s="43"/>
      <c r="OFG4" s="43"/>
      <c r="OFH4" s="43"/>
      <c r="OFI4" s="43"/>
      <c r="OFJ4" s="43"/>
      <c r="OFK4" s="43"/>
      <c r="OFL4" s="43"/>
      <c r="OFM4" s="43"/>
      <c r="OFN4" s="43"/>
      <c r="OFO4" s="43"/>
      <c r="OFP4" s="43"/>
      <c r="OFQ4" s="43"/>
      <c r="OFR4" s="43"/>
      <c r="OFS4" s="43"/>
      <c r="OFT4" s="43"/>
      <c r="OFU4" s="43"/>
      <c r="OFV4" s="43"/>
      <c r="OFW4" s="43"/>
      <c r="OFX4" s="43"/>
      <c r="OFY4" s="43"/>
      <c r="OFZ4" s="43"/>
      <c r="OGA4" s="43"/>
      <c r="OGB4" s="43"/>
      <c r="OGC4" s="43"/>
      <c r="OGD4" s="43"/>
      <c r="OGE4" s="43"/>
      <c r="OGF4" s="43"/>
      <c r="OGG4" s="43"/>
      <c r="OGH4" s="43"/>
      <c r="OGI4" s="43"/>
      <c r="OGJ4" s="43"/>
      <c r="OGK4" s="43"/>
      <c r="OGL4" s="43"/>
      <c r="OGM4" s="43"/>
      <c r="OGN4" s="43"/>
      <c r="OGO4" s="43"/>
      <c r="OGP4" s="43"/>
      <c r="OGQ4" s="43"/>
      <c r="OGR4" s="43"/>
      <c r="OGS4" s="43"/>
      <c r="OGT4" s="43"/>
      <c r="OGU4" s="43"/>
      <c r="OGV4" s="43"/>
      <c r="OGW4" s="43"/>
      <c r="OGX4" s="43"/>
      <c r="OGY4" s="43"/>
      <c r="OGZ4" s="43"/>
      <c r="OHA4" s="43"/>
      <c r="OHB4" s="43"/>
      <c r="OHC4" s="43"/>
      <c r="OHD4" s="43"/>
      <c r="OHE4" s="43"/>
      <c r="OHF4" s="43"/>
      <c r="OHG4" s="43"/>
      <c r="OHH4" s="43"/>
      <c r="OHI4" s="43"/>
      <c r="OHJ4" s="43"/>
      <c r="OHK4" s="43"/>
      <c r="OHL4" s="43"/>
      <c r="OHM4" s="43"/>
      <c r="OHN4" s="43"/>
      <c r="OHO4" s="43"/>
      <c r="OHP4" s="43"/>
      <c r="OHQ4" s="43"/>
      <c r="OHR4" s="43"/>
      <c r="OHS4" s="43"/>
      <c r="OHT4" s="43"/>
      <c r="OHU4" s="43"/>
      <c r="OHV4" s="43"/>
      <c r="OHW4" s="43"/>
      <c r="OHX4" s="43"/>
      <c r="OHY4" s="43"/>
      <c r="OHZ4" s="43"/>
      <c r="OIA4" s="43"/>
      <c r="OIB4" s="43"/>
      <c r="OIC4" s="43"/>
      <c r="OID4" s="43"/>
      <c r="OIE4" s="43"/>
      <c r="OIF4" s="43"/>
      <c r="OIG4" s="43"/>
      <c r="OIH4" s="43"/>
      <c r="OII4" s="43"/>
      <c r="OIJ4" s="43"/>
      <c r="OIK4" s="43"/>
      <c r="OIL4" s="43"/>
      <c r="OIM4" s="43"/>
      <c r="OIN4" s="43"/>
      <c r="OIO4" s="43"/>
      <c r="OIP4" s="43"/>
      <c r="OIQ4" s="43"/>
      <c r="OIR4" s="43"/>
      <c r="OIS4" s="43"/>
      <c r="OIT4" s="43"/>
      <c r="OIU4" s="43"/>
      <c r="OIV4" s="43"/>
      <c r="OIW4" s="43"/>
      <c r="OIX4" s="43"/>
      <c r="OIY4" s="43"/>
      <c r="OIZ4" s="43"/>
      <c r="OJA4" s="43"/>
      <c r="OJB4" s="43"/>
      <c r="OJC4" s="43"/>
      <c r="OJD4" s="43"/>
      <c r="OJE4" s="43"/>
      <c r="OJF4" s="43"/>
      <c r="OJG4" s="43"/>
      <c r="OJH4" s="43"/>
      <c r="OJI4" s="43"/>
      <c r="OJJ4" s="43"/>
      <c r="OJK4" s="43"/>
      <c r="OJL4" s="43"/>
      <c r="OJM4" s="43"/>
      <c r="OJN4" s="43"/>
      <c r="OJO4" s="43"/>
      <c r="OJP4" s="43"/>
      <c r="OJQ4" s="43"/>
      <c r="OJR4" s="43"/>
      <c r="OJS4" s="43"/>
      <c r="OJT4" s="43"/>
      <c r="OJU4" s="43"/>
      <c r="OJV4" s="43"/>
      <c r="OJW4" s="43"/>
      <c r="OJX4" s="43"/>
      <c r="OJY4" s="43"/>
      <c r="OJZ4" s="43"/>
      <c r="OKA4" s="43"/>
      <c r="OKB4" s="43"/>
      <c r="OKC4" s="43"/>
      <c r="OKD4" s="43"/>
      <c r="OKE4" s="43"/>
      <c r="OKF4" s="43"/>
      <c r="OKG4" s="43"/>
      <c r="OKH4" s="43"/>
      <c r="OKI4" s="43"/>
      <c r="OKJ4" s="43"/>
      <c r="OKK4" s="43"/>
      <c r="OKL4" s="43"/>
      <c r="OKM4" s="43"/>
      <c r="OKN4" s="43"/>
      <c r="OKO4" s="43"/>
      <c r="OKP4" s="43"/>
      <c r="OKQ4" s="43"/>
      <c r="OKR4" s="43"/>
      <c r="OKS4" s="43"/>
      <c r="OKT4" s="43"/>
      <c r="OKU4" s="43"/>
      <c r="OKV4" s="43"/>
      <c r="OKW4" s="43"/>
      <c r="OKX4" s="43"/>
      <c r="OKY4" s="43"/>
      <c r="OKZ4" s="43"/>
      <c r="OLA4" s="43"/>
      <c r="OLB4" s="43"/>
      <c r="OLC4" s="43"/>
      <c r="OLD4" s="43"/>
      <c r="OLE4" s="43"/>
      <c r="OLF4" s="43"/>
      <c r="OLG4" s="43"/>
      <c r="OLH4" s="43"/>
      <c r="OLI4" s="43"/>
      <c r="OLJ4" s="43"/>
      <c r="OLK4" s="43"/>
      <c r="OLL4" s="43"/>
      <c r="OLM4" s="43"/>
      <c r="OLN4" s="43"/>
      <c r="OLO4" s="43"/>
      <c r="OLP4" s="43"/>
      <c r="OLQ4" s="43"/>
      <c r="OLR4" s="43"/>
      <c r="OLS4" s="43"/>
      <c r="OLT4" s="43"/>
      <c r="OLU4" s="43"/>
      <c r="OLV4" s="43"/>
      <c r="OLW4" s="43"/>
      <c r="OLX4" s="43"/>
      <c r="OLY4" s="43"/>
      <c r="OLZ4" s="43"/>
      <c r="OMA4" s="43"/>
      <c r="OMB4" s="43"/>
      <c r="OMC4" s="43"/>
      <c r="OMD4" s="43"/>
      <c r="OME4" s="43"/>
      <c r="OMF4" s="43"/>
      <c r="OMG4" s="43"/>
      <c r="OMH4" s="43"/>
      <c r="OMI4" s="43"/>
      <c r="OMJ4" s="43"/>
      <c r="OMK4" s="43"/>
      <c r="OML4" s="43"/>
      <c r="OMM4" s="43"/>
      <c r="OMN4" s="43"/>
      <c r="OMO4" s="43"/>
      <c r="OMP4" s="43"/>
      <c r="OMQ4" s="43"/>
      <c r="OMR4" s="43"/>
      <c r="OMS4" s="43"/>
      <c r="OMT4" s="43"/>
      <c r="OMU4" s="43"/>
      <c r="OMV4" s="43"/>
      <c r="OMW4" s="43"/>
      <c r="OMX4" s="43"/>
      <c r="OMY4" s="43"/>
      <c r="OMZ4" s="43"/>
      <c r="ONA4" s="43"/>
      <c r="ONB4" s="43"/>
      <c r="ONC4" s="43"/>
      <c r="OND4" s="43"/>
      <c r="ONE4" s="43"/>
      <c r="ONF4" s="43"/>
      <c r="ONG4" s="43"/>
      <c r="ONH4" s="43"/>
      <c r="ONI4" s="43"/>
      <c r="ONJ4" s="43"/>
      <c r="ONK4" s="43"/>
      <c r="ONL4" s="43"/>
      <c r="ONM4" s="43"/>
      <c r="ONN4" s="43"/>
      <c r="ONO4" s="43"/>
      <c r="ONP4" s="43"/>
      <c r="ONQ4" s="43"/>
      <c r="ONR4" s="43"/>
      <c r="ONS4" s="43"/>
      <c r="ONT4" s="43"/>
      <c r="ONU4" s="43"/>
      <c r="ONV4" s="43"/>
      <c r="ONW4" s="43"/>
      <c r="ONX4" s="43"/>
      <c r="ONY4" s="43"/>
      <c r="ONZ4" s="43"/>
      <c r="OOA4" s="43"/>
      <c r="OOB4" s="43"/>
      <c r="OOC4" s="43"/>
      <c r="OOD4" s="43"/>
      <c r="OOE4" s="43"/>
      <c r="OOF4" s="43"/>
      <c r="OOG4" s="43"/>
      <c r="OOH4" s="43"/>
      <c r="OOI4" s="43"/>
      <c r="OOJ4" s="43"/>
      <c r="OOK4" s="43"/>
      <c r="OOL4" s="43"/>
      <c r="OOM4" s="43"/>
      <c r="OON4" s="43"/>
      <c r="OOO4" s="43"/>
      <c r="OOP4" s="43"/>
      <c r="OOQ4" s="43"/>
      <c r="OOR4" s="43"/>
      <c r="OOS4" s="43"/>
      <c r="OOT4" s="43"/>
      <c r="OOU4" s="43"/>
      <c r="OOV4" s="43"/>
      <c r="OOW4" s="43"/>
      <c r="OOX4" s="43"/>
      <c r="OOY4" s="43"/>
      <c r="OOZ4" s="43"/>
      <c r="OPA4" s="43"/>
      <c r="OPB4" s="43"/>
      <c r="OPC4" s="43"/>
      <c r="OPD4" s="43"/>
      <c r="OPE4" s="43"/>
      <c r="OPF4" s="43"/>
      <c r="OPG4" s="43"/>
      <c r="OPH4" s="43"/>
      <c r="OPI4" s="43"/>
      <c r="OPJ4" s="43"/>
      <c r="OPK4" s="43"/>
      <c r="OPL4" s="43"/>
      <c r="OPM4" s="43"/>
      <c r="OPN4" s="43"/>
      <c r="OPO4" s="43"/>
      <c r="OPP4" s="43"/>
      <c r="OPQ4" s="43"/>
      <c r="OPR4" s="43"/>
      <c r="OPS4" s="43"/>
      <c r="OPT4" s="43"/>
      <c r="OPU4" s="43"/>
      <c r="OPV4" s="43"/>
      <c r="OPW4" s="43"/>
      <c r="OPX4" s="43"/>
      <c r="OPY4" s="43"/>
      <c r="OPZ4" s="43"/>
      <c r="OQA4" s="43"/>
      <c r="OQB4" s="43"/>
      <c r="OQC4" s="43"/>
      <c r="OQD4" s="43"/>
      <c r="OQE4" s="43"/>
      <c r="OQF4" s="43"/>
      <c r="OQG4" s="43"/>
      <c r="OQH4" s="43"/>
      <c r="OQI4" s="43"/>
      <c r="OQJ4" s="43"/>
      <c r="OQK4" s="43"/>
      <c r="OQL4" s="43"/>
      <c r="OQM4" s="43"/>
      <c r="OQN4" s="43"/>
      <c r="OQO4" s="43"/>
      <c r="OQP4" s="43"/>
      <c r="OQQ4" s="43"/>
      <c r="OQR4" s="43"/>
      <c r="OQS4" s="43"/>
      <c r="OQT4" s="43"/>
      <c r="OQU4" s="43"/>
      <c r="OQV4" s="43"/>
      <c r="OQW4" s="43"/>
      <c r="OQX4" s="43"/>
      <c r="OQY4" s="43"/>
      <c r="OQZ4" s="43"/>
      <c r="ORA4" s="43"/>
      <c r="ORB4" s="43"/>
      <c r="ORC4" s="43"/>
      <c r="ORD4" s="43"/>
      <c r="ORE4" s="43"/>
      <c r="ORF4" s="43"/>
      <c r="ORG4" s="43"/>
      <c r="ORH4" s="43"/>
      <c r="ORI4" s="43"/>
      <c r="ORJ4" s="43"/>
      <c r="ORK4" s="43"/>
      <c r="ORL4" s="43"/>
      <c r="ORM4" s="43"/>
      <c r="ORN4" s="43"/>
      <c r="ORO4" s="43"/>
      <c r="ORP4" s="43"/>
      <c r="ORQ4" s="43"/>
      <c r="ORR4" s="43"/>
      <c r="ORS4" s="43"/>
      <c r="ORT4" s="43"/>
      <c r="ORU4" s="43"/>
      <c r="ORV4" s="43"/>
      <c r="ORW4" s="43"/>
      <c r="ORX4" s="43"/>
      <c r="ORY4" s="43"/>
      <c r="ORZ4" s="43"/>
      <c r="OSA4" s="43"/>
      <c r="OSB4" s="43"/>
      <c r="OSC4" s="43"/>
      <c r="OSD4" s="43"/>
      <c r="OSE4" s="43"/>
      <c r="OSF4" s="43"/>
      <c r="OSG4" s="43"/>
      <c r="OSH4" s="43"/>
      <c r="OSI4" s="43"/>
      <c r="OSJ4" s="43"/>
      <c r="OSK4" s="43"/>
      <c r="OSL4" s="43"/>
      <c r="OSM4" s="43"/>
      <c r="OSN4" s="43"/>
      <c r="OSO4" s="43"/>
      <c r="OSP4" s="43"/>
      <c r="OSQ4" s="43"/>
      <c r="OSR4" s="43"/>
      <c r="OSS4" s="43"/>
      <c r="OST4" s="43"/>
      <c r="OSU4" s="43"/>
      <c r="OSV4" s="43"/>
      <c r="OSW4" s="43"/>
      <c r="OSX4" s="43"/>
      <c r="OSY4" s="43"/>
      <c r="OSZ4" s="43"/>
      <c r="OTA4" s="43"/>
      <c r="OTB4" s="43"/>
      <c r="OTC4" s="43"/>
      <c r="OTD4" s="43"/>
      <c r="OTE4" s="43"/>
      <c r="OTF4" s="43"/>
      <c r="OTG4" s="43"/>
      <c r="OTH4" s="43"/>
      <c r="OTI4" s="43"/>
      <c r="OTJ4" s="43"/>
      <c r="OTK4" s="43"/>
      <c r="OTL4" s="43"/>
      <c r="OTM4" s="43"/>
      <c r="OTN4" s="43"/>
      <c r="OTO4" s="43"/>
      <c r="OTP4" s="43"/>
      <c r="OTQ4" s="43"/>
      <c r="OTR4" s="43"/>
      <c r="OTS4" s="43"/>
      <c r="OTT4" s="43"/>
      <c r="OTU4" s="43"/>
      <c r="OTV4" s="43"/>
      <c r="OTW4" s="43"/>
      <c r="OTX4" s="43"/>
      <c r="OTY4" s="43"/>
      <c r="OTZ4" s="43"/>
      <c r="OUA4" s="43"/>
      <c r="OUB4" s="43"/>
      <c r="OUC4" s="43"/>
      <c r="OUD4" s="43"/>
      <c r="OUE4" s="43"/>
      <c r="OUF4" s="43"/>
      <c r="OUG4" s="43"/>
      <c r="OUH4" s="43"/>
      <c r="OUI4" s="43"/>
      <c r="OUJ4" s="43"/>
      <c r="OUK4" s="43"/>
      <c r="OUL4" s="43"/>
      <c r="OUM4" s="43"/>
      <c r="OUN4" s="43"/>
      <c r="OUO4" s="43"/>
      <c r="OUP4" s="43"/>
      <c r="OUQ4" s="43"/>
      <c r="OUR4" s="43"/>
      <c r="OUS4" s="43"/>
      <c r="OUT4" s="43"/>
      <c r="OUU4" s="43"/>
      <c r="OUV4" s="43"/>
      <c r="OUW4" s="43"/>
      <c r="OUX4" s="43"/>
      <c r="OUY4" s="43"/>
      <c r="OUZ4" s="43"/>
      <c r="OVA4" s="43"/>
      <c r="OVB4" s="43"/>
      <c r="OVC4" s="43"/>
      <c r="OVD4" s="43"/>
      <c r="OVE4" s="43"/>
      <c r="OVF4" s="43"/>
      <c r="OVG4" s="43"/>
      <c r="OVH4" s="43"/>
      <c r="OVI4" s="43"/>
      <c r="OVJ4" s="43"/>
      <c r="OVK4" s="43"/>
      <c r="OVL4" s="43"/>
      <c r="OVM4" s="43"/>
      <c r="OVN4" s="43"/>
      <c r="OVO4" s="43"/>
      <c r="OVP4" s="43"/>
      <c r="OVQ4" s="43"/>
      <c r="OVR4" s="43"/>
      <c r="OVS4" s="43"/>
      <c r="OVT4" s="43"/>
      <c r="OVU4" s="43"/>
      <c r="OVV4" s="43"/>
      <c r="OVW4" s="43"/>
      <c r="OVX4" s="43"/>
      <c r="OVY4" s="43"/>
      <c r="OVZ4" s="43"/>
      <c r="OWA4" s="43"/>
      <c r="OWB4" s="43"/>
      <c r="OWC4" s="43"/>
      <c r="OWD4" s="43"/>
      <c r="OWE4" s="43"/>
      <c r="OWF4" s="43"/>
      <c r="OWG4" s="43"/>
      <c r="OWH4" s="43"/>
      <c r="OWI4" s="43"/>
      <c r="OWJ4" s="43"/>
      <c r="OWK4" s="43"/>
      <c r="OWL4" s="43"/>
      <c r="OWM4" s="43"/>
      <c r="OWN4" s="43"/>
      <c r="OWO4" s="43"/>
      <c r="OWP4" s="43"/>
      <c r="OWQ4" s="43"/>
      <c r="OWR4" s="43"/>
      <c r="OWS4" s="43"/>
      <c r="OWT4" s="43"/>
      <c r="OWU4" s="43"/>
      <c r="OWV4" s="43"/>
      <c r="OWW4" s="43"/>
      <c r="OWX4" s="43"/>
      <c r="OWY4" s="43"/>
      <c r="OWZ4" s="43"/>
      <c r="OXA4" s="43"/>
      <c r="OXB4" s="43"/>
      <c r="OXC4" s="43"/>
      <c r="OXD4" s="43"/>
      <c r="OXE4" s="43"/>
      <c r="OXF4" s="43"/>
      <c r="OXG4" s="43"/>
      <c r="OXH4" s="43"/>
      <c r="OXI4" s="43"/>
      <c r="OXJ4" s="43"/>
      <c r="OXK4" s="43"/>
      <c r="OXL4" s="43"/>
      <c r="OXM4" s="43"/>
      <c r="OXN4" s="43"/>
      <c r="OXO4" s="43"/>
      <c r="OXP4" s="43"/>
      <c r="OXQ4" s="43"/>
      <c r="OXR4" s="43"/>
      <c r="OXS4" s="43"/>
      <c r="OXT4" s="43"/>
      <c r="OXU4" s="43"/>
      <c r="OXV4" s="43"/>
      <c r="OXW4" s="43"/>
      <c r="OXX4" s="43"/>
      <c r="OXY4" s="43"/>
      <c r="OXZ4" s="43"/>
      <c r="OYA4" s="43"/>
      <c r="OYB4" s="43"/>
      <c r="OYC4" s="43"/>
      <c r="OYD4" s="43"/>
      <c r="OYE4" s="43"/>
      <c r="OYF4" s="43"/>
      <c r="OYG4" s="43"/>
      <c r="OYH4" s="43"/>
      <c r="OYI4" s="43"/>
      <c r="OYJ4" s="43"/>
      <c r="OYK4" s="43"/>
      <c r="OYL4" s="43"/>
      <c r="OYM4" s="43"/>
      <c r="OYN4" s="43"/>
      <c r="OYO4" s="43"/>
      <c r="OYP4" s="43"/>
      <c r="OYQ4" s="43"/>
      <c r="OYR4" s="43"/>
      <c r="OYS4" s="43"/>
      <c r="OYT4" s="43"/>
      <c r="OYU4" s="43"/>
      <c r="OYV4" s="43"/>
      <c r="OYW4" s="43"/>
      <c r="OYX4" s="43"/>
      <c r="OYY4" s="43"/>
      <c r="OYZ4" s="43"/>
      <c r="OZA4" s="43"/>
      <c r="OZB4" s="43"/>
      <c r="OZC4" s="43"/>
      <c r="OZD4" s="43"/>
      <c r="OZE4" s="43"/>
      <c r="OZF4" s="43"/>
      <c r="OZG4" s="43"/>
      <c r="OZH4" s="43"/>
      <c r="OZI4" s="43"/>
      <c r="OZJ4" s="43"/>
      <c r="OZK4" s="43"/>
      <c r="OZL4" s="43"/>
      <c r="OZM4" s="43"/>
      <c r="OZN4" s="43"/>
      <c r="OZO4" s="43"/>
      <c r="OZP4" s="43"/>
      <c r="OZQ4" s="43"/>
      <c r="OZR4" s="43"/>
      <c r="OZS4" s="43"/>
      <c r="OZT4" s="43"/>
      <c r="OZU4" s="43"/>
      <c r="OZV4" s="43"/>
      <c r="OZW4" s="43"/>
      <c r="OZX4" s="43"/>
      <c r="OZY4" s="43"/>
      <c r="OZZ4" s="43"/>
      <c r="PAA4" s="43"/>
      <c r="PAB4" s="43"/>
      <c r="PAC4" s="43"/>
      <c r="PAD4" s="43"/>
      <c r="PAE4" s="43"/>
      <c r="PAF4" s="43"/>
      <c r="PAG4" s="43"/>
      <c r="PAH4" s="43"/>
      <c r="PAI4" s="43"/>
      <c r="PAJ4" s="43"/>
      <c r="PAK4" s="43"/>
      <c r="PAL4" s="43"/>
      <c r="PAM4" s="43"/>
      <c r="PAN4" s="43"/>
      <c r="PAO4" s="43"/>
      <c r="PAP4" s="43"/>
      <c r="PAQ4" s="43"/>
      <c r="PAR4" s="43"/>
      <c r="PAS4" s="43"/>
      <c r="PAT4" s="43"/>
      <c r="PAU4" s="43"/>
      <c r="PAV4" s="43"/>
      <c r="PAW4" s="43"/>
      <c r="PAX4" s="43"/>
      <c r="PAY4" s="43"/>
      <c r="PAZ4" s="43"/>
      <c r="PBA4" s="43"/>
      <c r="PBB4" s="43"/>
      <c r="PBC4" s="43"/>
      <c r="PBD4" s="43"/>
      <c r="PBE4" s="43"/>
      <c r="PBF4" s="43"/>
      <c r="PBG4" s="43"/>
      <c r="PBH4" s="43"/>
      <c r="PBI4" s="43"/>
      <c r="PBJ4" s="43"/>
      <c r="PBK4" s="43"/>
      <c r="PBL4" s="43"/>
      <c r="PBM4" s="43"/>
      <c r="PBN4" s="43"/>
      <c r="PBO4" s="43"/>
      <c r="PBP4" s="43"/>
      <c r="PBQ4" s="43"/>
      <c r="PBR4" s="43"/>
      <c r="PBS4" s="43"/>
      <c r="PBT4" s="43"/>
      <c r="PBU4" s="43"/>
      <c r="PBV4" s="43"/>
      <c r="PBW4" s="43"/>
      <c r="PBX4" s="43"/>
      <c r="PBY4" s="43"/>
      <c r="PBZ4" s="43"/>
      <c r="PCA4" s="43"/>
      <c r="PCB4" s="43"/>
      <c r="PCC4" s="43"/>
      <c r="PCD4" s="43"/>
      <c r="PCE4" s="43"/>
      <c r="PCF4" s="43"/>
      <c r="PCG4" s="43"/>
      <c r="PCH4" s="43"/>
      <c r="PCI4" s="43"/>
      <c r="PCJ4" s="43"/>
      <c r="PCK4" s="43"/>
      <c r="PCL4" s="43"/>
      <c r="PCM4" s="43"/>
      <c r="PCN4" s="43"/>
      <c r="PCO4" s="43"/>
      <c r="PCP4" s="43"/>
      <c r="PCQ4" s="43"/>
      <c r="PCR4" s="43"/>
      <c r="PCS4" s="43"/>
      <c r="PCT4" s="43"/>
      <c r="PCU4" s="43"/>
      <c r="PCV4" s="43"/>
      <c r="PCW4" s="43"/>
      <c r="PCX4" s="43"/>
      <c r="PCY4" s="43"/>
      <c r="PCZ4" s="43"/>
      <c r="PDA4" s="43"/>
      <c r="PDB4" s="43"/>
      <c r="PDC4" s="43"/>
      <c r="PDD4" s="43"/>
      <c r="PDE4" s="43"/>
      <c r="PDF4" s="43"/>
      <c r="PDG4" s="43"/>
      <c r="PDH4" s="43"/>
      <c r="PDI4" s="43"/>
      <c r="PDJ4" s="43"/>
      <c r="PDK4" s="43"/>
      <c r="PDL4" s="43"/>
      <c r="PDM4" s="43"/>
      <c r="PDN4" s="43"/>
      <c r="PDO4" s="43"/>
      <c r="PDP4" s="43"/>
      <c r="PDQ4" s="43"/>
      <c r="PDR4" s="43"/>
      <c r="PDS4" s="43"/>
      <c r="PDT4" s="43"/>
      <c r="PDU4" s="43"/>
      <c r="PDV4" s="43"/>
      <c r="PDW4" s="43"/>
      <c r="PDX4" s="43"/>
      <c r="PDY4" s="43"/>
      <c r="PDZ4" s="43"/>
      <c r="PEA4" s="43"/>
      <c r="PEB4" s="43"/>
      <c r="PEC4" s="43"/>
      <c r="PED4" s="43"/>
      <c r="PEE4" s="43"/>
      <c r="PEF4" s="43"/>
      <c r="PEG4" s="43"/>
      <c r="PEH4" s="43"/>
      <c r="PEI4" s="43"/>
      <c r="PEJ4" s="43"/>
      <c r="PEK4" s="43"/>
      <c r="PEL4" s="43"/>
      <c r="PEM4" s="43"/>
      <c r="PEN4" s="43"/>
      <c r="PEO4" s="43"/>
      <c r="PEP4" s="43"/>
      <c r="PEQ4" s="43"/>
      <c r="PER4" s="43"/>
      <c r="PES4" s="43"/>
      <c r="PET4" s="43"/>
      <c r="PEU4" s="43"/>
      <c r="PEV4" s="43"/>
      <c r="PEW4" s="43"/>
      <c r="PEX4" s="43"/>
      <c r="PEY4" s="43"/>
      <c r="PEZ4" s="43"/>
      <c r="PFA4" s="43"/>
      <c r="PFB4" s="43"/>
      <c r="PFC4" s="43"/>
      <c r="PFD4" s="43"/>
      <c r="PFE4" s="43"/>
      <c r="PFF4" s="43"/>
      <c r="PFG4" s="43"/>
      <c r="PFH4" s="43"/>
      <c r="PFI4" s="43"/>
      <c r="PFJ4" s="43"/>
      <c r="PFK4" s="43"/>
      <c r="PFL4" s="43"/>
      <c r="PFM4" s="43"/>
      <c r="PFN4" s="43"/>
      <c r="PFO4" s="43"/>
      <c r="PFP4" s="43"/>
      <c r="PFQ4" s="43"/>
      <c r="PFR4" s="43"/>
      <c r="PFS4" s="43"/>
      <c r="PFT4" s="43"/>
      <c r="PFU4" s="43"/>
      <c r="PFV4" s="43"/>
      <c r="PFW4" s="43"/>
      <c r="PFX4" s="43"/>
      <c r="PFY4" s="43"/>
      <c r="PFZ4" s="43"/>
      <c r="PGA4" s="43"/>
      <c r="PGB4" s="43"/>
      <c r="PGC4" s="43"/>
      <c r="PGD4" s="43"/>
      <c r="PGE4" s="43"/>
      <c r="PGF4" s="43"/>
      <c r="PGG4" s="43"/>
      <c r="PGH4" s="43"/>
      <c r="PGI4" s="43"/>
      <c r="PGJ4" s="43"/>
      <c r="PGK4" s="43"/>
      <c r="PGL4" s="43"/>
      <c r="PGM4" s="43"/>
      <c r="PGN4" s="43"/>
      <c r="PGO4" s="43"/>
      <c r="PGP4" s="43"/>
      <c r="PGQ4" s="43"/>
      <c r="PGR4" s="43"/>
      <c r="PGS4" s="43"/>
      <c r="PGT4" s="43"/>
      <c r="PGU4" s="43"/>
      <c r="PGV4" s="43"/>
      <c r="PGW4" s="43"/>
      <c r="PGX4" s="43"/>
      <c r="PGY4" s="43"/>
      <c r="PGZ4" s="43"/>
      <c r="PHA4" s="43"/>
      <c r="PHB4" s="43"/>
      <c r="PHC4" s="43"/>
      <c r="PHD4" s="43"/>
      <c r="PHE4" s="43"/>
      <c r="PHF4" s="43"/>
      <c r="PHG4" s="43"/>
      <c r="PHH4" s="43"/>
      <c r="PHI4" s="43"/>
      <c r="PHJ4" s="43"/>
      <c r="PHK4" s="43"/>
      <c r="PHL4" s="43"/>
      <c r="PHM4" s="43"/>
      <c r="PHN4" s="43"/>
      <c r="PHO4" s="43"/>
      <c r="PHP4" s="43"/>
      <c r="PHQ4" s="43"/>
      <c r="PHR4" s="43"/>
      <c r="PHS4" s="43"/>
      <c r="PHT4" s="43"/>
      <c r="PHU4" s="43"/>
      <c r="PHV4" s="43"/>
      <c r="PHW4" s="43"/>
      <c r="PHX4" s="43"/>
      <c r="PHY4" s="43"/>
      <c r="PHZ4" s="43"/>
      <c r="PIA4" s="43"/>
      <c r="PIB4" s="43"/>
      <c r="PIC4" s="43"/>
      <c r="PID4" s="43"/>
      <c r="PIE4" s="43"/>
      <c r="PIF4" s="43"/>
      <c r="PIG4" s="43"/>
      <c r="PIH4" s="43"/>
      <c r="PII4" s="43"/>
      <c r="PIJ4" s="43"/>
      <c r="PIK4" s="43"/>
      <c r="PIL4" s="43"/>
      <c r="PIM4" s="43"/>
      <c r="PIN4" s="43"/>
      <c r="PIO4" s="43"/>
      <c r="PIP4" s="43"/>
      <c r="PIQ4" s="43"/>
      <c r="PIR4" s="43"/>
      <c r="PIS4" s="43"/>
      <c r="PIT4" s="43"/>
      <c r="PIU4" s="43"/>
      <c r="PIV4" s="43"/>
      <c r="PIW4" s="43"/>
      <c r="PIX4" s="43"/>
      <c r="PIY4" s="43"/>
      <c r="PIZ4" s="43"/>
      <c r="PJA4" s="43"/>
      <c r="PJB4" s="43"/>
      <c r="PJC4" s="43"/>
      <c r="PJD4" s="43"/>
      <c r="PJE4" s="43"/>
      <c r="PJF4" s="43"/>
      <c r="PJG4" s="43"/>
      <c r="PJH4" s="43"/>
      <c r="PJI4" s="43"/>
      <c r="PJJ4" s="43"/>
      <c r="PJK4" s="43"/>
      <c r="PJL4" s="43"/>
      <c r="PJM4" s="43"/>
      <c r="PJN4" s="43"/>
      <c r="PJO4" s="43"/>
      <c r="PJP4" s="43"/>
      <c r="PJQ4" s="43"/>
      <c r="PJR4" s="43"/>
      <c r="PJS4" s="43"/>
      <c r="PJT4" s="43"/>
      <c r="PJU4" s="43"/>
      <c r="PJV4" s="43"/>
      <c r="PJW4" s="43"/>
      <c r="PJX4" s="43"/>
      <c r="PJY4" s="43"/>
      <c r="PJZ4" s="43"/>
      <c r="PKA4" s="43"/>
      <c r="PKB4" s="43"/>
      <c r="PKC4" s="43"/>
      <c r="PKD4" s="43"/>
      <c r="PKE4" s="43"/>
      <c r="PKF4" s="43"/>
      <c r="PKG4" s="43"/>
      <c r="PKH4" s="43"/>
      <c r="PKI4" s="43"/>
      <c r="PKJ4" s="43"/>
      <c r="PKK4" s="43"/>
      <c r="PKL4" s="43"/>
      <c r="PKM4" s="43"/>
      <c r="PKN4" s="43"/>
      <c r="PKO4" s="43"/>
      <c r="PKP4" s="43"/>
      <c r="PKQ4" s="43"/>
      <c r="PKR4" s="43"/>
      <c r="PKS4" s="43"/>
      <c r="PKT4" s="43"/>
      <c r="PKU4" s="43"/>
      <c r="PKV4" s="43"/>
      <c r="PKW4" s="43"/>
      <c r="PKX4" s="43"/>
      <c r="PKY4" s="43"/>
      <c r="PKZ4" s="43"/>
      <c r="PLA4" s="43"/>
      <c r="PLB4" s="43"/>
      <c r="PLC4" s="43"/>
      <c r="PLD4" s="43"/>
      <c r="PLE4" s="43"/>
      <c r="PLF4" s="43"/>
      <c r="PLG4" s="43"/>
      <c r="PLH4" s="43"/>
      <c r="PLI4" s="43"/>
      <c r="PLJ4" s="43"/>
      <c r="PLK4" s="43"/>
      <c r="PLL4" s="43"/>
      <c r="PLM4" s="43"/>
      <c r="PLN4" s="43"/>
      <c r="PLO4" s="43"/>
      <c r="PLP4" s="43"/>
      <c r="PLQ4" s="43"/>
      <c r="PLR4" s="43"/>
      <c r="PLS4" s="43"/>
      <c r="PLT4" s="43"/>
      <c r="PLU4" s="43"/>
      <c r="PLV4" s="43"/>
      <c r="PLW4" s="43"/>
      <c r="PLX4" s="43"/>
      <c r="PLY4" s="43"/>
      <c r="PLZ4" s="43"/>
      <c r="PMA4" s="43"/>
      <c r="PMB4" s="43"/>
      <c r="PMC4" s="43"/>
      <c r="PMD4" s="43"/>
      <c r="PME4" s="43"/>
      <c r="PMF4" s="43"/>
      <c r="PMG4" s="43"/>
      <c r="PMH4" s="43"/>
      <c r="PMI4" s="43"/>
      <c r="PMJ4" s="43"/>
      <c r="PMK4" s="43"/>
      <c r="PML4" s="43"/>
      <c r="PMM4" s="43"/>
      <c r="PMN4" s="43"/>
      <c r="PMO4" s="43"/>
      <c r="PMP4" s="43"/>
      <c r="PMQ4" s="43"/>
      <c r="PMR4" s="43"/>
      <c r="PMS4" s="43"/>
      <c r="PMT4" s="43"/>
      <c r="PMU4" s="43"/>
      <c r="PMV4" s="43"/>
      <c r="PMW4" s="43"/>
      <c r="PMX4" s="43"/>
      <c r="PMY4" s="43"/>
      <c r="PMZ4" s="43"/>
      <c r="PNA4" s="43"/>
      <c r="PNB4" s="43"/>
      <c r="PNC4" s="43"/>
      <c r="PND4" s="43"/>
      <c r="PNE4" s="43"/>
      <c r="PNF4" s="43"/>
      <c r="PNG4" s="43"/>
      <c r="PNH4" s="43"/>
      <c r="PNI4" s="43"/>
      <c r="PNJ4" s="43"/>
      <c r="PNK4" s="43"/>
      <c r="PNL4" s="43"/>
      <c r="PNM4" s="43"/>
      <c r="PNN4" s="43"/>
      <c r="PNO4" s="43"/>
      <c r="PNP4" s="43"/>
      <c r="PNQ4" s="43"/>
      <c r="PNR4" s="43"/>
      <c r="PNS4" s="43"/>
      <c r="PNT4" s="43"/>
      <c r="PNU4" s="43"/>
      <c r="PNV4" s="43"/>
      <c r="PNW4" s="43"/>
      <c r="PNX4" s="43"/>
      <c r="PNY4" s="43"/>
      <c r="PNZ4" s="43"/>
      <c r="POA4" s="43"/>
      <c r="POB4" s="43"/>
      <c r="POC4" s="43"/>
      <c r="POD4" s="43"/>
      <c r="POE4" s="43"/>
      <c r="POF4" s="43"/>
      <c r="POG4" s="43"/>
      <c r="POH4" s="43"/>
      <c r="POI4" s="43"/>
      <c r="POJ4" s="43"/>
      <c r="POK4" s="43"/>
      <c r="POL4" s="43"/>
      <c r="POM4" s="43"/>
      <c r="PON4" s="43"/>
      <c r="POO4" s="43"/>
      <c r="POP4" s="43"/>
      <c r="POQ4" s="43"/>
      <c r="POR4" s="43"/>
      <c r="POS4" s="43"/>
      <c r="POT4" s="43"/>
      <c r="POU4" s="43"/>
      <c r="POV4" s="43"/>
      <c r="POW4" s="43"/>
      <c r="POX4" s="43"/>
      <c r="POY4" s="43"/>
      <c r="POZ4" s="43"/>
      <c r="PPA4" s="43"/>
      <c r="PPB4" s="43"/>
      <c r="PPC4" s="43"/>
      <c r="PPD4" s="43"/>
      <c r="PPE4" s="43"/>
      <c r="PPF4" s="43"/>
      <c r="PPG4" s="43"/>
      <c r="PPH4" s="43"/>
      <c r="PPI4" s="43"/>
      <c r="PPJ4" s="43"/>
      <c r="PPK4" s="43"/>
      <c r="PPL4" s="43"/>
      <c r="PPM4" s="43"/>
      <c r="PPN4" s="43"/>
      <c r="PPO4" s="43"/>
      <c r="PPP4" s="43"/>
      <c r="PPQ4" s="43"/>
      <c r="PPR4" s="43"/>
      <c r="PPS4" s="43"/>
      <c r="PPT4" s="43"/>
      <c r="PPU4" s="43"/>
      <c r="PPV4" s="43"/>
      <c r="PPW4" s="43"/>
      <c r="PPX4" s="43"/>
      <c r="PPY4" s="43"/>
      <c r="PPZ4" s="43"/>
      <c r="PQA4" s="43"/>
      <c r="PQB4" s="43"/>
      <c r="PQC4" s="43"/>
      <c r="PQD4" s="43"/>
      <c r="PQE4" s="43"/>
      <c r="PQF4" s="43"/>
      <c r="PQG4" s="43"/>
      <c r="PQH4" s="43"/>
      <c r="PQI4" s="43"/>
      <c r="PQJ4" s="43"/>
      <c r="PQK4" s="43"/>
      <c r="PQL4" s="43"/>
      <c r="PQM4" s="43"/>
      <c r="PQN4" s="43"/>
      <c r="PQO4" s="43"/>
      <c r="PQP4" s="43"/>
      <c r="PQQ4" s="43"/>
      <c r="PQR4" s="43"/>
      <c r="PQS4" s="43"/>
      <c r="PQT4" s="43"/>
      <c r="PQU4" s="43"/>
      <c r="PQV4" s="43"/>
      <c r="PQW4" s="43"/>
      <c r="PQX4" s="43"/>
      <c r="PQY4" s="43"/>
      <c r="PQZ4" s="43"/>
      <c r="PRA4" s="43"/>
      <c r="PRB4" s="43"/>
      <c r="PRC4" s="43"/>
      <c r="PRD4" s="43"/>
      <c r="PRE4" s="43"/>
      <c r="PRF4" s="43"/>
      <c r="PRG4" s="43"/>
      <c r="PRH4" s="43"/>
      <c r="PRI4" s="43"/>
      <c r="PRJ4" s="43"/>
      <c r="PRK4" s="43"/>
      <c r="PRL4" s="43"/>
      <c r="PRM4" s="43"/>
      <c r="PRN4" s="43"/>
      <c r="PRO4" s="43"/>
      <c r="PRP4" s="43"/>
      <c r="PRQ4" s="43"/>
      <c r="PRR4" s="43"/>
      <c r="PRS4" s="43"/>
      <c r="PRT4" s="43"/>
      <c r="PRU4" s="43"/>
      <c r="PRV4" s="43"/>
      <c r="PRW4" s="43"/>
      <c r="PRX4" s="43"/>
      <c r="PRY4" s="43"/>
      <c r="PRZ4" s="43"/>
      <c r="PSA4" s="43"/>
      <c r="PSB4" s="43"/>
      <c r="PSC4" s="43"/>
      <c r="PSD4" s="43"/>
      <c r="PSE4" s="43"/>
      <c r="PSF4" s="43"/>
      <c r="PSG4" s="43"/>
      <c r="PSH4" s="43"/>
      <c r="PSI4" s="43"/>
      <c r="PSJ4" s="43"/>
      <c r="PSK4" s="43"/>
      <c r="PSL4" s="43"/>
      <c r="PSM4" s="43"/>
      <c r="PSN4" s="43"/>
      <c r="PSO4" s="43"/>
      <c r="PSP4" s="43"/>
      <c r="PSQ4" s="43"/>
      <c r="PSR4" s="43"/>
      <c r="PSS4" s="43"/>
      <c r="PST4" s="43"/>
      <c r="PSU4" s="43"/>
      <c r="PSV4" s="43"/>
      <c r="PSW4" s="43"/>
      <c r="PSX4" s="43"/>
      <c r="PSY4" s="43"/>
      <c r="PSZ4" s="43"/>
      <c r="PTA4" s="43"/>
      <c r="PTB4" s="43"/>
      <c r="PTC4" s="43"/>
      <c r="PTD4" s="43"/>
      <c r="PTE4" s="43"/>
      <c r="PTF4" s="43"/>
      <c r="PTG4" s="43"/>
      <c r="PTH4" s="43"/>
      <c r="PTI4" s="43"/>
      <c r="PTJ4" s="43"/>
      <c r="PTK4" s="43"/>
      <c r="PTL4" s="43"/>
      <c r="PTM4" s="43"/>
      <c r="PTN4" s="43"/>
      <c r="PTO4" s="43"/>
      <c r="PTP4" s="43"/>
      <c r="PTQ4" s="43"/>
      <c r="PTR4" s="43"/>
      <c r="PTS4" s="43"/>
      <c r="PTT4" s="43"/>
      <c r="PTU4" s="43"/>
      <c r="PTV4" s="43"/>
      <c r="PTW4" s="43"/>
      <c r="PTX4" s="43"/>
      <c r="PTY4" s="43"/>
      <c r="PTZ4" s="43"/>
      <c r="PUA4" s="43"/>
      <c r="PUB4" s="43"/>
      <c r="PUC4" s="43"/>
      <c r="PUD4" s="43"/>
      <c r="PUE4" s="43"/>
      <c r="PUF4" s="43"/>
      <c r="PUG4" s="43"/>
      <c r="PUH4" s="43"/>
      <c r="PUI4" s="43"/>
      <c r="PUJ4" s="43"/>
      <c r="PUK4" s="43"/>
      <c r="PUL4" s="43"/>
      <c r="PUM4" s="43"/>
      <c r="PUN4" s="43"/>
      <c r="PUO4" s="43"/>
      <c r="PUP4" s="43"/>
      <c r="PUQ4" s="43"/>
      <c r="PUR4" s="43"/>
      <c r="PUS4" s="43"/>
      <c r="PUT4" s="43"/>
      <c r="PUU4" s="43"/>
      <c r="PUV4" s="43"/>
      <c r="PUW4" s="43"/>
      <c r="PUX4" s="43"/>
      <c r="PUY4" s="43"/>
      <c r="PUZ4" s="43"/>
      <c r="PVA4" s="43"/>
      <c r="PVB4" s="43"/>
      <c r="PVC4" s="43"/>
      <c r="PVD4" s="43"/>
      <c r="PVE4" s="43"/>
      <c r="PVF4" s="43"/>
      <c r="PVG4" s="43"/>
      <c r="PVH4" s="43"/>
      <c r="PVI4" s="43"/>
      <c r="PVJ4" s="43"/>
      <c r="PVK4" s="43"/>
      <c r="PVL4" s="43"/>
      <c r="PVM4" s="43"/>
      <c r="PVN4" s="43"/>
      <c r="PVO4" s="43"/>
      <c r="PVP4" s="43"/>
      <c r="PVQ4" s="43"/>
      <c r="PVR4" s="43"/>
      <c r="PVS4" s="43"/>
      <c r="PVT4" s="43"/>
      <c r="PVU4" s="43"/>
      <c r="PVV4" s="43"/>
      <c r="PVW4" s="43"/>
      <c r="PVX4" s="43"/>
      <c r="PVY4" s="43"/>
      <c r="PVZ4" s="43"/>
      <c r="PWA4" s="43"/>
      <c r="PWB4" s="43"/>
      <c r="PWC4" s="43"/>
      <c r="PWD4" s="43"/>
      <c r="PWE4" s="43"/>
      <c r="PWF4" s="43"/>
      <c r="PWG4" s="43"/>
      <c r="PWH4" s="43"/>
      <c r="PWI4" s="43"/>
      <c r="PWJ4" s="43"/>
      <c r="PWK4" s="43"/>
      <c r="PWL4" s="43"/>
      <c r="PWM4" s="43"/>
      <c r="PWN4" s="43"/>
      <c r="PWO4" s="43"/>
      <c r="PWP4" s="43"/>
      <c r="PWQ4" s="43"/>
      <c r="PWR4" s="43"/>
      <c r="PWS4" s="43"/>
      <c r="PWT4" s="43"/>
      <c r="PWU4" s="43"/>
      <c r="PWV4" s="43"/>
      <c r="PWW4" s="43"/>
      <c r="PWX4" s="43"/>
      <c r="PWY4" s="43"/>
      <c r="PWZ4" s="43"/>
      <c r="PXA4" s="43"/>
      <c r="PXB4" s="43"/>
      <c r="PXC4" s="43"/>
      <c r="PXD4" s="43"/>
      <c r="PXE4" s="43"/>
      <c r="PXF4" s="43"/>
      <c r="PXG4" s="43"/>
      <c r="PXH4" s="43"/>
      <c r="PXI4" s="43"/>
      <c r="PXJ4" s="43"/>
      <c r="PXK4" s="43"/>
      <c r="PXL4" s="43"/>
      <c r="PXM4" s="43"/>
      <c r="PXN4" s="43"/>
      <c r="PXO4" s="43"/>
      <c r="PXP4" s="43"/>
      <c r="PXQ4" s="43"/>
      <c r="PXR4" s="43"/>
      <c r="PXS4" s="43"/>
      <c r="PXT4" s="43"/>
      <c r="PXU4" s="43"/>
      <c r="PXV4" s="43"/>
      <c r="PXW4" s="43"/>
      <c r="PXX4" s="43"/>
      <c r="PXY4" s="43"/>
      <c r="PXZ4" s="43"/>
      <c r="PYA4" s="43"/>
      <c r="PYB4" s="43"/>
      <c r="PYC4" s="43"/>
      <c r="PYD4" s="43"/>
      <c r="PYE4" s="43"/>
      <c r="PYF4" s="43"/>
      <c r="PYG4" s="43"/>
      <c r="PYH4" s="43"/>
      <c r="PYI4" s="43"/>
      <c r="PYJ4" s="43"/>
      <c r="PYK4" s="43"/>
      <c r="PYL4" s="43"/>
      <c r="PYM4" s="43"/>
      <c r="PYN4" s="43"/>
      <c r="PYO4" s="43"/>
      <c r="PYP4" s="43"/>
      <c r="PYQ4" s="43"/>
      <c r="PYR4" s="43"/>
      <c r="PYS4" s="43"/>
      <c r="PYT4" s="43"/>
      <c r="PYU4" s="43"/>
      <c r="PYV4" s="43"/>
      <c r="PYW4" s="43"/>
      <c r="PYX4" s="43"/>
      <c r="PYY4" s="43"/>
      <c r="PYZ4" s="43"/>
      <c r="PZA4" s="43"/>
      <c r="PZB4" s="43"/>
      <c r="PZC4" s="43"/>
      <c r="PZD4" s="43"/>
      <c r="PZE4" s="43"/>
      <c r="PZF4" s="43"/>
      <c r="PZG4" s="43"/>
      <c r="PZH4" s="43"/>
      <c r="PZI4" s="43"/>
      <c r="PZJ4" s="43"/>
      <c r="PZK4" s="43"/>
      <c r="PZL4" s="43"/>
      <c r="PZM4" s="43"/>
      <c r="PZN4" s="43"/>
      <c r="PZO4" s="43"/>
      <c r="PZP4" s="43"/>
      <c r="PZQ4" s="43"/>
      <c r="PZR4" s="43"/>
      <c r="PZS4" s="43"/>
      <c r="PZT4" s="43"/>
      <c r="PZU4" s="43"/>
      <c r="PZV4" s="43"/>
      <c r="PZW4" s="43"/>
      <c r="PZX4" s="43"/>
      <c r="PZY4" s="43"/>
      <c r="PZZ4" s="43"/>
      <c r="QAA4" s="43"/>
      <c r="QAB4" s="43"/>
      <c r="QAC4" s="43"/>
      <c r="QAD4" s="43"/>
      <c r="QAE4" s="43"/>
      <c r="QAF4" s="43"/>
      <c r="QAG4" s="43"/>
      <c r="QAH4" s="43"/>
      <c r="QAI4" s="43"/>
      <c r="QAJ4" s="43"/>
      <c r="QAK4" s="43"/>
      <c r="QAL4" s="43"/>
      <c r="QAM4" s="43"/>
      <c r="QAN4" s="43"/>
      <c r="QAO4" s="43"/>
      <c r="QAP4" s="43"/>
      <c r="QAQ4" s="43"/>
      <c r="QAR4" s="43"/>
      <c r="QAS4" s="43"/>
      <c r="QAT4" s="43"/>
      <c r="QAU4" s="43"/>
      <c r="QAV4" s="43"/>
      <c r="QAW4" s="43"/>
      <c r="QAX4" s="43"/>
      <c r="QAY4" s="43"/>
      <c r="QAZ4" s="43"/>
      <c r="QBA4" s="43"/>
      <c r="QBB4" s="43"/>
      <c r="QBC4" s="43"/>
      <c r="QBD4" s="43"/>
      <c r="QBE4" s="43"/>
      <c r="QBF4" s="43"/>
      <c r="QBG4" s="43"/>
      <c r="QBH4" s="43"/>
      <c r="QBI4" s="43"/>
      <c r="QBJ4" s="43"/>
      <c r="QBK4" s="43"/>
      <c r="QBL4" s="43"/>
      <c r="QBM4" s="43"/>
      <c r="QBN4" s="43"/>
      <c r="QBO4" s="43"/>
      <c r="QBP4" s="43"/>
      <c r="QBQ4" s="43"/>
      <c r="QBR4" s="43"/>
      <c r="QBS4" s="43"/>
      <c r="QBT4" s="43"/>
      <c r="QBU4" s="43"/>
      <c r="QBV4" s="43"/>
      <c r="QBW4" s="43"/>
      <c r="QBX4" s="43"/>
      <c r="QBY4" s="43"/>
      <c r="QBZ4" s="43"/>
      <c r="QCA4" s="43"/>
      <c r="QCB4" s="43"/>
      <c r="QCC4" s="43"/>
      <c r="QCD4" s="43"/>
      <c r="QCE4" s="43"/>
      <c r="QCF4" s="43"/>
      <c r="QCG4" s="43"/>
      <c r="QCH4" s="43"/>
      <c r="QCI4" s="43"/>
      <c r="QCJ4" s="43"/>
      <c r="QCK4" s="43"/>
      <c r="QCL4" s="43"/>
      <c r="QCM4" s="43"/>
      <c r="QCN4" s="43"/>
      <c r="QCO4" s="43"/>
      <c r="QCP4" s="43"/>
      <c r="QCQ4" s="43"/>
      <c r="QCR4" s="43"/>
      <c r="QCS4" s="43"/>
      <c r="QCT4" s="43"/>
      <c r="QCU4" s="43"/>
      <c r="QCV4" s="43"/>
      <c r="QCW4" s="43"/>
      <c r="QCX4" s="43"/>
      <c r="QCY4" s="43"/>
      <c r="QCZ4" s="43"/>
      <c r="QDA4" s="43"/>
      <c r="QDB4" s="43"/>
      <c r="QDC4" s="43"/>
      <c r="QDD4" s="43"/>
      <c r="QDE4" s="43"/>
      <c r="QDF4" s="43"/>
      <c r="QDG4" s="43"/>
      <c r="QDH4" s="43"/>
      <c r="QDI4" s="43"/>
      <c r="QDJ4" s="43"/>
      <c r="QDK4" s="43"/>
      <c r="QDL4" s="43"/>
      <c r="QDM4" s="43"/>
      <c r="QDN4" s="43"/>
      <c r="QDO4" s="43"/>
      <c r="QDP4" s="43"/>
      <c r="QDQ4" s="43"/>
      <c r="QDR4" s="43"/>
      <c r="QDS4" s="43"/>
      <c r="QDT4" s="43"/>
      <c r="QDU4" s="43"/>
      <c r="QDV4" s="43"/>
      <c r="QDW4" s="43"/>
      <c r="QDX4" s="43"/>
      <c r="QDY4" s="43"/>
      <c r="QDZ4" s="43"/>
      <c r="QEA4" s="43"/>
      <c r="QEB4" s="43"/>
      <c r="QEC4" s="43"/>
      <c r="QED4" s="43"/>
      <c r="QEE4" s="43"/>
      <c r="QEF4" s="43"/>
      <c r="QEG4" s="43"/>
      <c r="QEH4" s="43"/>
      <c r="QEI4" s="43"/>
      <c r="QEJ4" s="43"/>
      <c r="QEK4" s="43"/>
      <c r="QEL4" s="43"/>
      <c r="QEM4" s="43"/>
      <c r="QEN4" s="43"/>
      <c r="QEO4" s="43"/>
      <c r="QEP4" s="43"/>
      <c r="QEQ4" s="43"/>
      <c r="QER4" s="43"/>
      <c r="QES4" s="43"/>
      <c r="QET4" s="43"/>
      <c r="QEU4" s="43"/>
      <c r="QEV4" s="43"/>
      <c r="QEW4" s="43"/>
      <c r="QEX4" s="43"/>
      <c r="QEY4" s="43"/>
      <c r="QEZ4" s="43"/>
      <c r="QFA4" s="43"/>
      <c r="QFB4" s="43"/>
      <c r="QFC4" s="43"/>
      <c r="QFD4" s="43"/>
      <c r="QFE4" s="43"/>
      <c r="QFF4" s="43"/>
      <c r="QFG4" s="43"/>
      <c r="QFH4" s="43"/>
      <c r="QFI4" s="43"/>
      <c r="QFJ4" s="43"/>
      <c r="QFK4" s="43"/>
      <c r="QFL4" s="43"/>
      <c r="QFM4" s="43"/>
      <c r="QFN4" s="43"/>
      <c r="QFO4" s="43"/>
      <c r="QFP4" s="43"/>
      <c r="QFQ4" s="43"/>
      <c r="QFR4" s="43"/>
      <c r="QFS4" s="43"/>
      <c r="QFT4" s="43"/>
      <c r="QFU4" s="43"/>
      <c r="QFV4" s="43"/>
      <c r="QFW4" s="43"/>
      <c r="QFX4" s="43"/>
      <c r="QFY4" s="43"/>
      <c r="QFZ4" s="43"/>
      <c r="QGA4" s="43"/>
      <c r="QGB4" s="43"/>
      <c r="QGC4" s="43"/>
      <c r="QGD4" s="43"/>
      <c r="QGE4" s="43"/>
      <c r="QGF4" s="43"/>
      <c r="QGG4" s="43"/>
      <c r="QGH4" s="43"/>
      <c r="QGI4" s="43"/>
      <c r="QGJ4" s="43"/>
      <c r="QGK4" s="43"/>
      <c r="QGL4" s="43"/>
      <c r="QGM4" s="43"/>
      <c r="QGN4" s="43"/>
      <c r="QGO4" s="43"/>
      <c r="QGP4" s="43"/>
      <c r="QGQ4" s="43"/>
      <c r="QGR4" s="43"/>
      <c r="QGS4" s="43"/>
      <c r="QGT4" s="43"/>
      <c r="QGU4" s="43"/>
      <c r="QGV4" s="43"/>
      <c r="QGW4" s="43"/>
      <c r="QGX4" s="43"/>
      <c r="QGY4" s="43"/>
      <c r="QGZ4" s="43"/>
      <c r="QHA4" s="43"/>
      <c r="QHB4" s="43"/>
      <c r="QHC4" s="43"/>
      <c r="QHD4" s="43"/>
      <c r="QHE4" s="43"/>
      <c r="QHF4" s="43"/>
      <c r="QHG4" s="43"/>
      <c r="QHH4" s="43"/>
      <c r="QHI4" s="43"/>
      <c r="QHJ4" s="43"/>
      <c r="QHK4" s="43"/>
      <c r="QHL4" s="43"/>
      <c r="QHM4" s="43"/>
      <c r="QHN4" s="43"/>
      <c r="QHO4" s="43"/>
      <c r="QHP4" s="43"/>
      <c r="QHQ4" s="43"/>
      <c r="QHR4" s="43"/>
      <c r="QHS4" s="43"/>
      <c r="QHT4" s="43"/>
      <c r="QHU4" s="43"/>
      <c r="QHV4" s="43"/>
      <c r="QHW4" s="43"/>
      <c r="QHX4" s="43"/>
      <c r="QHY4" s="43"/>
      <c r="QHZ4" s="43"/>
      <c r="QIA4" s="43"/>
      <c r="QIB4" s="43"/>
      <c r="QIC4" s="43"/>
      <c r="QID4" s="43"/>
      <c r="QIE4" s="43"/>
      <c r="QIF4" s="43"/>
      <c r="QIG4" s="43"/>
      <c r="QIH4" s="43"/>
      <c r="QII4" s="43"/>
      <c r="QIJ4" s="43"/>
      <c r="QIK4" s="43"/>
      <c r="QIL4" s="43"/>
      <c r="QIM4" s="43"/>
      <c r="QIN4" s="43"/>
      <c r="QIO4" s="43"/>
      <c r="QIP4" s="43"/>
      <c r="QIQ4" s="43"/>
      <c r="QIR4" s="43"/>
      <c r="QIS4" s="43"/>
      <c r="QIT4" s="43"/>
      <c r="QIU4" s="43"/>
      <c r="QIV4" s="43"/>
      <c r="QIW4" s="43"/>
      <c r="QIX4" s="43"/>
      <c r="QIY4" s="43"/>
      <c r="QIZ4" s="43"/>
      <c r="QJA4" s="43"/>
      <c r="QJB4" s="43"/>
      <c r="QJC4" s="43"/>
      <c r="QJD4" s="43"/>
      <c r="QJE4" s="43"/>
      <c r="QJF4" s="43"/>
      <c r="QJG4" s="43"/>
      <c r="QJH4" s="43"/>
      <c r="QJI4" s="43"/>
      <c r="QJJ4" s="43"/>
      <c r="QJK4" s="43"/>
      <c r="QJL4" s="43"/>
      <c r="QJM4" s="43"/>
      <c r="QJN4" s="43"/>
      <c r="QJO4" s="43"/>
      <c r="QJP4" s="43"/>
      <c r="QJQ4" s="43"/>
      <c r="QJR4" s="43"/>
      <c r="QJS4" s="43"/>
      <c r="QJT4" s="43"/>
      <c r="QJU4" s="43"/>
      <c r="QJV4" s="43"/>
      <c r="QJW4" s="43"/>
      <c r="QJX4" s="43"/>
      <c r="QJY4" s="43"/>
      <c r="QJZ4" s="43"/>
      <c r="QKA4" s="43"/>
      <c r="QKB4" s="43"/>
      <c r="QKC4" s="43"/>
      <c r="QKD4" s="43"/>
      <c r="QKE4" s="43"/>
      <c r="QKF4" s="43"/>
      <c r="QKG4" s="43"/>
      <c r="QKH4" s="43"/>
      <c r="QKI4" s="43"/>
      <c r="QKJ4" s="43"/>
      <c r="QKK4" s="43"/>
      <c r="QKL4" s="43"/>
      <c r="QKM4" s="43"/>
      <c r="QKN4" s="43"/>
      <c r="QKO4" s="43"/>
      <c r="QKP4" s="43"/>
      <c r="QKQ4" s="43"/>
      <c r="QKR4" s="43"/>
      <c r="QKS4" s="43"/>
      <c r="QKT4" s="43"/>
      <c r="QKU4" s="43"/>
      <c r="QKV4" s="43"/>
      <c r="QKW4" s="43"/>
      <c r="QKX4" s="43"/>
      <c r="QKY4" s="43"/>
      <c r="QKZ4" s="43"/>
      <c r="QLA4" s="43"/>
      <c r="QLB4" s="43"/>
      <c r="QLC4" s="43"/>
      <c r="QLD4" s="43"/>
      <c r="QLE4" s="43"/>
      <c r="QLF4" s="43"/>
      <c r="QLG4" s="43"/>
      <c r="QLH4" s="43"/>
      <c r="QLI4" s="43"/>
      <c r="QLJ4" s="43"/>
      <c r="QLK4" s="43"/>
      <c r="QLL4" s="43"/>
      <c r="QLM4" s="43"/>
      <c r="QLN4" s="43"/>
      <c r="QLO4" s="43"/>
      <c r="QLP4" s="43"/>
      <c r="QLQ4" s="43"/>
      <c r="QLR4" s="43"/>
      <c r="QLS4" s="43"/>
      <c r="QLT4" s="43"/>
      <c r="QLU4" s="43"/>
      <c r="QLV4" s="43"/>
      <c r="QLW4" s="43"/>
      <c r="QLX4" s="43"/>
      <c r="QLY4" s="43"/>
      <c r="QLZ4" s="43"/>
      <c r="QMA4" s="43"/>
      <c r="QMB4" s="43"/>
      <c r="QMC4" s="43"/>
      <c r="QMD4" s="43"/>
      <c r="QME4" s="43"/>
      <c r="QMF4" s="43"/>
      <c r="QMG4" s="43"/>
      <c r="QMH4" s="43"/>
      <c r="QMI4" s="43"/>
      <c r="QMJ4" s="43"/>
      <c r="QMK4" s="43"/>
      <c r="QML4" s="43"/>
      <c r="QMM4" s="43"/>
      <c r="QMN4" s="43"/>
      <c r="QMO4" s="43"/>
      <c r="QMP4" s="43"/>
      <c r="QMQ4" s="43"/>
      <c r="QMR4" s="43"/>
      <c r="QMS4" s="43"/>
      <c r="QMT4" s="43"/>
      <c r="QMU4" s="43"/>
      <c r="QMV4" s="43"/>
      <c r="QMW4" s="43"/>
      <c r="QMX4" s="43"/>
      <c r="QMY4" s="43"/>
      <c r="QMZ4" s="43"/>
      <c r="QNA4" s="43"/>
      <c r="QNB4" s="43"/>
      <c r="QNC4" s="43"/>
      <c r="QND4" s="43"/>
      <c r="QNE4" s="43"/>
      <c r="QNF4" s="43"/>
      <c r="QNG4" s="43"/>
      <c r="QNH4" s="43"/>
      <c r="QNI4" s="43"/>
      <c r="QNJ4" s="43"/>
      <c r="QNK4" s="43"/>
      <c r="QNL4" s="43"/>
      <c r="QNM4" s="43"/>
      <c r="QNN4" s="43"/>
      <c r="QNO4" s="43"/>
      <c r="QNP4" s="43"/>
      <c r="QNQ4" s="43"/>
      <c r="QNR4" s="43"/>
      <c r="QNS4" s="43"/>
      <c r="QNT4" s="43"/>
      <c r="QNU4" s="43"/>
      <c r="QNV4" s="43"/>
      <c r="QNW4" s="43"/>
      <c r="QNX4" s="43"/>
      <c r="QNY4" s="43"/>
      <c r="QNZ4" s="43"/>
      <c r="QOA4" s="43"/>
      <c r="QOB4" s="43"/>
      <c r="QOC4" s="43"/>
      <c r="QOD4" s="43"/>
      <c r="QOE4" s="43"/>
      <c r="QOF4" s="43"/>
      <c r="QOG4" s="43"/>
      <c r="QOH4" s="43"/>
      <c r="QOI4" s="43"/>
      <c r="QOJ4" s="43"/>
      <c r="QOK4" s="43"/>
      <c r="QOL4" s="43"/>
      <c r="QOM4" s="43"/>
      <c r="QON4" s="43"/>
      <c r="QOO4" s="43"/>
      <c r="QOP4" s="43"/>
      <c r="QOQ4" s="43"/>
      <c r="QOR4" s="43"/>
      <c r="QOS4" s="43"/>
      <c r="QOT4" s="43"/>
      <c r="QOU4" s="43"/>
      <c r="QOV4" s="43"/>
      <c r="QOW4" s="43"/>
      <c r="QOX4" s="43"/>
      <c r="QOY4" s="43"/>
      <c r="QOZ4" s="43"/>
      <c r="QPA4" s="43"/>
      <c r="QPB4" s="43"/>
      <c r="QPC4" s="43"/>
      <c r="QPD4" s="43"/>
      <c r="QPE4" s="43"/>
      <c r="QPF4" s="43"/>
      <c r="QPG4" s="43"/>
      <c r="QPH4" s="43"/>
      <c r="QPI4" s="43"/>
      <c r="QPJ4" s="43"/>
      <c r="QPK4" s="43"/>
      <c r="QPL4" s="43"/>
      <c r="QPM4" s="43"/>
      <c r="QPN4" s="43"/>
      <c r="QPO4" s="43"/>
      <c r="QPP4" s="43"/>
      <c r="QPQ4" s="43"/>
      <c r="QPR4" s="43"/>
      <c r="QPS4" s="43"/>
      <c r="QPT4" s="43"/>
      <c r="QPU4" s="43"/>
      <c r="QPV4" s="43"/>
      <c r="QPW4" s="43"/>
      <c r="QPX4" s="43"/>
      <c r="QPY4" s="43"/>
      <c r="QPZ4" s="43"/>
      <c r="QQA4" s="43"/>
      <c r="QQB4" s="43"/>
      <c r="QQC4" s="43"/>
      <c r="QQD4" s="43"/>
      <c r="QQE4" s="43"/>
      <c r="QQF4" s="43"/>
      <c r="QQG4" s="43"/>
      <c r="QQH4" s="43"/>
      <c r="QQI4" s="43"/>
      <c r="QQJ4" s="43"/>
      <c r="QQK4" s="43"/>
      <c r="QQL4" s="43"/>
      <c r="QQM4" s="43"/>
      <c r="QQN4" s="43"/>
      <c r="QQO4" s="43"/>
      <c r="QQP4" s="43"/>
      <c r="QQQ4" s="43"/>
      <c r="QQR4" s="43"/>
      <c r="QQS4" s="43"/>
      <c r="QQT4" s="43"/>
      <c r="QQU4" s="43"/>
      <c r="QQV4" s="43"/>
      <c r="QQW4" s="43"/>
      <c r="QQX4" s="43"/>
      <c r="QQY4" s="43"/>
      <c r="QQZ4" s="43"/>
      <c r="QRA4" s="43"/>
      <c r="QRB4" s="43"/>
      <c r="QRC4" s="43"/>
      <c r="QRD4" s="43"/>
      <c r="QRE4" s="43"/>
      <c r="QRF4" s="43"/>
      <c r="QRG4" s="43"/>
      <c r="QRH4" s="43"/>
      <c r="QRI4" s="43"/>
      <c r="QRJ4" s="43"/>
      <c r="QRK4" s="43"/>
      <c r="QRL4" s="43"/>
      <c r="QRM4" s="43"/>
      <c r="QRN4" s="43"/>
      <c r="QRO4" s="43"/>
      <c r="QRP4" s="43"/>
      <c r="QRQ4" s="43"/>
      <c r="QRR4" s="43"/>
      <c r="QRS4" s="43"/>
      <c r="QRT4" s="43"/>
      <c r="QRU4" s="43"/>
      <c r="QRV4" s="43"/>
      <c r="QRW4" s="43"/>
      <c r="QRX4" s="43"/>
      <c r="QRY4" s="43"/>
      <c r="QRZ4" s="43"/>
      <c r="QSA4" s="43"/>
      <c r="QSB4" s="43"/>
      <c r="QSC4" s="43"/>
      <c r="QSD4" s="43"/>
      <c r="QSE4" s="43"/>
      <c r="QSF4" s="43"/>
      <c r="QSG4" s="43"/>
      <c r="QSH4" s="43"/>
      <c r="QSI4" s="43"/>
      <c r="QSJ4" s="43"/>
      <c r="QSK4" s="43"/>
      <c r="QSL4" s="43"/>
      <c r="QSM4" s="43"/>
      <c r="QSN4" s="43"/>
      <c r="QSO4" s="43"/>
      <c r="QSP4" s="43"/>
      <c r="QSQ4" s="43"/>
      <c r="QSR4" s="43"/>
      <c r="QSS4" s="43"/>
      <c r="QST4" s="43"/>
      <c r="QSU4" s="43"/>
      <c r="QSV4" s="43"/>
      <c r="QSW4" s="43"/>
      <c r="QSX4" s="43"/>
      <c r="QSY4" s="43"/>
      <c r="QSZ4" s="43"/>
      <c r="QTA4" s="43"/>
      <c r="QTB4" s="43"/>
      <c r="QTC4" s="43"/>
      <c r="QTD4" s="43"/>
      <c r="QTE4" s="43"/>
      <c r="QTF4" s="43"/>
      <c r="QTG4" s="43"/>
      <c r="QTH4" s="43"/>
      <c r="QTI4" s="43"/>
      <c r="QTJ4" s="43"/>
      <c r="QTK4" s="43"/>
      <c r="QTL4" s="43"/>
      <c r="QTM4" s="43"/>
      <c r="QTN4" s="43"/>
      <c r="QTO4" s="43"/>
      <c r="QTP4" s="43"/>
      <c r="QTQ4" s="43"/>
      <c r="QTR4" s="43"/>
      <c r="QTS4" s="43"/>
      <c r="QTT4" s="43"/>
      <c r="QTU4" s="43"/>
      <c r="QTV4" s="43"/>
      <c r="QTW4" s="43"/>
      <c r="QTX4" s="43"/>
      <c r="QTY4" s="43"/>
      <c r="QTZ4" s="43"/>
      <c r="QUA4" s="43"/>
      <c r="QUB4" s="43"/>
      <c r="QUC4" s="43"/>
      <c r="QUD4" s="43"/>
      <c r="QUE4" s="43"/>
      <c r="QUF4" s="43"/>
      <c r="QUG4" s="43"/>
      <c r="QUH4" s="43"/>
      <c r="QUI4" s="43"/>
      <c r="QUJ4" s="43"/>
      <c r="QUK4" s="43"/>
      <c r="QUL4" s="43"/>
      <c r="QUM4" s="43"/>
      <c r="QUN4" s="43"/>
      <c r="QUO4" s="43"/>
      <c r="QUP4" s="43"/>
      <c r="QUQ4" s="43"/>
      <c r="QUR4" s="43"/>
      <c r="QUS4" s="43"/>
      <c r="QUT4" s="43"/>
      <c r="QUU4" s="43"/>
      <c r="QUV4" s="43"/>
      <c r="QUW4" s="43"/>
      <c r="QUX4" s="43"/>
      <c r="QUY4" s="43"/>
      <c r="QUZ4" s="43"/>
      <c r="QVA4" s="43"/>
      <c r="QVB4" s="43"/>
      <c r="QVC4" s="43"/>
      <c r="QVD4" s="43"/>
      <c r="QVE4" s="43"/>
      <c r="QVF4" s="43"/>
      <c r="QVG4" s="43"/>
      <c r="QVH4" s="43"/>
      <c r="QVI4" s="43"/>
      <c r="QVJ4" s="43"/>
      <c r="QVK4" s="43"/>
      <c r="QVL4" s="43"/>
      <c r="QVM4" s="43"/>
      <c r="QVN4" s="43"/>
      <c r="QVO4" s="43"/>
      <c r="QVP4" s="43"/>
      <c r="QVQ4" s="43"/>
      <c r="QVR4" s="43"/>
      <c r="QVS4" s="43"/>
      <c r="QVT4" s="43"/>
      <c r="QVU4" s="43"/>
      <c r="QVV4" s="43"/>
      <c r="QVW4" s="43"/>
      <c r="QVX4" s="43"/>
      <c r="QVY4" s="43"/>
      <c r="QVZ4" s="43"/>
      <c r="QWA4" s="43"/>
      <c r="QWB4" s="43"/>
      <c r="QWC4" s="43"/>
      <c r="QWD4" s="43"/>
      <c r="QWE4" s="43"/>
      <c r="QWF4" s="43"/>
      <c r="QWG4" s="43"/>
      <c r="QWH4" s="43"/>
      <c r="QWI4" s="43"/>
      <c r="QWJ4" s="43"/>
      <c r="QWK4" s="43"/>
      <c r="QWL4" s="43"/>
      <c r="QWM4" s="43"/>
      <c r="QWN4" s="43"/>
      <c r="QWO4" s="43"/>
      <c r="QWP4" s="43"/>
      <c r="QWQ4" s="43"/>
      <c r="QWR4" s="43"/>
      <c r="QWS4" s="43"/>
      <c r="QWT4" s="43"/>
      <c r="QWU4" s="43"/>
      <c r="QWV4" s="43"/>
      <c r="QWW4" s="43"/>
      <c r="QWX4" s="43"/>
      <c r="QWY4" s="43"/>
      <c r="QWZ4" s="43"/>
      <c r="QXA4" s="43"/>
      <c r="QXB4" s="43"/>
      <c r="QXC4" s="43"/>
      <c r="QXD4" s="43"/>
      <c r="QXE4" s="43"/>
      <c r="QXF4" s="43"/>
      <c r="QXG4" s="43"/>
      <c r="QXH4" s="43"/>
      <c r="QXI4" s="43"/>
      <c r="QXJ4" s="43"/>
      <c r="QXK4" s="43"/>
      <c r="QXL4" s="43"/>
      <c r="QXM4" s="43"/>
      <c r="QXN4" s="43"/>
      <c r="QXO4" s="43"/>
      <c r="QXP4" s="43"/>
      <c r="QXQ4" s="43"/>
      <c r="QXR4" s="43"/>
      <c r="QXS4" s="43"/>
      <c r="QXT4" s="43"/>
      <c r="QXU4" s="43"/>
      <c r="QXV4" s="43"/>
      <c r="QXW4" s="43"/>
      <c r="QXX4" s="43"/>
      <c r="QXY4" s="43"/>
      <c r="QXZ4" s="43"/>
      <c r="QYA4" s="43"/>
      <c r="QYB4" s="43"/>
      <c r="QYC4" s="43"/>
      <c r="QYD4" s="43"/>
      <c r="QYE4" s="43"/>
      <c r="QYF4" s="43"/>
      <c r="QYG4" s="43"/>
      <c r="QYH4" s="43"/>
      <c r="QYI4" s="43"/>
      <c r="QYJ4" s="43"/>
      <c r="QYK4" s="43"/>
      <c r="QYL4" s="43"/>
      <c r="QYM4" s="43"/>
      <c r="QYN4" s="43"/>
      <c r="QYO4" s="43"/>
      <c r="QYP4" s="43"/>
      <c r="QYQ4" s="43"/>
      <c r="QYR4" s="43"/>
      <c r="QYS4" s="43"/>
      <c r="QYT4" s="43"/>
      <c r="QYU4" s="43"/>
      <c r="QYV4" s="43"/>
      <c r="QYW4" s="43"/>
      <c r="QYX4" s="43"/>
      <c r="QYY4" s="43"/>
      <c r="QYZ4" s="43"/>
      <c r="QZA4" s="43"/>
      <c r="QZB4" s="43"/>
      <c r="QZC4" s="43"/>
      <c r="QZD4" s="43"/>
      <c r="QZE4" s="43"/>
      <c r="QZF4" s="43"/>
      <c r="QZG4" s="43"/>
      <c r="QZH4" s="43"/>
      <c r="QZI4" s="43"/>
      <c r="QZJ4" s="43"/>
      <c r="QZK4" s="43"/>
      <c r="QZL4" s="43"/>
      <c r="QZM4" s="43"/>
      <c r="QZN4" s="43"/>
      <c r="QZO4" s="43"/>
      <c r="QZP4" s="43"/>
      <c r="QZQ4" s="43"/>
      <c r="QZR4" s="43"/>
      <c r="QZS4" s="43"/>
      <c r="QZT4" s="43"/>
      <c r="QZU4" s="43"/>
      <c r="QZV4" s="43"/>
      <c r="QZW4" s="43"/>
      <c r="QZX4" s="43"/>
      <c r="QZY4" s="43"/>
      <c r="QZZ4" s="43"/>
      <c r="RAA4" s="43"/>
      <c r="RAB4" s="43"/>
      <c r="RAC4" s="43"/>
      <c r="RAD4" s="43"/>
      <c r="RAE4" s="43"/>
      <c r="RAF4" s="43"/>
      <c r="RAG4" s="43"/>
      <c r="RAH4" s="43"/>
      <c r="RAI4" s="43"/>
      <c r="RAJ4" s="43"/>
      <c r="RAK4" s="43"/>
      <c r="RAL4" s="43"/>
      <c r="RAM4" s="43"/>
      <c r="RAN4" s="43"/>
      <c r="RAO4" s="43"/>
      <c r="RAP4" s="43"/>
      <c r="RAQ4" s="43"/>
      <c r="RAR4" s="43"/>
      <c r="RAS4" s="43"/>
      <c r="RAT4" s="43"/>
      <c r="RAU4" s="43"/>
      <c r="RAV4" s="43"/>
      <c r="RAW4" s="43"/>
      <c r="RAX4" s="43"/>
      <c r="RAY4" s="43"/>
      <c r="RAZ4" s="43"/>
      <c r="RBA4" s="43"/>
      <c r="RBB4" s="43"/>
      <c r="RBC4" s="43"/>
      <c r="RBD4" s="43"/>
      <c r="RBE4" s="43"/>
      <c r="RBF4" s="43"/>
      <c r="RBG4" s="43"/>
      <c r="RBH4" s="43"/>
      <c r="RBI4" s="43"/>
      <c r="RBJ4" s="43"/>
      <c r="RBK4" s="43"/>
      <c r="RBL4" s="43"/>
      <c r="RBM4" s="43"/>
      <c r="RBN4" s="43"/>
      <c r="RBO4" s="43"/>
      <c r="RBP4" s="43"/>
      <c r="RBQ4" s="43"/>
      <c r="RBR4" s="43"/>
      <c r="RBS4" s="43"/>
      <c r="RBT4" s="43"/>
      <c r="RBU4" s="43"/>
      <c r="RBV4" s="43"/>
      <c r="RBW4" s="43"/>
      <c r="RBX4" s="43"/>
      <c r="RBY4" s="43"/>
      <c r="RBZ4" s="43"/>
      <c r="RCA4" s="43"/>
      <c r="RCB4" s="43"/>
      <c r="RCC4" s="43"/>
      <c r="RCD4" s="43"/>
      <c r="RCE4" s="43"/>
      <c r="RCF4" s="43"/>
      <c r="RCG4" s="43"/>
      <c r="RCH4" s="43"/>
      <c r="RCI4" s="43"/>
      <c r="RCJ4" s="43"/>
      <c r="RCK4" s="43"/>
      <c r="RCL4" s="43"/>
      <c r="RCM4" s="43"/>
      <c r="RCN4" s="43"/>
      <c r="RCO4" s="43"/>
      <c r="RCP4" s="43"/>
      <c r="RCQ4" s="43"/>
      <c r="RCR4" s="43"/>
      <c r="RCS4" s="43"/>
      <c r="RCT4" s="43"/>
      <c r="RCU4" s="43"/>
      <c r="RCV4" s="43"/>
      <c r="RCW4" s="43"/>
      <c r="RCX4" s="43"/>
      <c r="RCY4" s="43"/>
      <c r="RCZ4" s="43"/>
      <c r="RDA4" s="43"/>
      <c r="RDB4" s="43"/>
      <c r="RDC4" s="43"/>
      <c r="RDD4" s="43"/>
      <c r="RDE4" s="43"/>
      <c r="RDF4" s="43"/>
      <c r="RDG4" s="43"/>
      <c r="RDH4" s="43"/>
      <c r="RDI4" s="43"/>
      <c r="RDJ4" s="43"/>
      <c r="RDK4" s="43"/>
      <c r="RDL4" s="43"/>
      <c r="RDM4" s="43"/>
      <c r="RDN4" s="43"/>
      <c r="RDO4" s="43"/>
      <c r="RDP4" s="43"/>
      <c r="RDQ4" s="43"/>
      <c r="RDR4" s="43"/>
      <c r="RDS4" s="43"/>
      <c r="RDT4" s="43"/>
      <c r="RDU4" s="43"/>
      <c r="RDV4" s="43"/>
      <c r="RDW4" s="43"/>
      <c r="RDX4" s="43"/>
      <c r="RDY4" s="43"/>
      <c r="RDZ4" s="43"/>
      <c r="REA4" s="43"/>
      <c r="REB4" s="43"/>
      <c r="REC4" s="43"/>
      <c r="RED4" s="43"/>
      <c r="REE4" s="43"/>
      <c r="REF4" s="43"/>
      <c r="REG4" s="43"/>
      <c r="REH4" s="43"/>
      <c r="REI4" s="43"/>
      <c r="REJ4" s="43"/>
      <c r="REK4" s="43"/>
      <c r="REL4" s="43"/>
      <c r="REM4" s="43"/>
      <c r="REN4" s="43"/>
      <c r="REO4" s="43"/>
      <c r="REP4" s="43"/>
      <c r="REQ4" s="43"/>
      <c r="RER4" s="43"/>
      <c r="RES4" s="43"/>
      <c r="RET4" s="43"/>
      <c r="REU4" s="43"/>
      <c r="REV4" s="43"/>
      <c r="REW4" s="43"/>
      <c r="REX4" s="43"/>
      <c r="REY4" s="43"/>
      <c r="REZ4" s="43"/>
      <c r="RFA4" s="43"/>
      <c r="RFB4" s="43"/>
      <c r="RFC4" s="43"/>
      <c r="RFD4" s="43"/>
      <c r="RFE4" s="43"/>
      <c r="RFF4" s="43"/>
      <c r="RFG4" s="43"/>
      <c r="RFH4" s="43"/>
      <c r="RFI4" s="43"/>
      <c r="RFJ4" s="43"/>
      <c r="RFK4" s="43"/>
      <c r="RFL4" s="43"/>
      <c r="RFM4" s="43"/>
      <c r="RFN4" s="43"/>
      <c r="RFO4" s="43"/>
      <c r="RFP4" s="43"/>
      <c r="RFQ4" s="43"/>
      <c r="RFR4" s="43"/>
      <c r="RFS4" s="43"/>
      <c r="RFT4" s="43"/>
      <c r="RFU4" s="43"/>
      <c r="RFV4" s="43"/>
      <c r="RFW4" s="43"/>
      <c r="RFX4" s="43"/>
      <c r="RFY4" s="43"/>
      <c r="RFZ4" s="43"/>
      <c r="RGA4" s="43"/>
      <c r="RGB4" s="43"/>
      <c r="RGC4" s="43"/>
      <c r="RGD4" s="43"/>
      <c r="RGE4" s="43"/>
      <c r="RGF4" s="43"/>
      <c r="RGG4" s="43"/>
      <c r="RGH4" s="43"/>
      <c r="RGI4" s="43"/>
      <c r="RGJ4" s="43"/>
      <c r="RGK4" s="43"/>
      <c r="RGL4" s="43"/>
      <c r="RGM4" s="43"/>
      <c r="RGN4" s="43"/>
      <c r="RGO4" s="43"/>
      <c r="RGP4" s="43"/>
      <c r="RGQ4" s="43"/>
      <c r="RGR4" s="43"/>
      <c r="RGS4" s="43"/>
      <c r="RGT4" s="43"/>
      <c r="RGU4" s="43"/>
      <c r="RGV4" s="43"/>
      <c r="RGW4" s="43"/>
      <c r="RGX4" s="43"/>
      <c r="RGY4" s="43"/>
      <c r="RGZ4" s="43"/>
      <c r="RHA4" s="43"/>
      <c r="RHB4" s="43"/>
      <c r="RHC4" s="43"/>
      <c r="RHD4" s="43"/>
      <c r="RHE4" s="43"/>
      <c r="RHF4" s="43"/>
      <c r="RHG4" s="43"/>
      <c r="RHH4" s="43"/>
      <c r="RHI4" s="43"/>
      <c r="RHJ4" s="43"/>
      <c r="RHK4" s="43"/>
      <c r="RHL4" s="43"/>
      <c r="RHM4" s="43"/>
      <c r="RHN4" s="43"/>
      <c r="RHO4" s="43"/>
      <c r="RHP4" s="43"/>
      <c r="RHQ4" s="43"/>
      <c r="RHR4" s="43"/>
      <c r="RHS4" s="43"/>
      <c r="RHT4" s="43"/>
      <c r="RHU4" s="43"/>
      <c r="RHV4" s="43"/>
      <c r="RHW4" s="43"/>
      <c r="RHX4" s="43"/>
      <c r="RHY4" s="43"/>
      <c r="RHZ4" s="43"/>
      <c r="RIA4" s="43"/>
      <c r="RIB4" s="43"/>
      <c r="RIC4" s="43"/>
      <c r="RID4" s="43"/>
      <c r="RIE4" s="43"/>
      <c r="RIF4" s="43"/>
      <c r="RIG4" s="43"/>
      <c r="RIH4" s="43"/>
      <c r="RII4" s="43"/>
      <c r="RIJ4" s="43"/>
      <c r="RIK4" s="43"/>
      <c r="RIL4" s="43"/>
      <c r="RIM4" s="43"/>
      <c r="RIN4" s="43"/>
      <c r="RIO4" s="43"/>
      <c r="RIP4" s="43"/>
      <c r="RIQ4" s="43"/>
      <c r="RIR4" s="43"/>
      <c r="RIS4" s="43"/>
      <c r="RIT4" s="43"/>
      <c r="RIU4" s="43"/>
      <c r="RIV4" s="43"/>
      <c r="RIW4" s="43"/>
      <c r="RIX4" s="43"/>
      <c r="RIY4" s="43"/>
      <c r="RIZ4" s="43"/>
      <c r="RJA4" s="43"/>
      <c r="RJB4" s="43"/>
      <c r="RJC4" s="43"/>
      <c r="RJD4" s="43"/>
      <c r="RJE4" s="43"/>
      <c r="RJF4" s="43"/>
      <c r="RJG4" s="43"/>
      <c r="RJH4" s="43"/>
      <c r="RJI4" s="43"/>
      <c r="RJJ4" s="43"/>
      <c r="RJK4" s="43"/>
      <c r="RJL4" s="43"/>
      <c r="RJM4" s="43"/>
      <c r="RJN4" s="43"/>
      <c r="RJO4" s="43"/>
      <c r="RJP4" s="43"/>
      <c r="RJQ4" s="43"/>
      <c r="RJR4" s="43"/>
      <c r="RJS4" s="43"/>
      <c r="RJT4" s="43"/>
      <c r="RJU4" s="43"/>
      <c r="RJV4" s="43"/>
      <c r="RJW4" s="43"/>
      <c r="RJX4" s="43"/>
      <c r="RJY4" s="43"/>
      <c r="RJZ4" s="43"/>
      <c r="RKA4" s="43"/>
      <c r="RKB4" s="43"/>
      <c r="RKC4" s="43"/>
      <c r="RKD4" s="43"/>
      <c r="RKE4" s="43"/>
      <c r="RKF4" s="43"/>
      <c r="RKG4" s="43"/>
      <c r="RKH4" s="43"/>
      <c r="RKI4" s="43"/>
      <c r="RKJ4" s="43"/>
      <c r="RKK4" s="43"/>
      <c r="RKL4" s="43"/>
      <c r="RKM4" s="43"/>
      <c r="RKN4" s="43"/>
      <c r="RKO4" s="43"/>
      <c r="RKP4" s="43"/>
      <c r="RKQ4" s="43"/>
      <c r="RKR4" s="43"/>
      <c r="RKS4" s="43"/>
      <c r="RKT4" s="43"/>
      <c r="RKU4" s="43"/>
      <c r="RKV4" s="43"/>
      <c r="RKW4" s="43"/>
      <c r="RKX4" s="43"/>
      <c r="RKY4" s="43"/>
      <c r="RKZ4" s="43"/>
      <c r="RLA4" s="43"/>
      <c r="RLB4" s="43"/>
      <c r="RLC4" s="43"/>
      <c r="RLD4" s="43"/>
      <c r="RLE4" s="43"/>
      <c r="RLF4" s="43"/>
      <c r="RLG4" s="43"/>
      <c r="RLH4" s="43"/>
      <c r="RLI4" s="43"/>
      <c r="RLJ4" s="43"/>
      <c r="RLK4" s="43"/>
      <c r="RLL4" s="43"/>
      <c r="RLM4" s="43"/>
      <c r="RLN4" s="43"/>
      <c r="RLO4" s="43"/>
      <c r="RLP4" s="43"/>
      <c r="RLQ4" s="43"/>
      <c r="RLR4" s="43"/>
      <c r="RLS4" s="43"/>
      <c r="RLT4" s="43"/>
      <c r="RLU4" s="43"/>
      <c r="RLV4" s="43"/>
      <c r="RLW4" s="43"/>
      <c r="RLX4" s="43"/>
      <c r="RLY4" s="43"/>
      <c r="RLZ4" s="43"/>
      <c r="RMA4" s="43"/>
      <c r="RMB4" s="43"/>
      <c r="RMC4" s="43"/>
      <c r="RMD4" s="43"/>
      <c r="RME4" s="43"/>
      <c r="RMF4" s="43"/>
      <c r="RMG4" s="43"/>
      <c r="RMH4" s="43"/>
      <c r="RMI4" s="43"/>
      <c r="RMJ4" s="43"/>
      <c r="RMK4" s="43"/>
      <c r="RML4" s="43"/>
      <c r="RMM4" s="43"/>
      <c r="RMN4" s="43"/>
      <c r="RMO4" s="43"/>
      <c r="RMP4" s="43"/>
      <c r="RMQ4" s="43"/>
      <c r="RMR4" s="43"/>
      <c r="RMS4" s="43"/>
      <c r="RMT4" s="43"/>
      <c r="RMU4" s="43"/>
      <c r="RMV4" s="43"/>
      <c r="RMW4" s="43"/>
      <c r="RMX4" s="43"/>
      <c r="RMY4" s="43"/>
      <c r="RMZ4" s="43"/>
      <c r="RNA4" s="43"/>
      <c r="RNB4" s="43"/>
      <c r="RNC4" s="43"/>
      <c r="RND4" s="43"/>
      <c r="RNE4" s="43"/>
      <c r="RNF4" s="43"/>
      <c r="RNG4" s="43"/>
      <c r="RNH4" s="43"/>
      <c r="RNI4" s="43"/>
      <c r="RNJ4" s="43"/>
      <c r="RNK4" s="43"/>
      <c r="RNL4" s="43"/>
      <c r="RNM4" s="43"/>
      <c r="RNN4" s="43"/>
      <c r="RNO4" s="43"/>
      <c r="RNP4" s="43"/>
      <c r="RNQ4" s="43"/>
      <c r="RNR4" s="43"/>
      <c r="RNS4" s="43"/>
      <c r="RNT4" s="43"/>
      <c r="RNU4" s="43"/>
      <c r="RNV4" s="43"/>
      <c r="RNW4" s="43"/>
      <c r="RNX4" s="43"/>
      <c r="RNY4" s="43"/>
      <c r="RNZ4" s="43"/>
      <c r="ROA4" s="43"/>
      <c r="ROB4" s="43"/>
      <c r="ROC4" s="43"/>
      <c r="ROD4" s="43"/>
      <c r="ROE4" s="43"/>
      <c r="ROF4" s="43"/>
      <c r="ROG4" s="43"/>
      <c r="ROH4" s="43"/>
      <c r="ROI4" s="43"/>
      <c r="ROJ4" s="43"/>
      <c r="ROK4" s="43"/>
      <c r="ROL4" s="43"/>
      <c r="ROM4" s="43"/>
      <c r="RON4" s="43"/>
      <c r="ROO4" s="43"/>
      <c r="ROP4" s="43"/>
      <c r="ROQ4" s="43"/>
      <c r="ROR4" s="43"/>
      <c r="ROS4" s="43"/>
      <c r="ROT4" s="43"/>
      <c r="ROU4" s="43"/>
      <c r="ROV4" s="43"/>
      <c r="ROW4" s="43"/>
      <c r="ROX4" s="43"/>
      <c r="ROY4" s="43"/>
      <c r="ROZ4" s="43"/>
      <c r="RPA4" s="43"/>
      <c r="RPB4" s="43"/>
      <c r="RPC4" s="43"/>
      <c r="RPD4" s="43"/>
      <c r="RPE4" s="43"/>
      <c r="RPF4" s="43"/>
      <c r="RPG4" s="43"/>
      <c r="RPH4" s="43"/>
      <c r="RPI4" s="43"/>
      <c r="RPJ4" s="43"/>
      <c r="RPK4" s="43"/>
      <c r="RPL4" s="43"/>
      <c r="RPM4" s="43"/>
      <c r="RPN4" s="43"/>
      <c r="RPO4" s="43"/>
      <c r="RPP4" s="43"/>
      <c r="RPQ4" s="43"/>
      <c r="RPR4" s="43"/>
      <c r="RPS4" s="43"/>
      <c r="RPT4" s="43"/>
      <c r="RPU4" s="43"/>
      <c r="RPV4" s="43"/>
      <c r="RPW4" s="43"/>
      <c r="RPX4" s="43"/>
      <c r="RPY4" s="43"/>
      <c r="RPZ4" s="43"/>
      <c r="RQA4" s="43"/>
      <c r="RQB4" s="43"/>
      <c r="RQC4" s="43"/>
      <c r="RQD4" s="43"/>
      <c r="RQE4" s="43"/>
      <c r="RQF4" s="43"/>
      <c r="RQG4" s="43"/>
      <c r="RQH4" s="43"/>
      <c r="RQI4" s="43"/>
      <c r="RQJ4" s="43"/>
      <c r="RQK4" s="43"/>
      <c r="RQL4" s="43"/>
      <c r="RQM4" s="43"/>
      <c r="RQN4" s="43"/>
      <c r="RQO4" s="43"/>
      <c r="RQP4" s="43"/>
      <c r="RQQ4" s="43"/>
      <c r="RQR4" s="43"/>
      <c r="RQS4" s="43"/>
      <c r="RQT4" s="43"/>
      <c r="RQU4" s="43"/>
      <c r="RQV4" s="43"/>
      <c r="RQW4" s="43"/>
      <c r="RQX4" s="43"/>
      <c r="RQY4" s="43"/>
      <c r="RQZ4" s="43"/>
      <c r="RRA4" s="43"/>
      <c r="RRB4" s="43"/>
      <c r="RRC4" s="43"/>
      <c r="RRD4" s="43"/>
      <c r="RRE4" s="43"/>
      <c r="RRF4" s="43"/>
      <c r="RRG4" s="43"/>
      <c r="RRH4" s="43"/>
      <c r="RRI4" s="43"/>
      <c r="RRJ4" s="43"/>
      <c r="RRK4" s="43"/>
      <c r="RRL4" s="43"/>
      <c r="RRM4" s="43"/>
      <c r="RRN4" s="43"/>
      <c r="RRO4" s="43"/>
      <c r="RRP4" s="43"/>
      <c r="RRQ4" s="43"/>
      <c r="RRR4" s="43"/>
      <c r="RRS4" s="43"/>
      <c r="RRT4" s="43"/>
      <c r="RRU4" s="43"/>
      <c r="RRV4" s="43"/>
      <c r="RRW4" s="43"/>
      <c r="RRX4" s="43"/>
      <c r="RRY4" s="43"/>
      <c r="RRZ4" s="43"/>
      <c r="RSA4" s="43"/>
      <c r="RSB4" s="43"/>
      <c r="RSC4" s="43"/>
      <c r="RSD4" s="43"/>
      <c r="RSE4" s="43"/>
      <c r="RSF4" s="43"/>
      <c r="RSG4" s="43"/>
      <c r="RSH4" s="43"/>
      <c r="RSI4" s="43"/>
      <c r="RSJ4" s="43"/>
      <c r="RSK4" s="43"/>
      <c r="RSL4" s="43"/>
      <c r="RSM4" s="43"/>
      <c r="RSN4" s="43"/>
      <c r="RSO4" s="43"/>
      <c r="RSP4" s="43"/>
      <c r="RSQ4" s="43"/>
      <c r="RSR4" s="43"/>
      <c r="RSS4" s="43"/>
      <c r="RST4" s="43"/>
      <c r="RSU4" s="43"/>
      <c r="RSV4" s="43"/>
      <c r="RSW4" s="43"/>
      <c r="RSX4" s="43"/>
      <c r="RSY4" s="43"/>
      <c r="RSZ4" s="43"/>
      <c r="RTA4" s="43"/>
      <c r="RTB4" s="43"/>
      <c r="RTC4" s="43"/>
      <c r="RTD4" s="43"/>
      <c r="RTE4" s="43"/>
      <c r="RTF4" s="43"/>
      <c r="RTG4" s="43"/>
      <c r="RTH4" s="43"/>
      <c r="RTI4" s="43"/>
      <c r="RTJ4" s="43"/>
      <c r="RTK4" s="43"/>
      <c r="RTL4" s="43"/>
      <c r="RTM4" s="43"/>
      <c r="RTN4" s="43"/>
      <c r="RTO4" s="43"/>
      <c r="RTP4" s="43"/>
      <c r="RTQ4" s="43"/>
      <c r="RTR4" s="43"/>
      <c r="RTS4" s="43"/>
      <c r="RTT4" s="43"/>
      <c r="RTU4" s="43"/>
      <c r="RTV4" s="43"/>
      <c r="RTW4" s="43"/>
      <c r="RTX4" s="43"/>
      <c r="RTY4" s="43"/>
      <c r="RTZ4" s="43"/>
      <c r="RUA4" s="43"/>
      <c r="RUB4" s="43"/>
      <c r="RUC4" s="43"/>
      <c r="RUD4" s="43"/>
      <c r="RUE4" s="43"/>
      <c r="RUF4" s="43"/>
      <c r="RUG4" s="43"/>
      <c r="RUH4" s="43"/>
      <c r="RUI4" s="43"/>
      <c r="RUJ4" s="43"/>
      <c r="RUK4" s="43"/>
      <c r="RUL4" s="43"/>
      <c r="RUM4" s="43"/>
      <c r="RUN4" s="43"/>
      <c r="RUO4" s="43"/>
      <c r="RUP4" s="43"/>
      <c r="RUQ4" s="43"/>
      <c r="RUR4" s="43"/>
      <c r="RUS4" s="43"/>
      <c r="RUT4" s="43"/>
      <c r="RUU4" s="43"/>
      <c r="RUV4" s="43"/>
      <c r="RUW4" s="43"/>
      <c r="RUX4" s="43"/>
      <c r="RUY4" s="43"/>
      <c r="RUZ4" s="43"/>
      <c r="RVA4" s="43"/>
      <c r="RVB4" s="43"/>
      <c r="RVC4" s="43"/>
      <c r="RVD4" s="43"/>
      <c r="RVE4" s="43"/>
      <c r="RVF4" s="43"/>
      <c r="RVG4" s="43"/>
      <c r="RVH4" s="43"/>
      <c r="RVI4" s="43"/>
      <c r="RVJ4" s="43"/>
      <c r="RVK4" s="43"/>
      <c r="RVL4" s="43"/>
      <c r="RVM4" s="43"/>
      <c r="RVN4" s="43"/>
      <c r="RVO4" s="43"/>
      <c r="RVP4" s="43"/>
      <c r="RVQ4" s="43"/>
      <c r="RVR4" s="43"/>
      <c r="RVS4" s="43"/>
      <c r="RVT4" s="43"/>
      <c r="RVU4" s="43"/>
      <c r="RVV4" s="43"/>
      <c r="RVW4" s="43"/>
      <c r="RVX4" s="43"/>
      <c r="RVY4" s="43"/>
      <c r="RVZ4" s="43"/>
      <c r="RWA4" s="43"/>
      <c r="RWB4" s="43"/>
      <c r="RWC4" s="43"/>
      <c r="RWD4" s="43"/>
      <c r="RWE4" s="43"/>
      <c r="RWF4" s="43"/>
      <c r="RWG4" s="43"/>
      <c r="RWH4" s="43"/>
      <c r="RWI4" s="43"/>
      <c r="RWJ4" s="43"/>
      <c r="RWK4" s="43"/>
      <c r="RWL4" s="43"/>
      <c r="RWM4" s="43"/>
      <c r="RWN4" s="43"/>
      <c r="RWO4" s="43"/>
      <c r="RWP4" s="43"/>
      <c r="RWQ4" s="43"/>
      <c r="RWR4" s="43"/>
      <c r="RWS4" s="43"/>
      <c r="RWT4" s="43"/>
      <c r="RWU4" s="43"/>
      <c r="RWV4" s="43"/>
      <c r="RWW4" s="43"/>
      <c r="RWX4" s="43"/>
      <c r="RWY4" s="43"/>
      <c r="RWZ4" s="43"/>
      <c r="RXA4" s="43"/>
      <c r="RXB4" s="43"/>
      <c r="RXC4" s="43"/>
      <c r="RXD4" s="43"/>
      <c r="RXE4" s="43"/>
      <c r="RXF4" s="43"/>
      <c r="RXG4" s="43"/>
      <c r="RXH4" s="43"/>
      <c r="RXI4" s="43"/>
      <c r="RXJ4" s="43"/>
      <c r="RXK4" s="43"/>
      <c r="RXL4" s="43"/>
      <c r="RXM4" s="43"/>
      <c r="RXN4" s="43"/>
      <c r="RXO4" s="43"/>
      <c r="RXP4" s="43"/>
      <c r="RXQ4" s="43"/>
      <c r="RXR4" s="43"/>
      <c r="RXS4" s="43"/>
      <c r="RXT4" s="43"/>
      <c r="RXU4" s="43"/>
      <c r="RXV4" s="43"/>
      <c r="RXW4" s="43"/>
      <c r="RXX4" s="43"/>
      <c r="RXY4" s="43"/>
      <c r="RXZ4" s="43"/>
      <c r="RYA4" s="43"/>
      <c r="RYB4" s="43"/>
      <c r="RYC4" s="43"/>
      <c r="RYD4" s="43"/>
      <c r="RYE4" s="43"/>
      <c r="RYF4" s="43"/>
      <c r="RYG4" s="43"/>
      <c r="RYH4" s="43"/>
      <c r="RYI4" s="43"/>
      <c r="RYJ4" s="43"/>
      <c r="RYK4" s="43"/>
      <c r="RYL4" s="43"/>
      <c r="RYM4" s="43"/>
      <c r="RYN4" s="43"/>
      <c r="RYO4" s="43"/>
      <c r="RYP4" s="43"/>
      <c r="RYQ4" s="43"/>
      <c r="RYR4" s="43"/>
      <c r="RYS4" s="43"/>
      <c r="RYT4" s="43"/>
      <c r="RYU4" s="43"/>
      <c r="RYV4" s="43"/>
      <c r="RYW4" s="43"/>
      <c r="RYX4" s="43"/>
      <c r="RYY4" s="43"/>
      <c r="RYZ4" s="43"/>
      <c r="RZA4" s="43"/>
      <c r="RZB4" s="43"/>
      <c r="RZC4" s="43"/>
      <c r="RZD4" s="43"/>
      <c r="RZE4" s="43"/>
      <c r="RZF4" s="43"/>
      <c r="RZG4" s="43"/>
      <c r="RZH4" s="43"/>
      <c r="RZI4" s="43"/>
      <c r="RZJ4" s="43"/>
      <c r="RZK4" s="43"/>
      <c r="RZL4" s="43"/>
      <c r="RZM4" s="43"/>
      <c r="RZN4" s="43"/>
      <c r="RZO4" s="43"/>
      <c r="RZP4" s="43"/>
      <c r="RZQ4" s="43"/>
      <c r="RZR4" s="43"/>
      <c r="RZS4" s="43"/>
      <c r="RZT4" s="43"/>
      <c r="RZU4" s="43"/>
      <c r="RZV4" s="43"/>
      <c r="RZW4" s="43"/>
      <c r="RZX4" s="43"/>
      <c r="RZY4" s="43"/>
      <c r="RZZ4" s="43"/>
      <c r="SAA4" s="43"/>
      <c r="SAB4" s="43"/>
      <c r="SAC4" s="43"/>
      <c r="SAD4" s="43"/>
      <c r="SAE4" s="43"/>
      <c r="SAF4" s="43"/>
      <c r="SAG4" s="43"/>
      <c r="SAH4" s="43"/>
      <c r="SAI4" s="43"/>
      <c r="SAJ4" s="43"/>
      <c r="SAK4" s="43"/>
      <c r="SAL4" s="43"/>
      <c r="SAM4" s="43"/>
      <c r="SAN4" s="43"/>
      <c r="SAO4" s="43"/>
      <c r="SAP4" s="43"/>
      <c r="SAQ4" s="43"/>
      <c r="SAR4" s="43"/>
      <c r="SAS4" s="43"/>
      <c r="SAT4" s="43"/>
      <c r="SAU4" s="43"/>
      <c r="SAV4" s="43"/>
      <c r="SAW4" s="43"/>
      <c r="SAX4" s="43"/>
      <c r="SAY4" s="43"/>
      <c r="SAZ4" s="43"/>
      <c r="SBA4" s="43"/>
      <c r="SBB4" s="43"/>
      <c r="SBC4" s="43"/>
      <c r="SBD4" s="43"/>
      <c r="SBE4" s="43"/>
      <c r="SBF4" s="43"/>
      <c r="SBG4" s="43"/>
      <c r="SBH4" s="43"/>
      <c r="SBI4" s="43"/>
      <c r="SBJ4" s="43"/>
      <c r="SBK4" s="43"/>
      <c r="SBL4" s="43"/>
      <c r="SBM4" s="43"/>
      <c r="SBN4" s="43"/>
      <c r="SBO4" s="43"/>
      <c r="SBP4" s="43"/>
      <c r="SBQ4" s="43"/>
      <c r="SBR4" s="43"/>
      <c r="SBS4" s="43"/>
      <c r="SBT4" s="43"/>
      <c r="SBU4" s="43"/>
      <c r="SBV4" s="43"/>
      <c r="SBW4" s="43"/>
      <c r="SBX4" s="43"/>
      <c r="SBY4" s="43"/>
      <c r="SBZ4" s="43"/>
      <c r="SCA4" s="43"/>
      <c r="SCB4" s="43"/>
      <c r="SCC4" s="43"/>
      <c r="SCD4" s="43"/>
      <c r="SCE4" s="43"/>
      <c r="SCF4" s="43"/>
      <c r="SCG4" s="43"/>
      <c r="SCH4" s="43"/>
      <c r="SCI4" s="43"/>
      <c r="SCJ4" s="43"/>
      <c r="SCK4" s="43"/>
      <c r="SCL4" s="43"/>
      <c r="SCM4" s="43"/>
      <c r="SCN4" s="43"/>
      <c r="SCO4" s="43"/>
      <c r="SCP4" s="43"/>
      <c r="SCQ4" s="43"/>
      <c r="SCR4" s="43"/>
      <c r="SCS4" s="43"/>
      <c r="SCT4" s="43"/>
      <c r="SCU4" s="43"/>
      <c r="SCV4" s="43"/>
      <c r="SCW4" s="43"/>
      <c r="SCX4" s="43"/>
      <c r="SCY4" s="43"/>
      <c r="SCZ4" s="43"/>
      <c r="SDA4" s="43"/>
      <c r="SDB4" s="43"/>
      <c r="SDC4" s="43"/>
      <c r="SDD4" s="43"/>
      <c r="SDE4" s="43"/>
      <c r="SDF4" s="43"/>
      <c r="SDG4" s="43"/>
      <c r="SDH4" s="43"/>
      <c r="SDI4" s="43"/>
      <c r="SDJ4" s="43"/>
      <c r="SDK4" s="43"/>
      <c r="SDL4" s="43"/>
      <c r="SDM4" s="43"/>
      <c r="SDN4" s="43"/>
      <c r="SDO4" s="43"/>
      <c r="SDP4" s="43"/>
      <c r="SDQ4" s="43"/>
      <c r="SDR4" s="43"/>
      <c r="SDS4" s="43"/>
      <c r="SDT4" s="43"/>
      <c r="SDU4" s="43"/>
      <c r="SDV4" s="43"/>
      <c r="SDW4" s="43"/>
      <c r="SDX4" s="43"/>
      <c r="SDY4" s="43"/>
      <c r="SDZ4" s="43"/>
      <c r="SEA4" s="43"/>
      <c r="SEB4" s="43"/>
      <c r="SEC4" s="43"/>
      <c r="SED4" s="43"/>
      <c r="SEE4" s="43"/>
      <c r="SEF4" s="43"/>
      <c r="SEG4" s="43"/>
      <c r="SEH4" s="43"/>
      <c r="SEI4" s="43"/>
      <c r="SEJ4" s="43"/>
      <c r="SEK4" s="43"/>
      <c r="SEL4" s="43"/>
      <c r="SEM4" s="43"/>
      <c r="SEN4" s="43"/>
      <c r="SEO4" s="43"/>
      <c r="SEP4" s="43"/>
      <c r="SEQ4" s="43"/>
      <c r="SER4" s="43"/>
      <c r="SES4" s="43"/>
      <c r="SET4" s="43"/>
      <c r="SEU4" s="43"/>
      <c r="SEV4" s="43"/>
      <c r="SEW4" s="43"/>
      <c r="SEX4" s="43"/>
      <c r="SEY4" s="43"/>
      <c r="SEZ4" s="43"/>
      <c r="SFA4" s="43"/>
      <c r="SFB4" s="43"/>
      <c r="SFC4" s="43"/>
      <c r="SFD4" s="43"/>
      <c r="SFE4" s="43"/>
      <c r="SFF4" s="43"/>
      <c r="SFG4" s="43"/>
      <c r="SFH4" s="43"/>
      <c r="SFI4" s="43"/>
      <c r="SFJ4" s="43"/>
      <c r="SFK4" s="43"/>
      <c r="SFL4" s="43"/>
      <c r="SFM4" s="43"/>
      <c r="SFN4" s="43"/>
      <c r="SFO4" s="43"/>
      <c r="SFP4" s="43"/>
      <c r="SFQ4" s="43"/>
      <c r="SFR4" s="43"/>
      <c r="SFS4" s="43"/>
      <c r="SFT4" s="43"/>
      <c r="SFU4" s="43"/>
      <c r="SFV4" s="43"/>
      <c r="SFW4" s="43"/>
      <c r="SFX4" s="43"/>
      <c r="SFY4" s="43"/>
      <c r="SFZ4" s="43"/>
      <c r="SGA4" s="43"/>
      <c r="SGB4" s="43"/>
      <c r="SGC4" s="43"/>
      <c r="SGD4" s="43"/>
      <c r="SGE4" s="43"/>
      <c r="SGF4" s="43"/>
      <c r="SGG4" s="43"/>
      <c r="SGH4" s="43"/>
      <c r="SGI4" s="43"/>
      <c r="SGJ4" s="43"/>
      <c r="SGK4" s="43"/>
      <c r="SGL4" s="43"/>
      <c r="SGM4" s="43"/>
      <c r="SGN4" s="43"/>
      <c r="SGO4" s="43"/>
      <c r="SGP4" s="43"/>
      <c r="SGQ4" s="43"/>
      <c r="SGR4" s="43"/>
      <c r="SGS4" s="43"/>
      <c r="SGT4" s="43"/>
      <c r="SGU4" s="43"/>
      <c r="SGV4" s="43"/>
      <c r="SGW4" s="43"/>
      <c r="SGX4" s="43"/>
      <c r="SGY4" s="43"/>
      <c r="SGZ4" s="43"/>
      <c r="SHA4" s="43"/>
      <c r="SHB4" s="43"/>
      <c r="SHC4" s="43"/>
      <c r="SHD4" s="43"/>
      <c r="SHE4" s="43"/>
      <c r="SHF4" s="43"/>
      <c r="SHG4" s="43"/>
      <c r="SHH4" s="43"/>
      <c r="SHI4" s="43"/>
      <c r="SHJ4" s="43"/>
      <c r="SHK4" s="43"/>
      <c r="SHL4" s="43"/>
      <c r="SHM4" s="43"/>
      <c r="SHN4" s="43"/>
      <c r="SHO4" s="43"/>
      <c r="SHP4" s="43"/>
      <c r="SHQ4" s="43"/>
      <c r="SHR4" s="43"/>
      <c r="SHS4" s="43"/>
      <c r="SHT4" s="43"/>
      <c r="SHU4" s="43"/>
      <c r="SHV4" s="43"/>
      <c r="SHW4" s="43"/>
      <c r="SHX4" s="43"/>
      <c r="SHY4" s="43"/>
      <c r="SHZ4" s="43"/>
      <c r="SIA4" s="43"/>
      <c r="SIB4" s="43"/>
      <c r="SIC4" s="43"/>
      <c r="SID4" s="43"/>
      <c r="SIE4" s="43"/>
      <c r="SIF4" s="43"/>
      <c r="SIG4" s="43"/>
      <c r="SIH4" s="43"/>
      <c r="SII4" s="43"/>
      <c r="SIJ4" s="43"/>
      <c r="SIK4" s="43"/>
      <c r="SIL4" s="43"/>
      <c r="SIM4" s="43"/>
      <c r="SIN4" s="43"/>
      <c r="SIO4" s="43"/>
      <c r="SIP4" s="43"/>
      <c r="SIQ4" s="43"/>
      <c r="SIR4" s="43"/>
      <c r="SIS4" s="43"/>
      <c r="SIT4" s="43"/>
      <c r="SIU4" s="43"/>
      <c r="SIV4" s="43"/>
      <c r="SIW4" s="43"/>
      <c r="SIX4" s="43"/>
      <c r="SIY4" s="43"/>
      <c r="SIZ4" s="43"/>
      <c r="SJA4" s="43"/>
      <c r="SJB4" s="43"/>
      <c r="SJC4" s="43"/>
      <c r="SJD4" s="43"/>
      <c r="SJE4" s="43"/>
      <c r="SJF4" s="43"/>
      <c r="SJG4" s="43"/>
      <c r="SJH4" s="43"/>
      <c r="SJI4" s="43"/>
      <c r="SJJ4" s="43"/>
      <c r="SJK4" s="43"/>
      <c r="SJL4" s="43"/>
      <c r="SJM4" s="43"/>
      <c r="SJN4" s="43"/>
      <c r="SJO4" s="43"/>
      <c r="SJP4" s="43"/>
      <c r="SJQ4" s="43"/>
      <c r="SJR4" s="43"/>
      <c r="SJS4" s="43"/>
      <c r="SJT4" s="43"/>
      <c r="SJU4" s="43"/>
      <c r="SJV4" s="43"/>
      <c r="SJW4" s="43"/>
      <c r="SJX4" s="43"/>
      <c r="SJY4" s="43"/>
      <c r="SJZ4" s="43"/>
      <c r="SKA4" s="43"/>
      <c r="SKB4" s="43"/>
      <c r="SKC4" s="43"/>
      <c r="SKD4" s="43"/>
      <c r="SKE4" s="43"/>
      <c r="SKF4" s="43"/>
      <c r="SKG4" s="43"/>
      <c r="SKH4" s="43"/>
      <c r="SKI4" s="43"/>
      <c r="SKJ4" s="43"/>
      <c r="SKK4" s="43"/>
      <c r="SKL4" s="43"/>
      <c r="SKM4" s="43"/>
      <c r="SKN4" s="43"/>
      <c r="SKO4" s="43"/>
      <c r="SKP4" s="43"/>
      <c r="SKQ4" s="43"/>
      <c r="SKR4" s="43"/>
      <c r="SKS4" s="43"/>
      <c r="SKT4" s="43"/>
      <c r="SKU4" s="43"/>
      <c r="SKV4" s="43"/>
      <c r="SKW4" s="43"/>
      <c r="SKX4" s="43"/>
      <c r="SKY4" s="43"/>
      <c r="SKZ4" s="43"/>
      <c r="SLA4" s="43"/>
      <c r="SLB4" s="43"/>
      <c r="SLC4" s="43"/>
      <c r="SLD4" s="43"/>
      <c r="SLE4" s="43"/>
      <c r="SLF4" s="43"/>
      <c r="SLG4" s="43"/>
      <c r="SLH4" s="43"/>
      <c r="SLI4" s="43"/>
      <c r="SLJ4" s="43"/>
      <c r="SLK4" s="43"/>
      <c r="SLL4" s="43"/>
      <c r="SLM4" s="43"/>
      <c r="SLN4" s="43"/>
      <c r="SLO4" s="43"/>
      <c r="SLP4" s="43"/>
      <c r="SLQ4" s="43"/>
      <c r="SLR4" s="43"/>
      <c r="SLS4" s="43"/>
      <c r="SLT4" s="43"/>
      <c r="SLU4" s="43"/>
      <c r="SLV4" s="43"/>
      <c r="SLW4" s="43"/>
      <c r="SLX4" s="43"/>
      <c r="SLY4" s="43"/>
      <c r="SLZ4" s="43"/>
      <c r="SMA4" s="43"/>
      <c r="SMB4" s="43"/>
      <c r="SMC4" s="43"/>
      <c r="SMD4" s="43"/>
      <c r="SME4" s="43"/>
      <c r="SMF4" s="43"/>
      <c r="SMG4" s="43"/>
      <c r="SMH4" s="43"/>
      <c r="SMI4" s="43"/>
      <c r="SMJ4" s="43"/>
      <c r="SMK4" s="43"/>
      <c r="SML4" s="43"/>
      <c r="SMM4" s="43"/>
      <c r="SMN4" s="43"/>
      <c r="SMO4" s="43"/>
      <c r="SMP4" s="43"/>
      <c r="SMQ4" s="43"/>
      <c r="SMR4" s="43"/>
      <c r="SMS4" s="43"/>
      <c r="SMT4" s="43"/>
      <c r="SMU4" s="43"/>
      <c r="SMV4" s="43"/>
      <c r="SMW4" s="43"/>
      <c r="SMX4" s="43"/>
      <c r="SMY4" s="43"/>
      <c r="SMZ4" s="43"/>
      <c r="SNA4" s="43"/>
      <c r="SNB4" s="43"/>
      <c r="SNC4" s="43"/>
      <c r="SND4" s="43"/>
      <c r="SNE4" s="43"/>
      <c r="SNF4" s="43"/>
      <c r="SNG4" s="43"/>
      <c r="SNH4" s="43"/>
      <c r="SNI4" s="43"/>
      <c r="SNJ4" s="43"/>
      <c r="SNK4" s="43"/>
      <c r="SNL4" s="43"/>
      <c r="SNM4" s="43"/>
      <c r="SNN4" s="43"/>
      <c r="SNO4" s="43"/>
      <c r="SNP4" s="43"/>
      <c r="SNQ4" s="43"/>
      <c r="SNR4" s="43"/>
      <c r="SNS4" s="43"/>
      <c r="SNT4" s="43"/>
      <c r="SNU4" s="43"/>
      <c r="SNV4" s="43"/>
      <c r="SNW4" s="43"/>
      <c r="SNX4" s="43"/>
      <c r="SNY4" s="43"/>
      <c r="SNZ4" s="43"/>
      <c r="SOA4" s="43"/>
      <c r="SOB4" s="43"/>
      <c r="SOC4" s="43"/>
      <c r="SOD4" s="43"/>
      <c r="SOE4" s="43"/>
      <c r="SOF4" s="43"/>
      <c r="SOG4" s="43"/>
      <c r="SOH4" s="43"/>
      <c r="SOI4" s="43"/>
      <c r="SOJ4" s="43"/>
      <c r="SOK4" s="43"/>
      <c r="SOL4" s="43"/>
      <c r="SOM4" s="43"/>
      <c r="SON4" s="43"/>
      <c r="SOO4" s="43"/>
      <c r="SOP4" s="43"/>
      <c r="SOQ4" s="43"/>
      <c r="SOR4" s="43"/>
      <c r="SOS4" s="43"/>
      <c r="SOT4" s="43"/>
      <c r="SOU4" s="43"/>
      <c r="SOV4" s="43"/>
      <c r="SOW4" s="43"/>
      <c r="SOX4" s="43"/>
      <c r="SOY4" s="43"/>
      <c r="SOZ4" s="43"/>
      <c r="SPA4" s="43"/>
      <c r="SPB4" s="43"/>
      <c r="SPC4" s="43"/>
      <c r="SPD4" s="43"/>
      <c r="SPE4" s="43"/>
      <c r="SPF4" s="43"/>
      <c r="SPG4" s="43"/>
      <c r="SPH4" s="43"/>
      <c r="SPI4" s="43"/>
      <c r="SPJ4" s="43"/>
      <c r="SPK4" s="43"/>
      <c r="SPL4" s="43"/>
      <c r="SPM4" s="43"/>
      <c r="SPN4" s="43"/>
      <c r="SPO4" s="43"/>
      <c r="SPP4" s="43"/>
      <c r="SPQ4" s="43"/>
      <c r="SPR4" s="43"/>
      <c r="SPS4" s="43"/>
      <c r="SPT4" s="43"/>
      <c r="SPU4" s="43"/>
      <c r="SPV4" s="43"/>
      <c r="SPW4" s="43"/>
      <c r="SPX4" s="43"/>
      <c r="SPY4" s="43"/>
      <c r="SPZ4" s="43"/>
      <c r="SQA4" s="43"/>
      <c r="SQB4" s="43"/>
      <c r="SQC4" s="43"/>
      <c r="SQD4" s="43"/>
      <c r="SQE4" s="43"/>
      <c r="SQF4" s="43"/>
      <c r="SQG4" s="43"/>
      <c r="SQH4" s="43"/>
      <c r="SQI4" s="43"/>
      <c r="SQJ4" s="43"/>
      <c r="SQK4" s="43"/>
      <c r="SQL4" s="43"/>
      <c r="SQM4" s="43"/>
      <c r="SQN4" s="43"/>
      <c r="SQO4" s="43"/>
      <c r="SQP4" s="43"/>
      <c r="SQQ4" s="43"/>
      <c r="SQR4" s="43"/>
      <c r="SQS4" s="43"/>
      <c r="SQT4" s="43"/>
      <c r="SQU4" s="43"/>
      <c r="SQV4" s="43"/>
      <c r="SQW4" s="43"/>
      <c r="SQX4" s="43"/>
      <c r="SQY4" s="43"/>
      <c r="SQZ4" s="43"/>
      <c r="SRA4" s="43"/>
      <c r="SRB4" s="43"/>
      <c r="SRC4" s="43"/>
      <c r="SRD4" s="43"/>
      <c r="SRE4" s="43"/>
      <c r="SRF4" s="43"/>
      <c r="SRG4" s="43"/>
      <c r="SRH4" s="43"/>
      <c r="SRI4" s="43"/>
      <c r="SRJ4" s="43"/>
      <c r="SRK4" s="43"/>
      <c r="SRL4" s="43"/>
      <c r="SRM4" s="43"/>
      <c r="SRN4" s="43"/>
      <c r="SRO4" s="43"/>
      <c r="SRP4" s="43"/>
      <c r="SRQ4" s="43"/>
      <c r="SRR4" s="43"/>
      <c r="SRS4" s="43"/>
      <c r="SRT4" s="43"/>
      <c r="SRU4" s="43"/>
      <c r="SRV4" s="43"/>
      <c r="SRW4" s="43"/>
      <c r="SRX4" s="43"/>
      <c r="SRY4" s="43"/>
      <c r="SRZ4" s="43"/>
      <c r="SSA4" s="43"/>
      <c r="SSB4" s="43"/>
      <c r="SSC4" s="43"/>
      <c r="SSD4" s="43"/>
      <c r="SSE4" s="43"/>
      <c r="SSF4" s="43"/>
      <c r="SSG4" s="43"/>
      <c r="SSH4" s="43"/>
      <c r="SSI4" s="43"/>
      <c r="SSJ4" s="43"/>
      <c r="SSK4" s="43"/>
      <c r="SSL4" s="43"/>
      <c r="SSM4" s="43"/>
      <c r="SSN4" s="43"/>
      <c r="SSO4" s="43"/>
      <c r="SSP4" s="43"/>
      <c r="SSQ4" s="43"/>
      <c r="SSR4" s="43"/>
      <c r="SSS4" s="43"/>
      <c r="SST4" s="43"/>
      <c r="SSU4" s="43"/>
      <c r="SSV4" s="43"/>
      <c r="SSW4" s="43"/>
      <c r="SSX4" s="43"/>
      <c r="SSY4" s="43"/>
      <c r="SSZ4" s="43"/>
      <c r="STA4" s="43"/>
      <c r="STB4" s="43"/>
      <c r="STC4" s="43"/>
      <c r="STD4" s="43"/>
      <c r="STE4" s="43"/>
      <c r="STF4" s="43"/>
      <c r="STG4" s="43"/>
      <c r="STH4" s="43"/>
      <c r="STI4" s="43"/>
      <c r="STJ4" s="43"/>
      <c r="STK4" s="43"/>
      <c r="STL4" s="43"/>
      <c r="STM4" s="43"/>
      <c r="STN4" s="43"/>
      <c r="STO4" s="43"/>
      <c r="STP4" s="43"/>
      <c r="STQ4" s="43"/>
      <c r="STR4" s="43"/>
      <c r="STS4" s="43"/>
      <c r="STT4" s="43"/>
      <c r="STU4" s="43"/>
      <c r="STV4" s="43"/>
      <c r="STW4" s="43"/>
      <c r="STX4" s="43"/>
      <c r="STY4" s="43"/>
      <c r="STZ4" s="43"/>
      <c r="SUA4" s="43"/>
      <c r="SUB4" s="43"/>
      <c r="SUC4" s="43"/>
      <c r="SUD4" s="43"/>
      <c r="SUE4" s="43"/>
      <c r="SUF4" s="43"/>
      <c r="SUG4" s="43"/>
      <c r="SUH4" s="43"/>
      <c r="SUI4" s="43"/>
      <c r="SUJ4" s="43"/>
      <c r="SUK4" s="43"/>
      <c r="SUL4" s="43"/>
      <c r="SUM4" s="43"/>
      <c r="SUN4" s="43"/>
      <c r="SUO4" s="43"/>
      <c r="SUP4" s="43"/>
      <c r="SUQ4" s="43"/>
      <c r="SUR4" s="43"/>
      <c r="SUS4" s="43"/>
      <c r="SUT4" s="43"/>
      <c r="SUU4" s="43"/>
      <c r="SUV4" s="43"/>
      <c r="SUW4" s="43"/>
      <c r="SUX4" s="43"/>
      <c r="SUY4" s="43"/>
      <c r="SUZ4" s="43"/>
      <c r="SVA4" s="43"/>
      <c r="SVB4" s="43"/>
      <c r="SVC4" s="43"/>
      <c r="SVD4" s="43"/>
      <c r="SVE4" s="43"/>
      <c r="SVF4" s="43"/>
      <c r="SVG4" s="43"/>
      <c r="SVH4" s="43"/>
      <c r="SVI4" s="43"/>
      <c r="SVJ4" s="43"/>
      <c r="SVK4" s="43"/>
      <c r="SVL4" s="43"/>
      <c r="SVM4" s="43"/>
      <c r="SVN4" s="43"/>
      <c r="SVO4" s="43"/>
      <c r="SVP4" s="43"/>
      <c r="SVQ4" s="43"/>
      <c r="SVR4" s="43"/>
      <c r="SVS4" s="43"/>
      <c r="SVT4" s="43"/>
      <c r="SVU4" s="43"/>
      <c r="SVV4" s="43"/>
      <c r="SVW4" s="43"/>
      <c r="SVX4" s="43"/>
      <c r="SVY4" s="43"/>
      <c r="SVZ4" s="43"/>
      <c r="SWA4" s="43"/>
      <c r="SWB4" s="43"/>
      <c r="SWC4" s="43"/>
      <c r="SWD4" s="43"/>
      <c r="SWE4" s="43"/>
      <c r="SWF4" s="43"/>
      <c r="SWG4" s="43"/>
      <c r="SWH4" s="43"/>
      <c r="SWI4" s="43"/>
      <c r="SWJ4" s="43"/>
      <c r="SWK4" s="43"/>
      <c r="SWL4" s="43"/>
      <c r="SWM4" s="43"/>
      <c r="SWN4" s="43"/>
      <c r="SWO4" s="43"/>
      <c r="SWP4" s="43"/>
      <c r="SWQ4" s="43"/>
      <c r="SWR4" s="43"/>
      <c r="SWS4" s="43"/>
      <c r="SWT4" s="43"/>
      <c r="SWU4" s="43"/>
      <c r="SWV4" s="43"/>
      <c r="SWW4" s="43"/>
      <c r="SWX4" s="43"/>
      <c r="SWY4" s="43"/>
      <c r="SWZ4" s="43"/>
      <c r="SXA4" s="43"/>
      <c r="SXB4" s="43"/>
      <c r="SXC4" s="43"/>
      <c r="SXD4" s="43"/>
      <c r="SXE4" s="43"/>
      <c r="SXF4" s="43"/>
      <c r="SXG4" s="43"/>
      <c r="SXH4" s="43"/>
      <c r="SXI4" s="43"/>
      <c r="SXJ4" s="43"/>
      <c r="SXK4" s="43"/>
      <c r="SXL4" s="43"/>
      <c r="SXM4" s="43"/>
      <c r="SXN4" s="43"/>
      <c r="SXO4" s="43"/>
      <c r="SXP4" s="43"/>
      <c r="SXQ4" s="43"/>
      <c r="SXR4" s="43"/>
      <c r="SXS4" s="43"/>
      <c r="SXT4" s="43"/>
      <c r="SXU4" s="43"/>
      <c r="SXV4" s="43"/>
      <c r="SXW4" s="43"/>
      <c r="SXX4" s="43"/>
      <c r="SXY4" s="43"/>
      <c r="SXZ4" s="43"/>
      <c r="SYA4" s="43"/>
      <c r="SYB4" s="43"/>
      <c r="SYC4" s="43"/>
      <c r="SYD4" s="43"/>
      <c r="SYE4" s="43"/>
      <c r="SYF4" s="43"/>
      <c r="SYG4" s="43"/>
      <c r="SYH4" s="43"/>
      <c r="SYI4" s="43"/>
      <c r="SYJ4" s="43"/>
      <c r="SYK4" s="43"/>
      <c r="SYL4" s="43"/>
      <c r="SYM4" s="43"/>
      <c r="SYN4" s="43"/>
      <c r="SYO4" s="43"/>
      <c r="SYP4" s="43"/>
      <c r="SYQ4" s="43"/>
      <c r="SYR4" s="43"/>
      <c r="SYS4" s="43"/>
      <c r="SYT4" s="43"/>
      <c r="SYU4" s="43"/>
      <c r="SYV4" s="43"/>
      <c r="SYW4" s="43"/>
      <c r="SYX4" s="43"/>
      <c r="SYY4" s="43"/>
      <c r="SYZ4" s="43"/>
      <c r="SZA4" s="43"/>
      <c r="SZB4" s="43"/>
      <c r="SZC4" s="43"/>
      <c r="SZD4" s="43"/>
      <c r="SZE4" s="43"/>
      <c r="SZF4" s="43"/>
      <c r="SZG4" s="43"/>
      <c r="SZH4" s="43"/>
      <c r="SZI4" s="43"/>
      <c r="SZJ4" s="43"/>
      <c r="SZK4" s="43"/>
      <c r="SZL4" s="43"/>
      <c r="SZM4" s="43"/>
      <c r="SZN4" s="43"/>
      <c r="SZO4" s="43"/>
      <c r="SZP4" s="43"/>
      <c r="SZQ4" s="43"/>
      <c r="SZR4" s="43"/>
      <c r="SZS4" s="43"/>
      <c r="SZT4" s="43"/>
      <c r="SZU4" s="43"/>
      <c r="SZV4" s="43"/>
      <c r="SZW4" s="43"/>
      <c r="SZX4" s="43"/>
      <c r="SZY4" s="43"/>
      <c r="SZZ4" s="43"/>
      <c r="TAA4" s="43"/>
      <c r="TAB4" s="43"/>
      <c r="TAC4" s="43"/>
      <c r="TAD4" s="43"/>
      <c r="TAE4" s="43"/>
      <c r="TAF4" s="43"/>
      <c r="TAG4" s="43"/>
      <c r="TAH4" s="43"/>
      <c r="TAI4" s="43"/>
      <c r="TAJ4" s="43"/>
      <c r="TAK4" s="43"/>
      <c r="TAL4" s="43"/>
      <c r="TAM4" s="43"/>
      <c r="TAN4" s="43"/>
      <c r="TAO4" s="43"/>
      <c r="TAP4" s="43"/>
      <c r="TAQ4" s="43"/>
      <c r="TAR4" s="43"/>
      <c r="TAS4" s="43"/>
      <c r="TAT4" s="43"/>
      <c r="TAU4" s="43"/>
      <c r="TAV4" s="43"/>
      <c r="TAW4" s="43"/>
      <c r="TAX4" s="43"/>
      <c r="TAY4" s="43"/>
      <c r="TAZ4" s="43"/>
      <c r="TBA4" s="43"/>
      <c r="TBB4" s="43"/>
      <c r="TBC4" s="43"/>
      <c r="TBD4" s="43"/>
      <c r="TBE4" s="43"/>
      <c r="TBF4" s="43"/>
      <c r="TBG4" s="43"/>
      <c r="TBH4" s="43"/>
      <c r="TBI4" s="43"/>
      <c r="TBJ4" s="43"/>
      <c r="TBK4" s="43"/>
      <c r="TBL4" s="43"/>
      <c r="TBM4" s="43"/>
      <c r="TBN4" s="43"/>
      <c r="TBO4" s="43"/>
      <c r="TBP4" s="43"/>
      <c r="TBQ4" s="43"/>
      <c r="TBR4" s="43"/>
      <c r="TBS4" s="43"/>
      <c r="TBT4" s="43"/>
      <c r="TBU4" s="43"/>
      <c r="TBV4" s="43"/>
      <c r="TBW4" s="43"/>
      <c r="TBX4" s="43"/>
      <c r="TBY4" s="43"/>
      <c r="TBZ4" s="43"/>
      <c r="TCA4" s="43"/>
      <c r="TCB4" s="43"/>
      <c r="TCC4" s="43"/>
      <c r="TCD4" s="43"/>
      <c r="TCE4" s="43"/>
      <c r="TCF4" s="43"/>
      <c r="TCG4" s="43"/>
      <c r="TCH4" s="43"/>
      <c r="TCI4" s="43"/>
      <c r="TCJ4" s="43"/>
      <c r="TCK4" s="43"/>
      <c r="TCL4" s="43"/>
      <c r="TCM4" s="43"/>
      <c r="TCN4" s="43"/>
      <c r="TCO4" s="43"/>
      <c r="TCP4" s="43"/>
      <c r="TCQ4" s="43"/>
      <c r="TCR4" s="43"/>
      <c r="TCS4" s="43"/>
      <c r="TCT4" s="43"/>
      <c r="TCU4" s="43"/>
      <c r="TCV4" s="43"/>
      <c r="TCW4" s="43"/>
      <c r="TCX4" s="43"/>
      <c r="TCY4" s="43"/>
      <c r="TCZ4" s="43"/>
      <c r="TDA4" s="43"/>
      <c r="TDB4" s="43"/>
      <c r="TDC4" s="43"/>
      <c r="TDD4" s="43"/>
      <c r="TDE4" s="43"/>
      <c r="TDF4" s="43"/>
      <c r="TDG4" s="43"/>
      <c r="TDH4" s="43"/>
      <c r="TDI4" s="43"/>
      <c r="TDJ4" s="43"/>
      <c r="TDK4" s="43"/>
      <c r="TDL4" s="43"/>
      <c r="TDM4" s="43"/>
      <c r="TDN4" s="43"/>
      <c r="TDO4" s="43"/>
      <c r="TDP4" s="43"/>
      <c r="TDQ4" s="43"/>
      <c r="TDR4" s="43"/>
      <c r="TDS4" s="43"/>
      <c r="TDT4" s="43"/>
      <c r="TDU4" s="43"/>
      <c r="TDV4" s="43"/>
      <c r="TDW4" s="43"/>
      <c r="TDX4" s="43"/>
      <c r="TDY4" s="43"/>
      <c r="TDZ4" s="43"/>
      <c r="TEA4" s="43"/>
      <c r="TEB4" s="43"/>
      <c r="TEC4" s="43"/>
      <c r="TED4" s="43"/>
      <c r="TEE4" s="43"/>
      <c r="TEF4" s="43"/>
      <c r="TEG4" s="43"/>
      <c r="TEH4" s="43"/>
      <c r="TEI4" s="43"/>
      <c r="TEJ4" s="43"/>
      <c r="TEK4" s="43"/>
      <c r="TEL4" s="43"/>
      <c r="TEM4" s="43"/>
      <c r="TEN4" s="43"/>
      <c r="TEO4" s="43"/>
      <c r="TEP4" s="43"/>
      <c r="TEQ4" s="43"/>
      <c r="TER4" s="43"/>
      <c r="TES4" s="43"/>
      <c r="TET4" s="43"/>
      <c r="TEU4" s="43"/>
      <c r="TEV4" s="43"/>
      <c r="TEW4" s="43"/>
      <c r="TEX4" s="43"/>
      <c r="TEY4" s="43"/>
      <c r="TEZ4" s="43"/>
      <c r="TFA4" s="43"/>
      <c r="TFB4" s="43"/>
      <c r="TFC4" s="43"/>
      <c r="TFD4" s="43"/>
      <c r="TFE4" s="43"/>
      <c r="TFF4" s="43"/>
      <c r="TFG4" s="43"/>
      <c r="TFH4" s="43"/>
      <c r="TFI4" s="43"/>
      <c r="TFJ4" s="43"/>
      <c r="TFK4" s="43"/>
      <c r="TFL4" s="43"/>
      <c r="TFM4" s="43"/>
      <c r="TFN4" s="43"/>
      <c r="TFO4" s="43"/>
      <c r="TFP4" s="43"/>
      <c r="TFQ4" s="43"/>
      <c r="TFR4" s="43"/>
      <c r="TFS4" s="43"/>
      <c r="TFT4" s="43"/>
      <c r="TFU4" s="43"/>
      <c r="TFV4" s="43"/>
      <c r="TFW4" s="43"/>
      <c r="TFX4" s="43"/>
      <c r="TFY4" s="43"/>
      <c r="TFZ4" s="43"/>
      <c r="TGA4" s="43"/>
      <c r="TGB4" s="43"/>
      <c r="TGC4" s="43"/>
      <c r="TGD4" s="43"/>
      <c r="TGE4" s="43"/>
      <c r="TGF4" s="43"/>
      <c r="TGG4" s="43"/>
      <c r="TGH4" s="43"/>
      <c r="TGI4" s="43"/>
      <c r="TGJ4" s="43"/>
      <c r="TGK4" s="43"/>
      <c r="TGL4" s="43"/>
      <c r="TGM4" s="43"/>
      <c r="TGN4" s="43"/>
      <c r="TGO4" s="43"/>
      <c r="TGP4" s="43"/>
      <c r="TGQ4" s="43"/>
      <c r="TGR4" s="43"/>
      <c r="TGS4" s="43"/>
      <c r="TGT4" s="43"/>
      <c r="TGU4" s="43"/>
      <c r="TGV4" s="43"/>
      <c r="TGW4" s="43"/>
      <c r="TGX4" s="43"/>
      <c r="TGY4" s="43"/>
      <c r="TGZ4" s="43"/>
      <c r="THA4" s="43"/>
      <c r="THB4" s="43"/>
      <c r="THC4" s="43"/>
      <c r="THD4" s="43"/>
      <c r="THE4" s="43"/>
      <c r="THF4" s="43"/>
      <c r="THG4" s="43"/>
      <c r="THH4" s="43"/>
      <c r="THI4" s="43"/>
      <c r="THJ4" s="43"/>
      <c r="THK4" s="43"/>
      <c r="THL4" s="43"/>
      <c r="THM4" s="43"/>
      <c r="THN4" s="43"/>
      <c r="THO4" s="43"/>
      <c r="THP4" s="43"/>
      <c r="THQ4" s="43"/>
      <c r="THR4" s="43"/>
      <c r="THS4" s="43"/>
      <c r="THT4" s="43"/>
      <c r="THU4" s="43"/>
      <c r="THV4" s="43"/>
      <c r="THW4" s="43"/>
      <c r="THX4" s="43"/>
      <c r="THY4" s="43"/>
      <c r="THZ4" s="43"/>
      <c r="TIA4" s="43"/>
      <c r="TIB4" s="43"/>
      <c r="TIC4" s="43"/>
      <c r="TID4" s="43"/>
      <c r="TIE4" s="43"/>
      <c r="TIF4" s="43"/>
      <c r="TIG4" s="43"/>
      <c r="TIH4" s="43"/>
      <c r="TII4" s="43"/>
      <c r="TIJ4" s="43"/>
      <c r="TIK4" s="43"/>
      <c r="TIL4" s="43"/>
      <c r="TIM4" s="43"/>
      <c r="TIN4" s="43"/>
      <c r="TIO4" s="43"/>
      <c r="TIP4" s="43"/>
      <c r="TIQ4" s="43"/>
      <c r="TIR4" s="43"/>
      <c r="TIS4" s="43"/>
      <c r="TIT4" s="43"/>
      <c r="TIU4" s="43"/>
      <c r="TIV4" s="43"/>
      <c r="TIW4" s="43"/>
      <c r="TIX4" s="43"/>
      <c r="TIY4" s="43"/>
      <c r="TIZ4" s="43"/>
      <c r="TJA4" s="43"/>
      <c r="TJB4" s="43"/>
      <c r="TJC4" s="43"/>
      <c r="TJD4" s="43"/>
      <c r="TJE4" s="43"/>
      <c r="TJF4" s="43"/>
      <c r="TJG4" s="43"/>
      <c r="TJH4" s="43"/>
      <c r="TJI4" s="43"/>
      <c r="TJJ4" s="43"/>
      <c r="TJK4" s="43"/>
      <c r="TJL4" s="43"/>
      <c r="TJM4" s="43"/>
      <c r="TJN4" s="43"/>
      <c r="TJO4" s="43"/>
      <c r="TJP4" s="43"/>
      <c r="TJQ4" s="43"/>
      <c r="TJR4" s="43"/>
      <c r="TJS4" s="43"/>
      <c r="TJT4" s="43"/>
      <c r="TJU4" s="43"/>
      <c r="TJV4" s="43"/>
      <c r="TJW4" s="43"/>
      <c r="TJX4" s="43"/>
      <c r="TJY4" s="43"/>
      <c r="TJZ4" s="43"/>
      <c r="TKA4" s="43"/>
      <c r="TKB4" s="43"/>
      <c r="TKC4" s="43"/>
      <c r="TKD4" s="43"/>
      <c r="TKE4" s="43"/>
      <c r="TKF4" s="43"/>
      <c r="TKG4" s="43"/>
      <c r="TKH4" s="43"/>
      <c r="TKI4" s="43"/>
      <c r="TKJ4" s="43"/>
      <c r="TKK4" s="43"/>
      <c r="TKL4" s="43"/>
      <c r="TKM4" s="43"/>
      <c r="TKN4" s="43"/>
      <c r="TKO4" s="43"/>
      <c r="TKP4" s="43"/>
      <c r="TKQ4" s="43"/>
      <c r="TKR4" s="43"/>
      <c r="TKS4" s="43"/>
      <c r="TKT4" s="43"/>
      <c r="TKU4" s="43"/>
      <c r="TKV4" s="43"/>
      <c r="TKW4" s="43"/>
      <c r="TKX4" s="43"/>
      <c r="TKY4" s="43"/>
      <c r="TKZ4" s="43"/>
      <c r="TLA4" s="43"/>
      <c r="TLB4" s="43"/>
      <c r="TLC4" s="43"/>
      <c r="TLD4" s="43"/>
      <c r="TLE4" s="43"/>
      <c r="TLF4" s="43"/>
      <c r="TLG4" s="43"/>
      <c r="TLH4" s="43"/>
      <c r="TLI4" s="43"/>
      <c r="TLJ4" s="43"/>
      <c r="TLK4" s="43"/>
      <c r="TLL4" s="43"/>
      <c r="TLM4" s="43"/>
      <c r="TLN4" s="43"/>
      <c r="TLO4" s="43"/>
      <c r="TLP4" s="43"/>
      <c r="TLQ4" s="43"/>
      <c r="TLR4" s="43"/>
      <c r="TLS4" s="43"/>
      <c r="TLT4" s="43"/>
      <c r="TLU4" s="43"/>
      <c r="TLV4" s="43"/>
      <c r="TLW4" s="43"/>
      <c r="TLX4" s="43"/>
      <c r="TLY4" s="43"/>
      <c r="TLZ4" s="43"/>
      <c r="TMA4" s="43"/>
      <c r="TMB4" s="43"/>
      <c r="TMC4" s="43"/>
      <c r="TMD4" s="43"/>
      <c r="TME4" s="43"/>
      <c r="TMF4" s="43"/>
      <c r="TMG4" s="43"/>
      <c r="TMH4" s="43"/>
      <c r="TMI4" s="43"/>
      <c r="TMJ4" s="43"/>
      <c r="TMK4" s="43"/>
      <c r="TML4" s="43"/>
      <c r="TMM4" s="43"/>
      <c r="TMN4" s="43"/>
      <c r="TMO4" s="43"/>
      <c r="TMP4" s="43"/>
      <c r="TMQ4" s="43"/>
      <c r="TMR4" s="43"/>
      <c r="TMS4" s="43"/>
      <c r="TMT4" s="43"/>
      <c r="TMU4" s="43"/>
      <c r="TMV4" s="43"/>
      <c r="TMW4" s="43"/>
      <c r="TMX4" s="43"/>
      <c r="TMY4" s="43"/>
      <c r="TMZ4" s="43"/>
      <c r="TNA4" s="43"/>
      <c r="TNB4" s="43"/>
      <c r="TNC4" s="43"/>
      <c r="TND4" s="43"/>
      <c r="TNE4" s="43"/>
      <c r="TNF4" s="43"/>
      <c r="TNG4" s="43"/>
      <c r="TNH4" s="43"/>
      <c r="TNI4" s="43"/>
      <c r="TNJ4" s="43"/>
      <c r="TNK4" s="43"/>
      <c r="TNL4" s="43"/>
      <c r="TNM4" s="43"/>
      <c r="TNN4" s="43"/>
      <c r="TNO4" s="43"/>
      <c r="TNP4" s="43"/>
      <c r="TNQ4" s="43"/>
      <c r="TNR4" s="43"/>
      <c r="TNS4" s="43"/>
      <c r="TNT4" s="43"/>
      <c r="TNU4" s="43"/>
      <c r="TNV4" s="43"/>
      <c r="TNW4" s="43"/>
      <c r="TNX4" s="43"/>
      <c r="TNY4" s="43"/>
      <c r="TNZ4" s="43"/>
      <c r="TOA4" s="43"/>
      <c r="TOB4" s="43"/>
      <c r="TOC4" s="43"/>
      <c r="TOD4" s="43"/>
      <c r="TOE4" s="43"/>
      <c r="TOF4" s="43"/>
      <c r="TOG4" s="43"/>
      <c r="TOH4" s="43"/>
      <c r="TOI4" s="43"/>
      <c r="TOJ4" s="43"/>
      <c r="TOK4" s="43"/>
      <c r="TOL4" s="43"/>
      <c r="TOM4" s="43"/>
      <c r="TON4" s="43"/>
      <c r="TOO4" s="43"/>
      <c r="TOP4" s="43"/>
      <c r="TOQ4" s="43"/>
      <c r="TOR4" s="43"/>
      <c r="TOS4" s="43"/>
      <c r="TOT4" s="43"/>
      <c r="TOU4" s="43"/>
      <c r="TOV4" s="43"/>
      <c r="TOW4" s="43"/>
      <c r="TOX4" s="43"/>
      <c r="TOY4" s="43"/>
      <c r="TOZ4" s="43"/>
      <c r="TPA4" s="43"/>
      <c r="TPB4" s="43"/>
      <c r="TPC4" s="43"/>
      <c r="TPD4" s="43"/>
      <c r="TPE4" s="43"/>
      <c r="TPF4" s="43"/>
      <c r="TPG4" s="43"/>
      <c r="TPH4" s="43"/>
      <c r="TPI4" s="43"/>
      <c r="TPJ4" s="43"/>
      <c r="TPK4" s="43"/>
      <c r="TPL4" s="43"/>
      <c r="TPM4" s="43"/>
      <c r="TPN4" s="43"/>
      <c r="TPO4" s="43"/>
      <c r="TPP4" s="43"/>
      <c r="TPQ4" s="43"/>
      <c r="TPR4" s="43"/>
      <c r="TPS4" s="43"/>
      <c r="TPT4" s="43"/>
      <c r="TPU4" s="43"/>
      <c r="TPV4" s="43"/>
      <c r="TPW4" s="43"/>
      <c r="TPX4" s="43"/>
      <c r="TPY4" s="43"/>
      <c r="TPZ4" s="43"/>
      <c r="TQA4" s="43"/>
      <c r="TQB4" s="43"/>
      <c r="TQC4" s="43"/>
      <c r="TQD4" s="43"/>
      <c r="TQE4" s="43"/>
      <c r="TQF4" s="43"/>
      <c r="TQG4" s="43"/>
      <c r="TQH4" s="43"/>
      <c r="TQI4" s="43"/>
      <c r="TQJ4" s="43"/>
      <c r="TQK4" s="43"/>
      <c r="TQL4" s="43"/>
      <c r="TQM4" s="43"/>
      <c r="TQN4" s="43"/>
      <c r="TQO4" s="43"/>
      <c r="TQP4" s="43"/>
      <c r="TQQ4" s="43"/>
      <c r="TQR4" s="43"/>
      <c r="TQS4" s="43"/>
      <c r="TQT4" s="43"/>
      <c r="TQU4" s="43"/>
      <c r="TQV4" s="43"/>
      <c r="TQW4" s="43"/>
      <c r="TQX4" s="43"/>
      <c r="TQY4" s="43"/>
      <c r="TQZ4" s="43"/>
      <c r="TRA4" s="43"/>
      <c r="TRB4" s="43"/>
      <c r="TRC4" s="43"/>
      <c r="TRD4" s="43"/>
      <c r="TRE4" s="43"/>
      <c r="TRF4" s="43"/>
      <c r="TRG4" s="43"/>
      <c r="TRH4" s="43"/>
      <c r="TRI4" s="43"/>
      <c r="TRJ4" s="43"/>
      <c r="TRK4" s="43"/>
      <c r="TRL4" s="43"/>
      <c r="TRM4" s="43"/>
      <c r="TRN4" s="43"/>
      <c r="TRO4" s="43"/>
      <c r="TRP4" s="43"/>
      <c r="TRQ4" s="43"/>
      <c r="TRR4" s="43"/>
      <c r="TRS4" s="43"/>
      <c r="TRT4" s="43"/>
      <c r="TRU4" s="43"/>
      <c r="TRV4" s="43"/>
      <c r="TRW4" s="43"/>
      <c r="TRX4" s="43"/>
      <c r="TRY4" s="43"/>
      <c r="TRZ4" s="43"/>
      <c r="TSA4" s="43"/>
      <c r="TSB4" s="43"/>
      <c r="TSC4" s="43"/>
      <c r="TSD4" s="43"/>
      <c r="TSE4" s="43"/>
      <c r="TSF4" s="43"/>
      <c r="TSG4" s="43"/>
      <c r="TSH4" s="43"/>
      <c r="TSI4" s="43"/>
      <c r="TSJ4" s="43"/>
      <c r="TSK4" s="43"/>
      <c r="TSL4" s="43"/>
      <c r="TSM4" s="43"/>
      <c r="TSN4" s="43"/>
      <c r="TSO4" s="43"/>
      <c r="TSP4" s="43"/>
      <c r="TSQ4" s="43"/>
      <c r="TSR4" s="43"/>
      <c r="TSS4" s="43"/>
      <c r="TST4" s="43"/>
      <c r="TSU4" s="43"/>
      <c r="TSV4" s="43"/>
      <c r="TSW4" s="43"/>
      <c r="TSX4" s="43"/>
      <c r="TSY4" s="43"/>
      <c r="TSZ4" s="43"/>
      <c r="TTA4" s="43"/>
      <c r="TTB4" s="43"/>
      <c r="TTC4" s="43"/>
      <c r="TTD4" s="43"/>
      <c r="TTE4" s="43"/>
      <c r="TTF4" s="43"/>
      <c r="TTG4" s="43"/>
      <c r="TTH4" s="43"/>
      <c r="TTI4" s="43"/>
      <c r="TTJ4" s="43"/>
      <c r="TTK4" s="43"/>
      <c r="TTL4" s="43"/>
      <c r="TTM4" s="43"/>
      <c r="TTN4" s="43"/>
      <c r="TTO4" s="43"/>
      <c r="TTP4" s="43"/>
      <c r="TTQ4" s="43"/>
      <c r="TTR4" s="43"/>
      <c r="TTS4" s="43"/>
      <c r="TTT4" s="43"/>
      <c r="TTU4" s="43"/>
      <c r="TTV4" s="43"/>
      <c r="TTW4" s="43"/>
      <c r="TTX4" s="43"/>
      <c r="TTY4" s="43"/>
      <c r="TTZ4" s="43"/>
      <c r="TUA4" s="43"/>
      <c r="TUB4" s="43"/>
      <c r="TUC4" s="43"/>
      <c r="TUD4" s="43"/>
      <c r="TUE4" s="43"/>
      <c r="TUF4" s="43"/>
      <c r="TUG4" s="43"/>
      <c r="TUH4" s="43"/>
      <c r="TUI4" s="43"/>
      <c r="TUJ4" s="43"/>
      <c r="TUK4" s="43"/>
      <c r="TUL4" s="43"/>
      <c r="TUM4" s="43"/>
      <c r="TUN4" s="43"/>
      <c r="TUO4" s="43"/>
      <c r="TUP4" s="43"/>
      <c r="TUQ4" s="43"/>
      <c r="TUR4" s="43"/>
      <c r="TUS4" s="43"/>
      <c r="TUT4" s="43"/>
      <c r="TUU4" s="43"/>
      <c r="TUV4" s="43"/>
      <c r="TUW4" s="43"/>
      <c r="TUX4" s="43"/>
      <c r="TUY4" s="43"/>
      <c r="TUZ4" s="43"/>
      <c r="TVA4" s="43"/>
      <c r="TVB4" s="43"/>
      <c r="TVC4" s="43"/>
      <c r="TVD4" s="43"/>
      <c r="TVE4" s="43"/>
      <c r="TVF4" s="43"/>
      <c r="TVG4" s="43"/>
      <c r="TVH4" s="43"/>
      <c r="TVI4" s="43"/>
      <c r="TVJ4" s="43"/>
      <c r="TVK4" s="43"/>
      <c r="TVL4" s="43"/>
      <c r="TVM4" s="43"/>
      <c r="TVN4" s="43"/>
      <c r="TVO4" s="43"/>
      <c r="TVP4" s="43"/>
      <c r="TVQ4" s="43"/>
      <c r="TVR4" s="43"/>
      <c r="TVS4" s="43"/>
      <c r="TVT4" s="43"/>
      <c r="TVU4" s="43"/>
      <c r="TVV4" s="43"/>
      <c r="TVW4" s="43"/>
      <c r="TVX4" s="43"/>
      <c r="TVY4" s="43"/>
      <c r="TVZ4" s="43"/>
      <c r="TWA4" s="43"/>
      <c r="TWB4" s="43"/>
      <c r="TWC4" s="43"/>
      <c r="TWD4" s="43"/>
      <c r="TWE4" s="43"/>
      <c r="TWF4" s="43"/>
      <c r="TWG4" s="43"/>
      <c r="TWH4" s="43"/>
      <c r="TWI4" s="43"/>
      <c r="TWJ4" s="43"/>
      <c r="TWK4" s="43"/>
      <c r="TWL4" s="43"/>
      <c r="TWM4" s="43"/>
      <c r="TWN4" s="43"/>
      <c r="TWO4" s="43"/>
      <c r="TWP4" s="43"/>
      <c r="TWQ4" s="43"/>
      <c r="TWR4" s="43"/>
      <c r="TWS4" s="43"/>
      <c r="TWT4" s="43"/>
      <c r="TWU4" s="43"/>
      <c r="TWV4" s="43"/>
      <c r="TWW4" s="43"/>
      <c r="TWX4" s="43"/>
      <c r="TWY4" s="43"/>
      <c r="TWZ4" s="43"/>
      <c r="TXA4" s="43"/>
      <c r="TXB4" s="43"/>
      <c r="TXC4" s="43"/>
      <c r="TXD4" s="43"/>
      <c r="TXE4" s="43"/>
      <c r="TXF4" s="43"/>
      <c r="TXG4" s="43"/>
      <c r="TXH4" s="43"/>
      <c r="TXI4" s="43"/>
      <c r="TXJ4" s="43"/>
      <c r="TXK4" s="43"/>
      <c r="TXL4" s="43"/>
      <c r="TXM4" s="43"/>
      <c r="TXN4" s="43"/>
      <c r="TXO4" s="43"/>
      <c r="TXP4" s="43"/>
      <c r="TXQ4" s="43"/>
      <c r="TXR4" s="43"/>
      <c r="TXS4" s="43"/>
      <c r="TXT4" s="43"/>
      <c r="TXU4" s="43"/>
      <c r="TXV4" s="43"/>
      <c r="TXW4" s="43"/>
      <c r="TXX4" s="43"/>
      <c r="TXY4" s="43"/>
      <c r="TXZ4" s="43"/>
      <c r="TYA4" s="43"/>
      <c r="TYB4" s="43"/>
      <c r="TYC4" s="43"/>
      <c r="TYD4" s="43"/>
      <c r="TYE4" s="43"/>
      <c r="TYF4" s="43"/>
      <c r="TYG4" s="43"/>
      <c r="TYH4" s="43"/>
      <c r="TYI4" s="43"/>
      <c r="TYJ4" s="43"/>
      <c r="TYK4" s="43"/>
      <c r="TYL4" s="43"/>
      <c r="TYM4" s="43"/>
      <c r="TYN4" s="43"/>
      <c r="TYO4" s="43"/>
      <c r="TYP4" s="43"/>
      <c r="TYQ4" s="43"/>
      <c r="TYR4" s="43"/>
      <c r="TYS4" s="43"/>
      <c r="TYT4" s="43"/>
      <c r="TYU4" s="43"/>
      <c r="TYV4" s="43"/>
      <c r="TYW4" s="43"/>
      <c r="TYX4" s="43"/>
      <c r="TYY4" s="43"/>
      <c r="TYZ4" s="43"/>
      <c r="TZA4" s="43"/>
      <c r="TZB4" s="43"/>
      <c r="TZC4" s="43"/>
      <c r="TZD4" s="43"/>
      <c r="TZE4" s="43"/>
      <c r="TZF4" s="43"/>
      <c r="TZG4" s="43"/>
      <c r="TZH4" s="43"/>
      <c r="TZI4" s="43"/>
      <c r="TZJ4" s="43"/>
      <c r="TZK4" s="43"/>
      <c r="TZL4" s="43"/>
      <c r="TZM4" s="43"/>
      <c r="TZN4" s="43"/>
      <c r="TZO4" s="43"/>
      <c r="TZP4" s="43"/>
      <c r="TZQ4" s="43"/>
      <c r="TZR4" s="43"/>
      <c r="TZS4" s="43"/>
      <c r="TZT4" s="43"/>
      <c r="TZU4" s="43"/>
      <c r="TZV4" s="43"/>
      <c r="TZW4" s="43"/>
      <c r="TZX4" s="43"/>
      <c r="TZY4" s="43"/>
      <c r="TZZ4" s="43"/>
      <c r="UAA4" s="43"/>
      <c r="UAB4" s="43"/>
      <c r="UAC4" s="43"/>
      <c r="UAD4" s="43"/>
      <c r="UAE4" s="43"/>
      <c r="UAF4" s="43"/>
      <c r="UAG4" s="43"/>
      <c r="UAH4" s="43"/>
      <c r="UAI4" s="43"/>
      <c r="UAJ4" s="43"/>
      <c r="UAK4" s="43"/>
      <c r="UAL4" s="43"/>
      <c r="UAM4" s="43"/>
      <c r="UAN4" s="43"/>
      <c r="UAO4" s="43"/>
      <c r="UAP4" s="43"/>
      <c r="UAQ4" s="43"/>
      <c r="UAR4" s="43"/>
      <c r="UAS4" s="43"/>
      <c r="UAT4" s="43"/>
      <c r="UAU4" s="43"/>
      <c r="UAV4" s="43"/>
      <c r="UAW4" s="43"/>
      <c r="UAX4" s="43"/>
      <c r="UAY4" s="43"/>
      <c r="UAZ4" s="43"/>
      <c r="UBA4" s="43"/>
      <c r="UBB4" s="43"/>
      <c r="UBC4" s="43"/>
      <c r="UBD4" s="43"/>
      <c r="UBE4" s="43"/>
      <c r="UBF4" s="43"/>
      <c r="UBG4" s="43"/>
      <c r="UBH4" s="43"/>
      <c r="UBI4" s="43"/>
      <c r="UBJ4" s="43"/>
      <c r="UBK4" s="43"/>
      <c r="UBL4" s="43"/>
      <c r="UBM4" s="43"/>
      <c r="UBN4" s="43"/>
      <c r="UBO4" s="43"/>
      <c r="UBP4" s="43"/>
      <c r="UBQ4" s="43"/>
      <c r="UBR4" s="43"/>
      <c r="UBS4" s="43"/>
      <c r="UBT4" s="43"/>
      <c r="UBU4" s="43"/>
      <c r="UBV4" s="43"/>
      <c r="UBW4" s="43"/>
      <c r="UBX4" s="43"/>
      <c r="UBY4" s="43"/>
      <c r="UBZ4" s="43"/>
      <c r="UCA4" s="43"/>
      <c r="UCB4" s="43"/>
      <c r="UCC4" s="43"/>
      <c r="UCD4" s="43"/>
      <c r="UCE4" s="43"/>
      <c r="UCF4" s="43"/>
      <c r="UCG4" s="43"/>
      <c r="UCH4" s="43"/>
      <c r="UCI4" s="43"/>
      <c r="UCJ4" s="43"/>
      <c r="UCK4" s="43"/>
      <c r="UCL4" s="43"/>
      <c r="UCM4" s="43"/>
      <c r="UCN4" s="43"/>
      <c r="UCO4" s="43"/>
      <c r="UCP4" s="43"/>
      <c r="UCQ4" s="43"/>
      <c r="UCR4" s="43"/>
      <c r="UCS4" s="43"/>
      <c r="UCT4" s="43"/>
      <c r="UCU4" s="43"/>
      <c r="UCV4" s="43"/>
      <c r="UCW4" s="43"/>
      <c r="UCX4" s="43"/>
      <c r="UCY4" s="43"/>
      <c r="UCZ4" s="43"/>
      <c r="UDA4" s="43"/>
      <c r="UDB4" s="43"/>
      <c r="UDC4" s="43"/>
      <c r="UDD4" s="43"/>
      <c r="UDE4" s="43"/>
      <c r="UDF4" s="43"/>
      <c r="UDG4" s="43"/>
      <c r="UDH4" s="43"/>
      <c r="UDI4" s="43"/>
      <c r="UDJ4" s="43"/>
      <c r="UDK4" s="43"/>
      <c r="UDL4" s="43"/>
      <c r="UDM4" s="43"/>
      <c r="UDN4" s="43"/>
      <c r="UDO4" s="43"/>
      <c r="UDP4" s="43"/>
      <c r="UDQ4" s="43"/>
      <c r="UDR4" s="43"/>
      <c r="UDS4" s="43"/>
      <c r="UDT4" s="43"/>
      <c r="UDU4" s="43"/>
      <c r="UDV4" s="43"/>
      <c r="UDW4" s="43"/>
      <c r="UDX4" s="43"/>
      <c r="UDY4" s="43"/>
      <c r="UDZ4" s="43"/>
      <c r="UEA4" s="43"/>
      <c r="UEB4" s="43"/>
      <c r="UEC4" s="43"/>
      <c r="UED4" s="43"/>
      <c r="UEE4" s="43"/>
      <c r="UEF4" s="43"/>
      <c r="UEG4" s="43"/>
      <c r="UEH4" s="43"/>
      <c r="UEI4" s="43"/>
      <c r="UEJ4" s="43"/>
      <c r="UEK4" s="43"/>
      <c r="UEL4" s="43"/>
      <c r="UEM4" s="43"/>
      <c r="UEN4" s="43"/>
      <c r="UEO4" s="43"/>
      <c r="UEP4" s="43"/>
      <c r="UEQ4" s="43"/>
      <c r="UER4" s="43"/>
      <c r="UES4" s="43"/>
      <c r="UET4" s="43"/>
      <c r="UEU4" s="43"/>
      <c r="UEV4" s="43"/>
      <c r="UEW4" s="43"/>
      <c r="UEX4" s="43"/>
      <c r="UEY4" s="43"/>
      <c r="UEZ4" s="43"/>
      <c r="UFA4" s="43"/>
      <c r="UFB4" s="43"/>
      <c r="UFC4" s="43"/>
      <c r="UFD4" s="43"/>
      <c r="UFE4" s="43"/>
      <c r="UFF4" s="43"/>
      <c r="UFG4" s="43"/>
      <c r="UFH4" s="43"/>
      <c r="UFI4" s="43"/>
      <c r="UFJ4" s="43"/>
      <c r="UFK4" s="43"/>
      <c r="UFL4" s="43"/>
      <c r="UFM4" s="43"/>
      <c r="UFN4" s="43"/>
      <c r="UFO4" s="43"/>
      <c r="UFP4" s="43"/>
      <c r="UFQ4" s="43"/>
      <c r="UFR4" s="43"/>
      <c r="UFS4" s="43"/>
      <c r="UFT4" s="43"/>
      <c r="UFU4" s="43"/>
      <c r="UFV4" s="43"/>
      <c r="UFW4" s="43"/>
      <c r="UFX4" s="43"/>
      <c r="UFY4" s="43"/>
      <c r="UFZ4" s="43"/>
      <c r="UGA4" s="43"/>
      <c r="UGB4" s="43"/>
      <c r="UGC4" s="43"/>
      <c r="UGD4" s="43"/>
      <c r="UGE4" s="43"/>
      <c r="UGF4" s="43"/>
      <c r="UGG4" s="43"/>
      <c r="UGH4" s="43"/>
      <c r="UGI4" s="43"/>
      <c r="UGJ4" s="43"/>
      <c r="UGK4" s="43"/>
      <c r="UGL4" s="43"/>
      <c r="UGM4" s="43"/>
      <c r="UGN4" s="43"/>
      <c r="UGO4" s="43"/>
      <c r="UGP4" s="43"/>
      <c r="UGQ4" s="43"/>
      <c r="UGR4" s="43"/>
      <c r="UGS4" s="43"/>
      <c r="UGT4" s="43"/>
      <c r="UGU4" s="43"/>
      <c r="UGV4" s="43"/>
      <c r="UGW4" s="43"/>
      <c r="UGX4" s="43"/>
      <c r="UGY4" s="43"/>
      <c r="UGZ4" s="43"/>
      <c r="UHA4" s="43"/>
      <c r="UHB4" s="43"/>
      <c r="UHC4" s="43"/>
      <c r="UHD4" s="43"/>
      <c r="UHE4" s="43"/>
      <c r="UHF4" s="43"/>
      <c r="UHG4" s="43"/>
      <c r="UHH4" s="43"/>
      <c r="UHI4" s="43"/>
      <c r="UHJ4" s="43"/>
      <c r="UHK4" s="43"/>
      <c r="UHL4" s="43"/>
      <c r="UHM4" s="43"/>
      <c r="UHN4" s="43"/>
      <c r="UHO4" s="43"/>
      <c r="UHP4" s="43"/>
      <c r="UHQ4" s="43"/>
      <c r="UHR4" s="43"/>
      <c r="UHS4" s="43"/>
      <c r="UHT4" s="43"/>
      <c r="UHU4" s="43"/>
      <c r="UHV4" s="43"/>
      <c r="UHW4" s="43"/>
      <c r="UHX4" s="43"/>
      <c r="UHY4" s="43"/>
      <c r="UHZ4" s="43"/>
      <c r="UIA4" s="43"/>
      <c r="UIB4" s="43"/>
      <c r="UIC4" s="43"/>
      <c r="UID4" s="43"/>
      <c r="UIE4" s="43"/>
      <c r="UIF4" s="43"/>
      <c r="UIG4" s="43"/>
      <c r="UIH4" s="43"/>
      <c r="UII4" s="43"/>
      <c r="UIJ4" s="43"/>
      <c r="UIK4" s="43"/>
      <c r="UIL4" s="43"/>
      <c r="UIM4" s="43"/>
      <c r="UIN4" s="43"/>
      <c r="UIO4" s="43"/>
      <c r="UIP4" s="43"/>
      <c r="UIQ4" s="43"/>
      <c r="UIR4" s="43"/>
      <c r="UIS4" s="43"/>
      <c r="UIT4" s="43"/>
      <c r="UIU4" s="43"/>
      <c r="UIV4" s="43"/>
      <c r="UIW4" s="43"/>
      <c r="UIX4" s="43"/>
      <c r="UIY4" s="43"/>
      <c r="UIZ4" s="43"/>
      <c r="UJA4" s="43"/>
      <c r="UJB4" s="43"/>
      <c r="UJC4" s="43"/>
      <c r="UJD4" s="43"/>
      <c r="UJE4" s="43"/>
      <c r="UJF4" s="43"/>
      <c r="UJG4" s="43"/>
      <c r="UJH4" s="43"/>
      <c r="UJI4" s="43"/>
      <c r="UJJ4" s="43"/>
      <c r="UJK4" s="43"/>
      <c r="UJL4" s="43"/>
      <c r="UJM4" s="43"/>
      <c r="UJN4" s="43"/>
      <c r="UJO4" s="43"/>
      <c r="UJP4" s="43"/>
      <c r="UJQ4" s="43"/>
      <c r="UJR4" s="43"/>
      <c r="UJS4" s="43"/>
      <c r="UJT4" s="43"/>
      <c r="UJU4" s="43"/>
      <c r="UJV4" s="43"/>
      <c r="UJW4" s="43"/>
      <c r="UJX4" s="43"/>
      <c r="UJY4" s="43"/>
      <c r="UJZ4" s="43"/>
      <c r="UKA4" s="43"/>
      <c r="UKB4" s="43"/>
      <c r="UKC4" s="43"/>
      <c r="UKD4" s="43"/>
      <c r="UKE4" s="43"/>
      <c r="UKF4" s="43"/>
      <c r="UKG4" s="43"/>
      <c r="UKH4" s="43"/>
      <c r="UKI4" s="43"/>
      <c r="UKJ4" s="43"/>
      <c r="UKK4" s="43"/>
      <c r="UKL4" s="43"/>
      <c r="UKM4" s="43"/>
      <c r="UKN4" s="43"/>
      <c r="UKO4" s="43"/>
      <c r="UKP4" s="43"/>
      <c r="UKQ4" s="43"/>
      <c r="UKR4" s="43"/>
      <c r="UKS4" s="43"/>
      <c r="UKT4" s="43"/>
      <c r="UKU4" s="43"/>
      <c r="UKV4" s="43"/>
      <c r="UKW4" s="43"/>
      <c r="UKX4" s="43"/>
      <c r="UKY4" s="43"/>
      <c r="UKZ4" s="43"/>
      <c r="ULA4" s="43"/>
      <c r="ULB4" s="43"/>
      <c r="ULC4" s="43"/>
      <c r="ULD4" s="43"/>
      <c r="ULE4" s="43"/>
      <c r="ULF4" s="43"/>
      <c r="ULG4" s="43"/>
      <c r="ULH4" s="43"/>
      <c r="ULI4" s="43"/>
      <c r="ULJ4" s="43"/>
      <c r="ULK4" s="43"/>
      <c r="ULL4" s="43"/>
      <c r="ULM4" s="43"/>
      <c r="ULN4" s="43"/>
      <c r="ULO4" s="43"/>
      <c r="ULP4" s="43"/>
      <c r="ULQ4" s="43"/>
      <c r="ULR4" s="43"/>
      <c r="ULS4" s="43"/>
      <c r="ULT4" s="43"/>
      <c r="ULU4" s="43"/>
      <c r="ULV4" s="43"/>
      <c r="ULW4" s="43"/>
      <c r="ULX4" s="43"/>
      <c r="ULY4" s="43"/>
      <c r="ULZ4" s="43"/>
      <c r="UMA4" s="43"/>
      <c r="UMB4" s="43"/>
      <c r="UMC4" s="43"/>
      <c r="UMD4" s="43"/>
      <c r="UME4" s="43"/>
      <c r="UMF4" s="43"/>
      <c r="UMG4" s="43"/>
      <c r="UMH4" s="43"/>
      <c r="UMI4" s="43"/>
      <c r="UMJ4" s="43"/>
      <c r="UMK4" s="43"/>
      <c r="UML4" s="43"/>
      <c r="UMM4" s="43"/>
      <c r="UMN4" s="43"/>
      <c r="UMO4" s="43"/>
      <c r="UMP4" s="43"/>
      <c r="UMQ4" s="43"/>
      <c r="UMR4" s="43"/>
      <c r="UMS4" s="43"/>
      <c r="UMT4" s="43"/>
      <c r="UMU4" s="43"/>
      <c r="UMV4" s="43"/>
      <c r="UMW4" s="43"/>
      <c r="UMX4" s="43"/>
      <c r="UMY4" s="43"/>
      <c r="UMZ4" s="43"/>
      <c r="UNA4" s="43"/>
      <c r="UNB4" s="43"/>
      <c r="UNC4" s="43"/>
      <c r="UND4" s="43"/>
      <c r="UNE4" s="43"/>
      <c r="UNF4" s="43"/>
      <c r="UNG4" s="43"/>
      <c r="UNH4" s="43"/>
      <c r="UNI4" s="43"/>
      <c r="UNJ4" s="43"/>
      <c r="UNK4" s="43"/>
      <c r="UNL4" s="43"/>
      <c r="UNM4" s="43"/>
      <c r="UNN4" s="43"/>
      <c r="UNO4" s="43"/>
      <c r="UNP4" s="43"/>
      <c r="UNQ4" s="43"/>
      <c r="UNR4" s="43"/>
      <c r="UNS4" s="43"/>
      <c r="UNT4" s="43"/>
      <c r="UNU4" s="43"/>
      <c r="UNV4" s="43"/>
      <c r="UNW4" s="43"/>
      <c r="UNX4" s="43"/>
      <c r="UNY4" s="43"/>
      <c r="UNZ4" s="43"/>
      <c r="UOA4" s="43"/>
      <c r="UOB4" s="43"/>
      <c r="UOC4" s="43"/>
      <c r="UOD4" s="43"/>
      <c r="UOE4" s="43"/>
      <c r="UOF4" s="43"/>
      <c r="UOG4" s="43"/>
      <c r="UOH4" s="43"/>
      <c r="UOI4" s="43"/>
      <c r="UOJ4" s="43"/>
      <c r="UOK4" s="43"/>
      <c r="UOL4" s="43"/>
      <c r="UOM4" s="43"/>
      <c r="UON4" s="43"/>
      <c r="UOO4" s="43"/>
      <c r="UOP4" s="43"/>
      <c r="UOQ4" s="43"/>
      <c r="UOR4" s="43"/>
      <c r="UOS4" s="43"/>
      <c r="UOT4" s="43"/>
      <c r="UOU4" s="43"/>
      <c r="UOV4" s="43"/>
      <c r="UOW4" s="43"/>
      <c r="UOX4" s="43"/>
      <c r="UOY4" s="43"/>
      <c r="UOZ4" s="43"/>
      <c r="UPA4" s="43"/>
      <c r="UPB4" s="43"/>
      <c r="UPC4" s="43"/>
      <c r="UPD4" s="43"/>
      <c r="UPE4" s="43"/>
      <c r="UPF4" s="43"/>
      <c r="UPG4" s="43"/>
      <c r="UPH4" s="43"/>
      <c r="UPI4" s="43"/>
      <c r="UPJ4" s="43"/>
      <c r="UPK4" s="43"/>
      <c r="UPL4" s="43"/>
      <c r="UPM4" s="43"/>
      <c r="UPN4" s="43"/>
      <c r="UPO4" s="43"/>
      <c r="UPP4" s="43"/>
      <c r="UPQ4" s="43"/>
      <c r="UPR4" s="43"/>
      <c r="UPS4" s="43"/>
      <c r="UPT4" s="43"/>
      <c r="UPU4" s="43"/>
      <c r="UPV4" s="43"/>
      <c r="UPW4" s="43"/>
      <c r="UPX4" s="43"/>
      <c r="UPY4" s="43"/>
      <c r="UPZ4" s="43"/>
      <c r="UQA4" s="43"/>
      <c r="UQB4" s="43"/>
      <c r="UQC4" s="43"/>
      <c r="UQD4" s="43"/>
      <c r="UQE4" s="43"/>
      <c r="UQF4" s="43"/>
      <c r="UQG4" s="43"/>
      <c r="UQH4" s="43"/>
      <c r="UQI4" s="43"/>
      <c r="UQJ4" s="43"/>
      <c r="UQK4" s="43"/>
      <c r="UQL4" s="43"/>
      <c r="UQM4" s="43"/>
      <c r="UQN4" s="43"/>
      <c r="UQO4" s="43"/>
      <c r="UQP4" s="43"/>
      <c r="UQQ4" s="43"/>
      <c r="UQR4" s="43"/>
      <c r="UQS4" s="43"/>
      <c r="UQT4" s="43"/>
      <c r="UQU4" s="43"/>
      <c r="UQV4" s="43"/>
      <c r="UQW4" s="43"/>
      <c r="UQX4" s="43"/>
      <c r="UQY4" s="43"/>
      <c r="UQZ4" s="43"/>
      <c r="URA4" s="43"/>
      <c r="URB4" s="43"/>
      <c r="URC4" s="43"/>
      <c r="URD4" s="43"/>
      <c r="URE4" s="43"/>
      <c r="URF4" s="43"/>
      <c r="URG4" s="43"/>
      <c r="URH4" s="43"/>
      <c r="URI4" s="43"/>
      <c r="URJ4" s="43"/>
      <c r="URK4" s="43"/>
      <c r="URL4" s="43"/>
      <c r="URM4" s="43"/>
      <c r="URN4" s="43"/>
      <c r="URO4" s="43"/>
      <c r="URP4" s="43"/>
      <c r="URQ4" s="43"/>
      <c r="URR4" s="43"/>
      <c r="URS4" s="43"/>
      <c r="URT4" s="43"/>
      <c r="URU4" s="43"/>
      <c r="URV4" s="43"/>
      <c r="URW4" s="43"/>
      <c r="URX4" s="43"/>
      <c r="URY4" s="43"/>
      <c r="URZ4" s="43"/>
      <c r="USA4" s="43"/>
      <c r="USB4" s="43"/>
      <c r="USC4" s="43"/>
      <c r="USD4" s="43"/>
      <c r="USE4" s="43"/>
      <c r="USF4" s="43"/>
      <c r="USG4" s="43"/>
      <c r="USH4" s="43"/>
      <c r="USI4" s="43"/>
      <c r="USJ4" s="43"/>
      <c r="USK4" s="43"/>
      <c r="USL4" s="43"/>
      <c r="USM4" s="43"/>
      <c r="USN4" s="43"/>
      <c r="USO4" s="43"/>
      <c r="USP4" s="43"/>
      <c r="USQ4" s="43"/>
      <c r="USR4" s="43"/>
      <c r="USS4" s="43"/>
      <c r="UST4" s="43"/>
      <c r="USU4" s="43"/>
      <c r="USV4" s="43"/>
      <c r="USW4" s="43"/>
      <c r="USX4" s="43"/>
      <c r="USY4" s="43"/>
      <c r="USZ4" s="43"/>
      <c r="UTA4" s="43"/>
      <c r="UTB4" s="43"/>
      <c r="UTC4" s="43"/>
      <c r="UTD4" s="43"/>
      <c r="UTE4" s="43"/>
      <c r="UTF4" s="43"/>
      <c r="UTG4" s="43"/>
      <c r="UTH4" s="43"/>
      <c r="UTI4" s="43"/>
      <c r="UTJ4" s="43"/>
      <c r="UTK4" s="43"/>
      <c r="UTL4" s="43"/>
      <c r="UTM4" s="43"/>
      <c r="UTN4" s="43"/>
      <c r="UTO4" s="43"/>
      <c r="UTP4" s="43"/>
      <c r="UTQ4" s="43"/>
      <c r="UTR4" s="43"/>
      <c r="UTS4" s="43"/>
      <c r="UTT4" s="43"/>
      <c r="UTU4" s="43"/>
      <c r="UTV4" s="43"/>
      <c r="UTW4" s="43"/>
      <c r="UTX4" s="43"/>
      <c r="UTY4" s="43"/>
      <c r="UTZ4" s="43"/>
      <c r="UUA4" s="43"/>
      <c r="UUB4" s="43"/>
      <c r="UUC4" s="43"/>
      <c r="UUD4" s="43"/>
      <c r="UUE4" s="43"/>
      <c r="UUF4" s="43"/>
      <c r="UUG4" s="43"/>
      <c r="UUH4" s="43"/>
      <c r="UUI4" s="43"/>
      <c r="UUJ4" s="43"/>
      <c r="UUK4" s="43"/>
      <c r="UUL4" s="43"/>
      <c r="UUM4" s="43"/>
      <c r="UUN4" s="43"/>
      <c r="UUO4" s="43"/>
      <c r="UUP4" s="43"/>
      <c r="UUQ4" s="43"/>
      <c r="UUR4" s="43"/>
      <c r="UUS4" s="43"/>
      <c r="UUT4" s="43"/>
      <c r="UUU4" s="43"/>
      <c r="UUV4" s="43"/>
      <c r="UUW4" s="43"/>
      <c r="UUX4" s="43"/>
      <c r="UUY4" s="43"/>
      <c r="UUZ4" s="43"/>
      <c r="UVA4" s="43"/>
      <c r="UVB4" s="43"/>
      <c r="UVC4" s="43"/>
      <c r="UVD4" s="43"/>
      <c r="UVE4" s="43"/>
      <c r="UVF4" s="43"/>
      <c r="UVG4" s="43"/>
      <c r="UVH4" s="43"/>
      <c r="UVI4" s="43"/>
      <c r="UVJ4" s="43"/>
      <c r="UVK4" s="43"/>
      <c r="UVL4" s="43"/>
      <c r="UVM4" s="43"/>
      <c r="UVN4" s="43"/>
      <c r="UVO4" s="43"/>
      <c r="UVP4" s="43"/>
      <c r="UVQ4" s="43"/>
      <c r="UVR4" s="43"/>
      <c r="UVS4" s="43"/>
      <c r="UVT4" s="43"/>
      <c r="UVU4" s="43"/>
      <c r="UVV4" s="43"/>
      <c r="UVW4" s="43"/>
      <c r="UVX4" s="43"/>
      <c r="UVY4" s="43"/>
      <c r="UVZ4" s="43"/>
      <c r="UWA4" s="43"/>
      <c r="UWB4" s="43"/>
      <c r="UWC4" s="43"/>
      <c r="UWD4" s="43"/>
      <c r="UWE4" s="43"/>
      <c r="UWF4" s="43"/>
      <c r="UWG4" s="43"/>
      <c r="UWH4" s="43"/>
      <c r="UWI4" s="43"/>
      <c r="UWJ4" s="43"/>
      <c r="UWK4" s="43"/>
      <c r="UWL4" s="43"/>
      <c r="UWM4" s="43"/>
      <c r="UWN4" s="43"/>
      <c r="UWO4" s="43"/>
      <c r="UWP4" s="43"/>
      <c r="UWQ4" s="43"/>
      <c r="UWR4" s="43"/>
      <c r="UWS4" s="43"/>
      <c r="UWT4" s="43"/>
      <c r="UWU4" s="43"/>
      <c r="UWV4" s="43"/>
      <c r="UWW4" s="43"/>
      <c r="UWX4" s="43"/>
      <c r="UWY4" s="43"/>
      <c r="UWZ4" s="43"/>
      <c r="UXA4" s="43"/>
      <c r="UXB4" s="43"/>
      <c r="UXC4" s="43"/>
      <c r="UXD4" s="43"/>
      <c r="UXE4" s="43"/>
      <c r="UXF4" s="43"/>
      <c r="UXG4" s="43"/>
      <c r="UXH4" s="43"/>
      <c r="UXI4" s="43"/>
      <c r="UXJ4" s="43"/>
      <c r="UXK4" s="43"/>
      <c r="UXL4" s="43"/>
      <c r="UXM4" s="43"/>
      <c r="UXN4" s="43"/>
      <c r="UXO4" s="43"/>
      <c r="UXP4" s="43"/>
      <c r="UXQ4" s="43"/>
      <c r="UXR4" s="43"/>
      <c r="UXS4" s="43"/>
      <c r="UXT4" s="43"/>
      <c r="UXU4" s="43"/>
      <c r="UXV4" s="43"/>
      <c r="UXW4" s="43"/>
      <c r="UXX4" s="43"/>
      <c r="UXY4" s="43"/>
      <c r="UXZ4" s="43"/>
      <c r="UYA4" s="43"/>
      <c r="UYB4" s="43"/>
      <c r="UYC4" s="43"/>
      <c r="UYD4" s="43"/>
      <c r="UYE4" s="43"/>
      <c r="UYF4" s="43"/>
      <c r="UYG4" s="43"/>
      <c r="UYH4" s="43"/>
      <c r="UYI4" s="43"/>
      <c r="UYJ4" s="43"/>
      <c r="UYK4" s="43"/>
      <c r="UYL4" s="43"/>
      <c r="UYM4" s="43"/>
      <c r="UYN4" s="43"/>
      <c r="UYO4" s="43"/>
      <c r="UYP4" s="43"/>
      <c r="UYQ4" s="43"/>
      <c r="UYR4" s="43"/>
      <c r="UYS4" s="43"/>
      <c r="UYT4" s="43"/>
      <c r="UYU4" s="43"/>
      <c r="UYV4" s="43"/>
      <c r="UYW4" s="43"/>
      <c r="UYX4" s="43"/>
      <c r="UYY4" s="43"/>
      <c r="UYZ4" s="43"/>
      <c r="UZA4" s="43"/>
      <c r="UZB4" s="43"/>
      <c r="UZC4" s="43"/>
      <c r="UZD4" s="43"/>
      <c r="UZE4" s="43"/>
      <c r="UZF4" s="43"/>
      <c r="UZG4" s="43"/>
      <c r="UZH4" s="43"/>
      <c r="UZI4" s="43"/>
      <c r="UZJ4" s="43"/>
      <c r="UZK4" s="43"/>
      <c r="UZL4" s="43"/>
      <c r="UZM4" s="43"/>
      <c r="UZN4" s="43"/>
      <c r="UZO4" s="43"/>
      <c r="UZP4" s="43"/>
      <c r="UZQ4" s="43"/>
      <c r="UZR4" s="43"/>
      <c r="UZS4" s="43"/>
      <c r="UZT4" s="43"/>
      <c r="UZU4" s="43"/>
      <c r="UZV4" s="43"/>
      <c r="UZW4" s="43"/>
      <c r="UZX4" s="43"/>
      <c r="UZY4" s="43"/>
      <c r="UZZ4" s="43"/>
      <c r="VAA4" s="43"/>
      <c r="VAB4" s="43"/>
      <c r="VAC4" s="43"/>
      <c r="VAD4" s="43"/>
      <c r="VAE4" s="43"/>
      <c r="VAF4" s="43"/>
      <c r="VAG4" s="43"/>
      <c r="VAH4" s="43"/>
      <c r="VAI4" s="43"/>
      <c r="VAJ4" s="43"/>
      <c r="VAK4" s="43"/>
      <c r="VAL4" s="43"/>
      <c r="VAM4" s="43"/>
      <c r="VAN4" s="43"/>
      <c r="VAO4" s="43"/>
      <c r="VAP4" s="43"/>
      <c r="VAQ4" s="43"/>
      <c r="VAR4" s="43"/>
      <c r="VAS4" s="43"/>
      <c r="VAT4" s="43"/>
      <c r="VAU4" s="43"/>
      <c r="VAV4" s="43"/>
      <c r="VAW4" s="43"/>
      <c r="VAX4" s="43"/>
      <c r="VAY4" s="43"/>
      <c r="VAZ4" s="43"/>
      <c r="VBA4" s="43"/>
      <c r="VBB4" s="43"/>
      <c r="VBC4" s="43"/>
      <c r="VBD4" s="43"/>
      <c r="VBE4" s="43"/>
      <c r="VBF4" s="43"/>
      <c r="VBG4" s="43"/>
      <c r="VBH4" s="43"/>
      <c r="VBI4" s="43"/>
      <c r="VBJ4" s="43"/>
      <c r="VBK4" s="43"/>
      <c r="VBL4" s="43"/>
      <c r="VBM4" s="43"/>
      <c r="VBN4" s="43"/>
      <c r="VBO4" s="43"/>
      <c r="VBP4" s="43"/>
      <c r="VBQ4" s="43"/>
      <c r="VBR4" s="43"/>
      <c r="VBS4" s="43"/>
      <c r="VBT4" s="43"/>
      <c r="VBU4" s="43"/>
      <c r="VBV4" s="43"/>
      <c r="VBW4" s="43"/>
      <c r="VBX4" s="43"/>
      <c r="VBY4" s="43"/>
      <c r="VBZ4" s="43"/>
      <c r="VCA4" s="43"/>
      <c r="VCB4" s="43"/>
      <c r="VCC4" s="43"/>
      <c r="VCD4" s="43"/>
      <c r="VCE4" s="43"/>
      <c r="VCF4" s="43"/>
      <c r="VCG4" s="43"/>
      <c r="VCH4" s="43"/>
      <c r="VCI4" s="43"/>
      <c r="VCJ4" s="43"/>
      <c r="VCK4" s="43"/>
      <c r="VCL4" s="43"/>
      <c r="VCM4" s="43"/>
      <c r="VCN4" s="43"/>
      <c r="VCO4" s="43"/>
      <c r="VCP4" s="43"/>
      <c r="VCQ4" s="43"/>
      <c r="VCR4" s="43"/>
      <c r="VCS4" s="43"/>
      <c r="VCT4" s="43"/>
      <c r="VCU4" s="43"/>
      <c r="VCV4" s="43"/>
      <c r="VCW4" s="43"/>
      <c r="VCX4" s="43"/>
      <c r="VCY4" s="43"/>
      <c r="VCZ4" s="43"/>
      <c r="VDA4" s="43"/>
      <c r="VDB4" s="43"/>
      <c r="VDC4" s="43"/>
      <c r="VDD4" s="43"/>
      <c r="VDE4" s="43"/>
      <c r="VDF4" s="43"/>
      <c r="VDG4" s="43"/>
      <c r="VDH4" s="43"/>
      <c r="VDI4" s="43"/>
      <c r="VDJ4" s="43"/>
      <c r="VDK4" s="43"/>
      <c r="VDL4" s="43"/>
      <c r="VDM4" s="43"/>
      <c r="VDN4" s="43"/>
      <c r="VDO4" s="43"/>
      <c r="VDP4" s="43"/>
      <c r="VDQ4" s="43"/>
      <c r="VDR4" s="43"/>
      <c r="VDS4" s="43"/>
      <c r="VDT4" s="43"/>
      <c r="VDU4" s="43"/>
      <c r="VDV4" s="43"/>
      <c r="VDW4" s="43"/>
      <c r="VDX4" s="43"/>
      <c r="VDY4" s="43"/>
      <c r="VDZ4" s="43"/>
      <c r="VEA4" s="43"/>
      <c r="VEB4" s="43"/>
      <c r="VEC4" s="43"/>
      <c r="VED4" s="43"/>
      <c r="VEE4" s="43"/>
      <c r="VEF4" s="43"/>
      <c r="VEG4" s="43"/>
      <c r="VEH4" s="43"/>
      <c r="VEI4" s="43"/>
      <c r="VEJ4" s="43"/>
      <c r="VEK4" s="43"/>
      <c r="VEL4" s="43"/>
      <c r="VEM4" s="43"/>
      <c r="VEN4" s="43"/>
      <c r="VEO4" s="43"/>
      <c r="VEP4" s="43"/>
      <c r="VEQ4" s="43"/>
      <c r="VER4" s="43"/>
      <c r="VES4" s="43"/>
      <c r="VET4" s="43"/>
      <c r="VEU4" s="43"/>
      <c r="VEV4" s="43"/>
      <c r="VEW4" s="43"/>
      <c r="VEX4" s="43"/>
      <c r="VEY4" s="43"/>
      <c r="VEZ4" s="43"/>
      <c r="VFA4" s="43"/>
      <c r="VFB4" s="43"/>
      <c r="VFC4" s="43"/>
      <c r="VFD4" s="43"/>
      <c r="VFE4" s="43"/>
      <c r="VFF4" s="43"/>
      <c r="VFG4" s="43"/>
      <c r="VFH4" s="43"/>
      <c r="VFI4" s="43"/>
      <c r="VFJ4" s="43"/>
      <c r="VFK4" s="43"/>
      <c r="VFL4" s="43"/>
      <c r="VFM4" s="43"/>
      <c r="VFN4" s="43"/>
      <c r="VFO4" s="43"/>
      <c r="VFP4" s="43"/>
      <c r="VFQ4" s="43"/>
      <c r="VFR4" s="43"/>
      <c r="VFS4" s="43"/>
      <c r="VFT4" s="43"/>
      <c r="VFU4" s="43"/>
      <c r="VFV4" s="43"/>
      <c r="VFW4" s="43"/>
      <c r="VFX4" s="43"/>
      <c r="VFY4" s="43"/>
      <c r="VFZ4" s="43"/>
      <c r="VGA4" s="43"/>
      <c r="VGB4" s="43"/>
      <c r="VGC4" s="43"/>
      <c r="VGD4" s="43"/>
      <c r="VGE4" s="43"/>
      <c r="VGF4" s="43"/>
      <c r="VGG4" s="43"/>
      <c r="VGH4" s="43"/>
      <c r="VGI4" s="43"/>
      <c r="VGJ4" s="43"/>
      <c r="VGK4" s="43"/>
      <c r="VGL4" s="43"/>
      <c r="VGM4" s="43"/>
      <c r="VGN4" s="43"/>
      <c r="VGO4" s="43"/>
      <c r="VGP4" s="43"/>
      <c r="VGQ4" s="43"/>
      <c r="VGR4" s="43"/>
      <c r="VGS4" s="43"/>
      <c r="VGT4" s="43"/>
      <c r="VGU4" s="43"/>
      <c r="VGV4" s="43"/>
      <c r="VGW4" s="43"/>
      <c r="VGX4" s="43"/>
      <c r="VGY4" s="43"/>
      <c r="VGZ4" s="43"/>
      <c r="VHA4" s="43"/>
      <c r="VHB4" s="43"/>
      <c r="VHC4" s="43"/>
      <c r="VHD4" s="43"/>
      <c r="VHE4" s="43"/>
      <c r="VHF4" s="43"/>
      <c r="VHG4" s="43"/>
      <c r="VHH4" s="43"/>
      <c r="VHI4" s="43"/>
      <c r="VHJ4" s="43"/>
      <c r="VHK4" s="43"/>
      <c r="VHL4" s="43"/>
      <c r="VHM4" s="43"/>
      <c r="VHN4" s="43"/>
      <c r="VHO4" s="43"/>
      <c r="VHP4" s="43"/>
      <c r="VHQ4" s="43"/>
      <c r="VHR4" s="43"/>
      <c r="VHS4" s="43"/>
      <c r="VHT4" s="43"/>
      <c r="VHU4" s="43"/>
      <c r="VHV4" s="43"/>
      <c r="VHW4" s="43"/>
      <c r="VHX4" s="43"/>
      <c r="VHY4" s="43"/>
      <c r="VHZ4" s="43"/>
      <c r="VIA4" s="43"/>
      <c r="VIB4" s="43"/>
      <c r="VIC4" s="43"/>
      <c r="VID4" s="43"/>
      <c r="VIE4" s="43"/>
      <c r="VIF4" s="43"/>
      <c r="VIG4" s="43"/>
      <c r="VIH4" s="43"/>
      <c r="VII4" s="43"/>
      <c r="VIJ4" s="43"/>
      <c r="VIK4" s="43"/>
      <c r="VIL4" s="43"/>
      <c r="VIM4" s="43"/>
      <c r="VIN4" s="43"/>
      <c r="VIO4" s="43"/>
      <c r="VIP4" s="43"/>
      <c r="VIQ4" s="43"/>
      <c r="VIR4" s="43"/>
      <c r="VIS4" s="43"/>
      <c r="VIT4" s="43"/>
      <c r="VIU4" s="43"/>
      <c r="VIV4" s="43"/>
      <c r="VIW4" s="43"/>
      <c r="VIX4" s="43"/>
      <c r="VIY4" s="43"/>
      <c r="VIZ4" s="43"/>
      <c r="VJA4" s="43"/>
      <c r="VJB4" s="43"/>
      <c r="VJC4" s="43"/>
      <c r="VJD4" s="43"/>
      <c r="VJE4" s="43"/>
      <c r="VJF4" s="43"/>
      <c r="VJG4" s="43"/>
      <c r="VJH4" s="43"/>
      <c r="VJI4" s="43"/>
      <c r="VJJ4" s="43"/>
      <c r="VJK4" s="43"/>
      <c r="VJL4" s="43"/>
      <c r="VJM4" s="43"/>
      <c r="VJN4" s="43"/>
      <c r="VJO4" s="43"/>
      <c r="VJP4" s="43"/>
      <c r="VJQ4" s="43"/>
      <c r="VJR4" s="43"/>
      <c r="VJS4" s="43"/>
      <c r="VJT4" s="43"/>
      <c r="VJU4" s="43"/>
      <c r="VJV4" s="43"/>
      <c r="VJW4" s="43"/>
      <c r="VJX4" s="43"/>
      <c r="VJY4" s="43"/>
      <c r="VJZ4" s="43"/>
      <c r="VKA4" s="43"/>
      <c r="VKB4" s="43"/>
      <c r="VKC4" s="43"/>
      <c r="VKD4" s="43"/>
      <c r="VKE4" s="43"/>
      <c r="VKF4" s="43"/>
      <c r="VKG4" s="43"/>
      <c r="VKH4" s="43"/>
      <c r="VKI4" s="43"/>
      <c r="VKJ4" s="43"/>
      <c r="VKK4" s="43"/>
      <c r="VKL4" s="43"/>
      <c r="VKM4" s="43"/>
      <c r="VKN4" s="43"/>
      <c r="VKO4" s="43"/>
      <c r="VKP4" s="43"/>
      <c r="VKQ4" s="43"/>
      <c r="VKR4" s="43"/>
      <c r="VKS4" s="43"/>
      <c r="VKT4" s="43"/>
      <c r="VKU4" s="43"/>
      <c r="VKV4" s="43"/>
      <c r="VKW4" s="43"/>
      <c r="VKX4" s="43"/>
      <c r="VKY4" s="43"/>
      <c r="VKZ4" s="43"/>
      <c r="VLA4" s="43"/>
      <c r="VLB4" s="43"/>
      <c r="VLC4" s="43"/>
      <c r="VLD4" s="43"/>
      <c r="VLE4" s="43"/>
      <c r="VLF4" s="43"/>
      <c r="VLG4" s="43"/>
      <c r="VLH4" s="43"/>
      <c r="VLI4" s="43"/>
      <c r="VLJ4" s="43"/>
      <c r="VLK4" s="43"/>
      <c r="VLL4" s="43"/>
      <c r="VLM4" s="43"/>
      <c r="VLN4" s="43"/>
      <c r="VLO4" s="43"/>
      <c r="VLP4" s="43"/>
      <c r="VLQ4" s="43"/>
      <c r="VLR4" s="43"/>
      <c r="VLS4" s="43"/>
      <c r="VLT4" s="43"/>
      <c r="VLU4" s="43"/>
      <c r="VLV4" s="43"/>
      <c r="VLW4" s="43"/>
      <c r="VLX4" s="43"/>
      <c r="VLY4" s="43"/>
      <c r="VLZ4" s="43"/>
      <c r="VMA4" s="43"/>
      <c r="VMB4" s="43"/>
      <c r="VMC4" s="43"/>
      <c r="VMD4" s="43"/>
      <c r="VME4" s="43"/>
      <c r="VMF4" s="43"/>
      <c r="VMG4" s="43"/>
      <c r="VMH4" s="43"/>
      <c r="VMI4" s="43"/>
      <c r="VMJ4" s="43"/>
      <c r="VMK4" s="43"/>
      <c r="VML4" s="43"/>
      <c r="VMM4" s="43"/>
      <c r="VMN4" s="43"/>
      <c r="VMO4" s="43"/>
      <c r="VMP4" s="43"/>
      <c r="VMQ4" s="43"/>
      <c r="VMR4" s="43"/>
      <c r="VMS4" s="43"/>
      <c r="VMT4" s="43"/>
      <c r="VMU4" s="43"/>
      <c r="VMV4" s="43"/>
      <c r="VMW4" s="43"/>
      <c r="VMX4" s="43"/>
      <c r="VMY4" s="43"/>
      <c r="VMZ4" s="43"/>
      <c r="VNA4" s="43"/>
      <c r="VNB4" s="43"/>
      <c r="VNC4" s="43"/>
      <c r="VND4" s="43"/>
      <c r="VNE4" s="43"/>
      <c r="VNF4" s="43"/>
      <c r="VNG4" s="43"/>
      <c r="VNH4" s="43"/>
      <c r="VNI4" s="43"/>
      <c r="VNJ4" s="43"/>
      <c r="VNK4" s="43"/>
      <c r="VNL4" s="43"/>
      <c r="VNM4" s="43"/>
      <c r="VNN4" s="43"/>
      <c r="VNO4" s="43"/>
      <c r="VNP4" s="43"/>
      <c r="VNQ4" s="43"/>
      <c r="VNR4" s="43"/>
      <c r="VNS4" s="43"/>
      <c r="VNT4" s="43"/>
      <c r="VNU4" s="43"/>
      <c r="VNV4" s="43"/>
      <c r="VNW4" s="43"/>
      <c r="VNX4" s="43"/>
      <c r="VNY4" s="43"/>
      <c r="VNZ4" s="43"/>
      <c r="VOA4" s="43"/>
      <c r="VOB4" s="43"/>
      <c r="VOC4" s="43"/>
      <c r="VOD4" s="43"/>
      <c r="VOE4" s="43"/>
      <c r="VOF4" s="43"/>
      <c r="VOG4" s="43"/>
      <c r="VOH4" s="43"/>
      <c r="VOI4" s="43"/>
      <c r="VOJ4" s="43"/>
      <c r="VOK4" s="43"/>
      <c r="VOL4" s="43"/>
      <c r="VOM4" s="43"/>
      <c r="VON4" s="43"/>
      <c r="VOO4" s="43"/>
      <c r="VOP4" s="43"/>
      <c r="VOQ4" s="43"/>
      <c r="VOR4" s="43"/>
      <c r="VOS4" s="43"/>
      <c r="VOT4" s="43"/>
      <c r="VOU4" s="43"/>
      <c r="VOV4" s="43"/>
      <c r="VOW4" s="43"/>
      <c r="VOX4" s="43"/>
      <c r="VOY4" s="43"/>
      <c r="VOZ4" s="43"/>
      <c r="VPA4" s="43"/>
      <c r="VPB4" s="43"/>
      <c r="VPC4" s="43"/>
      <c r="VPD4" s="43"/>
      <c r="VPE4" s="43"/>
      <c r="VPF4" s="43"/>
      <c r="VPG4" s="43"/>
      <c r="VPH4" s="43"/>
      <c r="VPI4" s="43"/>
      <c r="VPJ4" s="43"/>
      <c r="VPK4" s="43"/>
      <c r="VPL4" s="43"/>
      <c r="VPM4" s="43"/>
      <c r="VPN4" s="43"/>
      <c r="VPO4" s="43"/>
      <c r="VPP4" s="43"/>
      <c r="VPQ4" s="43"/>
      <c r="VPR4" s="43"/>
      <c r="VPS4" s="43"/>
      <c r="VPT4" s="43"/>
      <c r="VPU4" s="43"/>
      <c r="VPV4" s="43"/>
      <c r="VPW4" s="43"/>
      <c r="VPX4" s="43"/>
      <c r="VPY4" s="43"/>
      <c r="VPZ4" s="43"/>
      <c r="VQA4" s="43"/>
      <c r="VQB4" s="43"/>
      <c r="VQC4" s="43"/>
      <c r="VQD4" s="43"/>
      <c r="VQE4" s="43"/>
      <c r="VQF4" s="43"/>
      <c r="VQG4" s="43"/>
      <c r="VQH4" s="43"/>
      <c r="VQI4" s="43"/>
      <c r="VQJ4" s="43"/>
      <c r="VQK4" s="43"/>
      <c r="VQL4" s="43"/>
      <c r="VQM4" s="43"/>
      <c r="VQN4" s="43"/>
      <c r="VQO4" s="43"/>
      <c r="VQP4" s="43"/>
      <c r="VQQ4" s="43"/>
      <c r="VQR4" s="43"/>
      <c r="VQS4" s="43"/>
      <c r="VQT4" s="43"/>
      <c r="VQU4" s="43"/>
      <c r="VQV4" s="43"/>
      <c r="VQW4" s="43"/>
      <c r="VQX4" s="43"/>
      <c r="VQY4" s="43"/>
      <c r="VQZ4" s="43"/>
      <c r="VRA4" s="43"/>
      <c r="VRB4" s="43"/>
      <c r="VRC4" s="43"/>
      <c r="VRD4" s="43"/>
      <c r="VRE4" s="43"/>
      <c r="VRF4" s="43"/>
      <c r="VRG4" s="43"/>
      <c r="VRH4" s="43"/>
      <c r="VRI4" s="43"/>
      <c r="VRJ4" s="43"/>
      <c r="VRK4" s="43"/>
      <c r="VRL4" s="43"/>
      <c r="VRM4" s="43"/>
      <c r="VRN4" s="43"/>
      <c r="VRO4" s="43"/>
      <c r="VRP4" s="43"/>
      <c r="VRQ4" s="43"/>
      <c r="VRR4" s="43"/>
      <c r="VRS4" s="43"/>
      <c r="VRT4" s="43"/>
      <c r="VRU4" s="43"/>
      <c r="VRV4" s="43"/>
      <c r="VRW4" s="43"/>
      <c r="VRX4" s="43"/>
      <c r="VRY4" s="43"/>
      <c r="VRZ4" s="43"/>
      <c r="VSA4" s="43"/>
      <c r="VSB4" s="43"/>
      <c r="VSC4" s="43"/>
      <c r="VSD4" s="43"/>
      <c r="VSE4" s="43"/>
      <c r="VSF4" s="43"/>
      <c r="VSG4" s="43"/>
      <c r="VSH4" s="43"/>
      <c r="VSI4" s="43"/>
      <c r="VSJ4" s="43"/>
      <c r="VSK4" s="43"/>
      <c r="VSL4" s="43"/>
      <c r="VSM4" s="43"/>
      <c r="VSN4" s="43"/>
      <c r="VSO4" s="43"/>
      <c r="VSP4" s="43"/>
      <c r="VSQ4" s="43"/>
      <c r="VSR4" s="43"/>
      <c r="VSS4" s="43"/>
      <c r="VST4" s="43"/>
      <c r="VSU4" s="43"/>
      <c r="VSV4" s="43"/>
      <c r="VSW4" s="43"/>
      <c r="VSX4" s="43"/>
      <c r="VSY4" s="43"/>
      <c r="VSZ4" s="43"/>
      <c r="VTA4" s="43"/>
      <c r="VTB4" s="43"/>
      <c r="VTC4" s="43"/>
      <c r="VTD4" s="43"/>
      <c r="VTE4" s="43"/>
      <c r="VTF4" s="43"/>
      <c r="VTG4" s="43"/>
      <c r="VTH4" s="43"/>
      <c r="VTI4" s="43"/>
      <c r="VTJ4" s="43"/>
      <c r="VTK4" s="43"/>
      <c r="VTL4" s="43"/>
      <c r="VTM4" s="43"/>
      <c r="VTN4" s="43"/>
      <c r="VTO4" s="43"/>
      <c r="VTP4" s="43"/>
      <c r="VTQ4" s="43"/>
      <c r="VTR4" s="43"/>
      <c r="VTS4" s="43"/>
      <c r="VTT4" s="43"/>
      <c r="VTU4" s="43"/>
      <c r="VTV4" s="43"/>
      <c r="VTW4" s="43"/>
      <c r="VTX4" s="43"/>
      <c r="VTY4" s="43"/>
      <c r="VTZ4" s="43"/>
      <c r="VUA4" s="43"/>
      <c r="VUB4" s="43"/>
      <c r="VUC4" s="43"/>
      <c r="VUD4" s="43"/>
      <c r="VUE4" s="43"/>
      <c r="VUF4" s="43"/>
      <c r="VUG4" s="43"/>
      <c r="VUH4" s="43"/>
      <c r="VUI4" s="43"/>
      <c r="VUJ4" s="43"/>
      <c r="VUK4" s="43"/>
      <c r="VUL4" s="43"/>
      <c r="VUM4" s="43"/>
      <c r="VUN4" s="43"/>
      <c r="VUO4" s="43"/>
      <c r="VUP4" s="43"/>
      <c r="VUQ4" s="43"/>
      <c r="VUR4" s="43"/>
      <c r="VUS4" s="43"/>
      <c r="VUT4" s="43"/>
      <c r="VUU4" s="43"/>
      <c r="VUV4" s="43"/>
      <c r="VUW4" s="43"/>
      <c r="VUX4" s="43"/>
      <c r="VUY4" s="43"/>
      <c r="VUZ4" s="43"/>
      <c r="VVA4" s="43"/>
      <c r="VVB4" s="43"/>
      <c r="VVC4" s="43"/>
      <c r="VVD4" s="43"/>
      <c r="VVE4" s="43"/>
      <c r="VVF4" s="43"/>
      <c r="VVG4" s="43"/>
      <c r="VVH4" s="43"/>
      <c r="VVI4" s="43"/>
      <c r="VVJ4" s="43"/>
      <c r="VVK4" s="43"/>
      <c r="VVL4" s="43"/>
      <c r="VVM4" s="43"/>
      <c r="VVN4" s="43"/>
      <c r="VVO4" s="43"/>
      <c r="VVP4" s="43"/>
      <c r="VVQ4" s="43"/>
      <c r="VVR4" s="43"/>
      <c r="VVS4" s="43"/>
      <c r="VVT4" s="43"/>
      <c r="VVU4" s="43"/>
      <c r="VVV4" s="43"/>
      <c r="VVW4" s="43"/>
      <c r="VVX4" s="43"/>
      <c r="VVY4" s="43"/>
      <c r="VVZ4" s="43"/>
      <c r="VWA4" s="43"/>
      <c r="VWB4" s="43"/>
      <c r="VWC4" s="43"/>
      <c r="VWD4" s="43"/>
      <c r="VWE4" s="43"/>
      <c r="VWF4" s="43"/>
      <c r="VWG4" s="43"/>
      <c r="VWH4" s="43"/>
      <c r="VWI4" s="43"/>
      <c r="VWJ4" s="43"/>
      <c r="VWK4" s="43"/>
      <c r="VWL4" s="43"/>
      <c r="VWM4" s="43"/>
      <c r="VWN4" s="43"/>
      <c r="VWO4" s="43"/>
      <c r="VWP4" s="43"/>
      <c r="VWQ4" s="43"/>
      <c r="VWR4" s="43"/>
      <c r="VWS4" s="43"/>
      <c r="VWT4" s="43"/>
      <c r="VWU4" s="43"/>
      <c r="VWV4" s="43"/>
      <c r="VWW4" s="43"/>
      <c r="VWX4" s="43"/>
      <c r="VWY4" s="43"/>
      <c r="VWZ4" s="43"/>
      <c r="VXA4" s="43"/>
      <c r="VXB4" s="43"/>
      <c r="VXC4" s="43"/>
      <c r="VXD4" s="43"/>
      <c r="VXE4" s="43"/>
      <c r="VXF4" s="43"/>
      <c r="VXG4" s="43"/>
      <c r="VXH4" s="43"/>
      <c r="VXI4" s="43"/>
      <c r="VXJ4" s="43"/>
      <c r="VXK4" s="43"/>
      <c r="VXL4" s="43"/>
      <c r="VXM4" s="43"/>
      <c r="VXN4" s="43"/>
      <c r="VXO4" s="43"/>
      <c r="VXP4" s="43"/>
      <c r="VXQ4" s="43"/>
      <c r="VXR4" s="43"/>
      <c r="VXS4" s="43"/>
      <c r="VXT4" s="43"/>
      <c r="VXU4" s="43"/>
      <c r="VXV4" s="43"/>
      <c r="VXW4" s="43"/>
      <c r="VXX4" s="43"/>
      <c r="VXY4" s="43"/>
      <c r="VXZ4" s="43"/>
      <c r="VYA4" s="43"/>
      <c r="VYB4" s="43"/>
      <c r="VYC4" s="43"/>
      <c r="VYD4" s="43"/>
      <c r="VYE4" s="43"/>
      <c r="VYF4" s="43"/>
      <c r="VYG4" s="43"/>
      <c r="VYH4" s="43"/>
      <c r="VYI4" s="43"/>
      <c r="VYJ4" s="43"/>
      <c r="VYK4" s="43"/>
      <c r="VYL4" s="43"/>
      <c r="VYM4" s="43"/>
      <c r="VYN4" s="43"/>
      <c r="VYO4" s="43"/>
      <c r="VYP4" s="43"/>
      <c r="VYQ4" s="43"/>
      <c r="VYR4" s="43"/>
      <c r="VYS4" s="43"/>
      <c r="VYT4" s="43"/>
      <c r="VYU4" s="43"/>
      <c r="VYV4" s="43"/>
      <c r="VYW4" s="43"/>
      <c r="VYX4" s="43"/>
      <c r="VYY4" s="43"/>
      <c r="VYZ4" s="43"/>
      <c r="VZA4" s="43"/>
      <c r="VZB4" s="43"/>
      <c r="VZC4" s="43"/>
      <c r="VZD4" s="43"/>
      <c r="VZE4" s="43"/>
      <c r="VZF4" s="43"/>
      <c r="VZG4" s="43"/>
      <c r="VZH4" s="43"/>
      <c r="VZI4" s="43"/>
      <c r="VZJ4" s="43"/>
      <c r="VZK4" s="43"/>
      <c r="VZL4" s="43"/>
      <c r="VZM4" s="43"/>
      <c r="VZN4" s="43"/>
      <c r="VZO4" s="43"/>
      <c r="VZP4" s="43"/>
      <c r="VZQ4" s="43"/>
      <c r="VZR4" s="43"/>
      <c r="VZS4" s="43"/>
      <c r="VZT4" s="43"/>
      <c r="VZU4" s="43"/>
      <c r="VZV4" s="43"/>
      <c r="VZW4" s="43"/>
      <c r="VZX4" s="43"/>
      <c r="VZY4" s="43"/>
      <c r="VZZ4" s="43"/>
      <c r="WAA4" s="43"/>
      <c r="WAB4" s="43"/>
      <c r="WAC4" s="43"/>
      <c r="WAD4" s="43"/>
      <c r="WAE4" s="43"/>
      <c r="WAF4" s="43"/>
      <c r="WAG4" s="43"/>
      <c r="WAH4" s="43"/>
      <c r="WAI4" s="43"/>
      <c r="WAJ4" s="43"/>
      <c r="WAK4" s="43"/>
      <c r="WAL4" s="43"/>
      <c r="WAM4" s="43"/>
      <c r="WAN4" s="43"/>
      <c r="WAO4" s="43"/>
      <c r="WAP4" s="43"/>
      <c r="WAQ4" s="43"/>
      <c r="WAR4" s="43"/>
      <c r="WAS4" s="43"/>
      <c r="WAT4" s="43"/>
      <c r="WAU4" s="43"/>
      <c r="WAV4" s="43"/>
      <c r="WAW4" s="43"/>
      <c r="WAX4" s="43"/>
      <c r="WAY4" s="43"/>
      <c r="WAZ4" s="43"/>
      <c r="WBA4" s="43"/>
      <c r="WBB4" s="43"/>
      <c r="WBC4" s="43"/>
      <c r="WBD4" s="43"/>
      <c r="WBE4" s="43"/>
      <c r="WBF4" s="43"/>
      <c r="WBG4" s="43"/>
      <c r="WBH4" s="43"/>
      <c r="WBI4" s="43"/>
      <c r="WBJ4" s="43"/>
      <c r="WBK4" s="43"/>
      <c r="WBL4" s="43"/>
      <c r="WBM4" s="43"/>
      <c r="WBN4" s="43"/>
      <c r="WBO4" s="43"/>
      <c r="WBP4" s="43"/>
      <c r="WBQ4" s="43"/>
      <c r="WBR4" s="43"/>
      <c r="WBS4" s="43"/>
      <c r="WBT4" s="43"/>
      <c r="WBU4" s="43"/>
      <c r="WBV4" s="43"/>
      <c r="WBW4" s="43"/>
      <c r="WBX4" s="43"/>
      <c r="WBY4" s="43"/>
      <c r="WBZ4" s="43"/>
      <c r="WCA4" s="43"/>
      <c r="WCB4" s="43"/>
      <c r="WCC4" s="43"/>
      <c r="WCD4" s="43"/>
      <c r="WCE4" s="43"/>
      <c r="WCF4" s="43"/>
      <c r="WCG4" s="43"/>
      <c r="WCH4" s="43"/>
      <c r="WCI4" s="43"/>
      <c r="WCJ4" s="43"/>
      <c r="WCK4" s="43"/>
      <c r="WCL4" s="43"/>
      <c r="WCM4" s="43"/>
      <c r="WCN4" s="43"/>
      <c r="WCO4" s="43"/>
      <c r="WCP4" s="43"/>
      <c r="WCQ4" s="43"/>
      <c r="WCR4" s="43"/>
      <c r="WCS4" s="43"/>
      <c r="WCT4" s="43"/>
      <c r="WCU4" s="43"/>
      <c r="WCV4" s="43"/>
      <c r="WCW4" s="43"/>
      <c r="WCX4" s="43"/>
      <c r="WCY4" s="43"/>
      <c r="WCZ4" s="43"/>
      <c r="WDA4" s="43"/>
      <c r="WDB4" s="43"/>
      <c r="WDC4" s="43"/>
      <c r="WDD4" s="43"/>
      <c r="WDE4" s="43"/>
      <c r="WDF4" s="43"/>
      <c r="WDG4" s="43"/>
      <c r="WDH4" s="43"/>
      <c r="WDI4" s="43"/>
      <c r="WDJ4" s="43"/>
      <c r="WDK4" s="43"/>
      <c r="WDL4" s="43"/>
      <c r="WDM4" s="43"/>
      <c r="WDN4" s="43"/>
      <c r="WDO4" s="43"/>
      <c r="WDP4" s="43"/>
      <c r="WDQ4" s="43"/>
      <c r="WDR4" s="43"/>
      <c r="WDS4" s="43"/>
      <c r="WDT4" s="43"/>
      <c r="WDU4" s="43"/>
      <c r="WDV4" s="43"/>
      <c r="WDW4" s="43"/>
      <c r="WDX4" s="43"/>
      <c r="WDY4" s="43"/>
      <c r="WDZ4" s="43"/>
      <c r="WEA4" s="43"/>
      <c r="WEB4" s="43"/>
      <c r="WEC4" s="43"/>
      <c r="WED4" s="43"/>
      <c r="WEE4" s="43"/>
      <c r="WEF4" s="43"/>
      <c r="WEG4" s="43"/>
      <c r="WEH4" s="43"/>
      <c r="WEI4" s="43"/>
      <c r="WEJ4" s="43"/>
      <c r="WEK4" s="43"/>
      <c r="WEL4" s="43"/>
      <c r="WEM4" s="43"/>
      <c r="WEN4" s="43"/>
      <c r="WEO4" s="43"/>
      <c r="WEP4" s="43"/>
      <c r="WEQ4" s="43"/>
      <c r="WER4" s="43"/>
      <c r="WES4" s="43"/>
      <c r="WET4" s="43"/>
      <c r="WEU4" s="43"/>
      <c r="WEV4" s="43"/>
      <c r="WEW4" s="43"/>
      <c r="WEX4" s="43"/>
      <c r="WEY4" s="43"/>
      <c r="WEZ4" s="43"/>
      <c r="WFA4" s="43"/>
      <c r="WFB4" s="43"/>
      <c r="WFC4" s="43"/>
      <c r="WFD4" s="43"/>
      <c r="WFE4" s="43"/>
      <c r="WFF4" s="43"/>
      <c r="WFG4" s="43"/>
      <c r="WFH4" s="43"/>
      <c r="WFI4" s="43"/>
      <c r="WFJ4" s="43"/>
      <c r="WFK4" s="43"/>
      <c r="WFL4" s="43"/>
      <c r="WFM4" s="43"/>
      <c r="WFN4" s="43"/>
      <c r="WFO4" s="43"/>
      <c r="WFP4" s="43"/>
      <c r="WFQ4" s="43"/>
      <c r="WFR4" s="43"/>
      <c r="WFS4" s="43"/>
      <c r="WFT4" s="43"/>
      <c r="WFU4" s="43"/>
      <c r="WFV4" s="43"/>
      <c r="WFW4" s="43"/>
      <c r="WFX4" s="43"/>
      <c r="WFY4" s="43"/>
      <c r="WFZ4" s="43"/>
      <c r="WGA4" s="43"/>
      <c r="WGB4" s="43"/>
      <c r="WGC4" s="43"/>
      <c r="WGD4" s="43"/>
      <c r="WGE4" s="43"/>
      <c r="WGF4" s="43"/>
      <c r="WGG4" s="43"/>
      <c r="WGH4" s="43"/>
      <c r="WGI4" s="43"/>
      <c r="WGJ4" s="43"/>
      <c r="WGK4" s="43"/>
      <c r="WGL4" s="43"/>
      <c r="WGM4" s="43"/>
      <c r="WGN4" s="43"/>
      <c r="WGO4" s="43"/>
      <c r="WGP4" s="43"/>
      <c r="WGQ4" s="43"/>
      <c r="WGR4" s="43"/>
      <c r="WGS4" s="43"/>
      <c r="WGT4" s="43"/>
      <c r="WGU4" s="43"/>
      <c r="WGV4" s="43"/>
      <c r="WGW4" s="43"/>
      <c r="WGX4" s="43"/>
      <c r="WGY4" s="43"/>
      <c r="WGZ4" s="43"/>
      <c r="WHA4" s="43"/>
      <c r="WHB4" s="43"/>
      <c r="WHC4" s="43"/>
      <c r="WHD4" s="43"/>
      <c r="WHE4" s="43"/>
      <c r="WHF4" s="43"/>
      <c r="WHG4" s="43"/>
      <c r="WHH4" s="43"/>
      <c r="WHI4" s="43"/>
      <c r="WHJ4" s="43"/>
      <c r="WHK4" s="43"/>
      <c r="WHL4" s="43"/>
      <c r="WHM4" s="43"/>
      <c r="WHN4" s="43"/>
      <c r="WHO4" s="43"/>
      <c r="WHP4" s="43"/>
      <c r="WHQ4" s="43"/>
      <c r="WHR4" s="43"/>
      <c r="WHS4" s="43"/>
      <c r="WHT4" s="43"/>
      <c r="WHU4" s="43"/>
      <c r="WHV4" s="43"/>
      <c r="WHW4" s="43"/>
      <c r="WHX4" s="43"/>
      <c r="WHY4" s="43"/>
      <c r="WHZ4" s="43"/>
      <c r="WIA4" s="43"/>
      <c r="WIB4" s="43"/>
      <c r="WIC4" s="43"/>
      <c r="WID4" s="43"/>
      <c r="WIE4" s="43"/>
      <c r="WIF4" s="43"/>
      <c r="WIG4" s="43"/>
      <c r="WIH4" s="43"/>
      <c r="WII4" s="43"/>
      <c r="WIJ4" s="43"/>
      <c r="WIK4" s="43"/>
      <c r="WIL4" s="43"/>
      <c r="WIM4" s="43"/>
      <c r="WIN4" s="43"/>
      <c r="WIO4" s="43"/>
      <c r="WIP4" s="43"/>
      <c r="WIQ4" s="43"/>
      <c r="WIR4" s="43"/>
      <c r="WIS4" s="43"/>
      <c r="WIT4" s="43"/>
      <c r="WIU4" s="43"/>
      <c r="WIV4" s="43"/>
      <c r="WIW4" s="43"/>
      <c r="WIX4" s="43"/>
      <c r="WIY4" s="43"/>
      <c r="WIZ4" s="43"/>
      <c r="WJA4" s="43"/>
      <c r="WJB4" s="43"/>
      <c r="WJC4" s="43"/>
      <c r="WJD4" s="43"/>
      <c r="WJE4" s="43"/>
      <c r="WJF4" s="43"/>
      <c r="WJG4" s="43"/>
      <c r="WJH4" s="43"/>
      <c r="WJI4" s="43"/>
      <c r="WJJ4" s="43"/>
      <c r="WJK4" s="43"/>
      <c r="WJL4" s="43"/>
      <c r="WJM4" s="43"/>
      <c r="WJN4" s="43"/>
      <c r="WJO4" s="43"/>
      <c r="WJP4" s="43"/>
      <c r="WJQ4" s="43"/>
      <c r="WJR4" s="43"/>
      <c r="WJS4" s="43"/>
      <c r="WJT4" s="43"/>
      <c r="WJU4" s="43"/>
      <c r="WJV4" s="43"/>
      <c r="WJW4" s="43"/>
      <c r="WJX4" s="43"/>
      <c r="WJY4" s="43"/>
      <c r="WJZ4" s="43"/>
      <c r="WKA4" s="43"/>
      <c r="WKB4" s="43"/>
      <c r="WKC4" s="43"/>
      <c r="WKD4" s="43"/>
      <c r="WKE4" s="43"/>
      <c r="WKF4" s="43"/>
      <c r="WKG4" s="43"/>
      <c r="WKH4" s="43"/>
      <c r="WKI4" s="43"/>
      <c r="WKJ4" s="43"/>
      <c r="WKK4" s="43"/>
      <c r="WKL4" s="43"/>
      <c r="WKM4" s="43"/>
      <c r="WKN4" s="43"/>
      <c r="WKO4" s="43"/>
      <c r="WKP4" s="43"/>
      <c r="WKQ4" s="43"/>
      <c r="WKR4" s="43"/>
      <c r="WKS4" s="43"/>
      <c r="WKT4" s="43"/>
      <c r="WKU4" s="43"/>
      <c r="WKV4" s="43"/>
      <c r="WKW4" s="43"/>
      <c r="WKX4" s="43"/>
      <c r="WKY4" s="43"/>
      <c r="WKZ4" s="43"/>
      <c r="WLA4" s="43"/>
      <c r="WLB4" s="43"/>
      <c r="WLC4" s="43"/>
      <c r="WLD4" s="43"/>
      <c r="WLE4" s="43"/>
      <c r="WLF4" s="43"/>
      <c r="WLG4" s="43"/>
      <c r="WLH4" s="43"/>
      <c r="WLI4" s="43"/>
      <c r="WLJ4" s="43"/>
      <c r="WLK4" s="43"/>
      <c r="WLL4" s="43"/>
      <c r="WLM4" s="43"/>
      <c r="WLN4" s="43"/>
      <c r="WLO4" s="43"/>
      <c r="WLP4" s="43"/>
      <c r="WLQ4" s="43"/>
      <c r="WLR4" s="43"/>
      <c r="WLS4" s="43"/>
      <c r="WLT4" s="43"/>
      <c r="WLU4" s="43"/>
      <c r="WLV4" s="43"/>
      <c r="WLW4" s="43"/>
      <c r="WLX4" s="43"/>
      <c r="WLY4" s="43"/>
      <c r="WLZ4" s="43"/>
      <c r="WMA4" s="43"/>
      <c r="WMB4" s="43"/>
      <c r="WMC4" s="43"/>
      <c r="WMD4" s="43"/>
      <c r="WME4" s="43"/>
      <c r="WMF4" s="43"/>
      <c r="WMG4" s="43"/>
      <c r="WMH4" s="43"/>
      <c r="WMI4" s="43"/>
      <c r="WMJ4" s="43"/>
      <c r="WMK4" s="43"/>
      <c r="WML4" s="43"/>
      <c r="WMM4" s="43"/>
      <c r="WMN4" s="43"/>
      <c r="WMO4" s="43"/>
      <c r="WMP4" s="43"/>
      <c r="WMQ4" s="43"/>
      <c r="WMR4" s="43"/>
      <c r="WMS4" s="43"/>
      <c r="WMT4" s="43"/>
      <c r="WMU4" s="43"/>
      <c r="WMV4" s="43"/>
      <c r="WMW4" s="43"/>
      <c r="WMX4" s="43"/>
      <c r="WMY4" s="43"/>
      <c r="WMZ4" s="43"/>
      <c r="WNA4" s="43"/>
      <c r="WNB4" s="43"/>
      <c r="WNC4" s="43"/>
      <c r="WND4" s="43"/>
      <c r="WNE4" s="43"/>
      <c r="WNF4" s="43"/>
      <c r="WNG4" s="43"/>
      <c r="WNH4" s="43"/>
      <c r="WNI4" s="43"/>
      <c r="WNJ4" s="43"/>
      <c r="WNK4" s="43"/>
      <c r="WNL4" s="43"/>
      <c r="WNM4" s="43"/>
      <c r="WNN4" s="43"/>
      <c r="WNO4" s="43"/>
      <c r="WNP4" s="43"/>
      <c r="WNQ4" s="43"/>
      <c r="WNR4" s="43"/>
      <c r="WNS4" s="43"/>
      <c r="WNT4" s="43"/>
      <c r="WNU4" s="43"/>
      <c r="WNV4" s="43"/>
      <c r="WNW4" s="43"/>
      <c r="WNX4" s="43"/>
      <c r="WNY4" s="43"/>
      <c r="WNZ4" s="43"/>
      <c r="WOA4" s="43"/>
      <c r="WOB4" s="43"/>
      <c r="WOC4" s="43"/>
      <c r="WOD4" s="43"/>
      <c r="WOE4" s="43"/>
      <c r="WOF4" s="43"/>
      <c r="WOG4" s="43"/>
      <c r="WOH4" s="43"/>
      <c r="WOI4" s="43"/>
      <c r="WOJ4" s="43"/>
      <c r="WOK4" s="43"/>
      <c r="WOL4" s="43"/>
      <c r="WOM4" s="43"/>
      <c r="WON4" s="43"/>
      <c r="WOO4" s="43"/>
      <c r="WOP4" s="43"/>
      <c r="WOQ4" s="43"/>
      <c r="WOR4" s="43"/>
      <c r="WOS4" s="43"/>
      <c r="WOT4" s="43"/>
      <c r="WOU4" s="43"/>
      <c r="WOV4" s="43"/>
      <c r="WOW4" s="43"/>
      <c r="WOX4" s="43"/>
      <c r="WOY4" s="43"/>
      <c r="WOZ4" s="43"/>
      <c r="WPA4" s="43"/>
      <c r="WPB4" s="43"/>
      <c r="WPC4" s="43"/>
      <c r="WPD4" s="43"/>
      <c r="WPE4" s="43"/>
      <c r="WPF4" s="43"/>
      <c r="WPG4" s="43"/>
      <c r="WPH4" s="43"/>
      <c r="WPI4" s="43"/>
      <c r="WPJ4" s="43"/>
      <c r="WPK4" s="43"/>
      <c r="WPL4" s="43"/>
      <c r="WPM4" s="43"/>
      <c r="WPN4" s="43"/>
      <c r="WPO4" s="43"/>
      <c r="WPP4" s="43"/>
      <c r="WPQ4" s="43"/>
      <c r="WPR4" s="43"/>
      <c r="WPS4" s="43"/>
      <c r="WPT4" s="43"/>
      <c r="WPU4" s="43"/>
      <c r="WPV4" s="43"/>
      <c r="WPW4" s="43"/>
      <c r="WPX4" s="43"/>
      <c r="WPY4" s="43"/>
      <c r="WPZ4" s="43"/>
      <c r="WQA4" s="43"/>
      <c r="WQB4" s="43"/>
      <c r="WQC4" s="43"/>
      <c r="WQD4" s="43"/>
      <c r="WQE4" s="43"/>
      <c r="WQF4" s="43"/>
      <c r="WQG4" s="43"/>
      <c r="WQH4" s="43"/>
      <c r="WQI4" s="43"/>
      <c r="WQJ4" s="43"/>
      <c r="WQK4" s="43"/>
      <c r="WQL4" s="43"/>
      <c r="WQM4" s="43"/>
      <c r="WQN4" s="43"/>
      <c r="WQO4" s="43"/>
      <c r="WQP4" s="43"/>
      <c r="WQQ4" s="43"/>
      <c r="WQR4" s="43"/>
      <c r="WQS4" s="43"/>
      <c r="WQT4" s="43"/>
      <c r="WQU4" s="43"/>
      <c r="WQV4" s="43"/>
      <c r="WQW4" s="43"/>
      <c r="WQX4" s="43"/>
      <c r="WQY4" s="43"/>
      <c r="WQZ4" s="43"/>
      <c r="WRA4" s="43"/>
      <c r="WRB4" s="43"/>
      <c r="WRC4" s="43"/>
      <c r="WRD4" s="43"/>
      <c r="WRE4" s="43"/>
      <c r="WRF4" s="43"/>
      <c r="WRG4" s="43"/>
      <c r="WRH4" s="43"/>
      <c r="WRI4" s="43"/>
      <c r="WRJ4" s="43"/>
      <c r="WRK4" s="43"/>
      <c r="WRL4" s="43"/>
      <c r="WRM4" s="43"/>
      <c r="WRN4" s="43"/>
      <c r="WRO4" s="43"/>
      <c r="WRP4" s="43"/>
      <c r="WRQ4" s="43"/>
      <c r="WRR4" s="43"/>
      <c r="WRS4" s="43"/>
      <c r="WRT4" s="43"/>
      <c r="WRU4" s="43"/>
      <c r="WRV4" s="43"/>
      <c r="WRW4" s="43"/>
      <c r="WRX4" s="43"/>
      <c r="WRY4" s="43"/>
      <c r="WRZ4" s="43"/>
      <c r="WSA4" s="43"/>
      <c r="WSB4" s="43"/>
      <c r="WSC4" s="43"/>
      <c r="WSD4" s="43"/>
      <c r="WSE4" s="43"/>
      <c r="WSF4" s="43"/>
      <c r="WSG4" s="43"/>
      <c r="WSH4" s="43"/>
      <c r="WSI4" s="43"/>
      <c r="WSJ4" s="43"/>
      <c r="WSK4" s="43"/>
      <c r="WSL4" s="43"/>
      <c r="WSM4" s="43"/>
      <c r="WSN4" s="43"/>
      <c r="WSO4" s="43"/>
      <c r="WSP4" s="43"/>
      <c r="WSQ4" s="43"/>
      <c r="WSR4" s="43"/>
      <c r="WSS4" s="43"/>
      <c r="WST4" s="43"/>
      <c r="WSU4" s="43"/>
      <c r="WSV4" s="43"/>
      <c r="WSW4" s="43"/>
      <c r="WSX4" s="43"/>
      <c r="WSY4" s="43"/>
      <c r="WSZ4" s="43"/>
      <c r="WTA4" s="43"/>
      <c r="WTB4" s="43"/>
      <c r="WTC4" s="43"/>
      <c r="WTD4" s="43"/>
      <c r="WTE4" s="43"/>
      <c r="WTF4" s="43"/>
      <c r="WTG4" s="43"/>
      <c r="WTH4" s="43"/>
      <c r="WTI4" s="43"/>
      <c r="WTJ4" s="43"/>
      <c r="WTK4" s="43"/>
      <c r="WTL4" s="43"/>
      <c r="WTM4" s="43"/>
      <c r="WTN4" s="43"/>
      <c r="WTO4" s="43"/>
      <c r="WTP4" s="43"/>
      <c r="WTQ4" s="43"/>
      <c r="WTR4" s="43"/>
      <c r="WTS4" s="43"/>
      <c r="WTT4" s="43"/>
      <c r="WTU4" s="43"/>
      <c r="WTV4" s="43"/>
      <c r="WTW4" s="43"/>
      <c r="WTX4" s="43"/>
      <c r="WTY4" s="43"/>
      <c r="WTZ4" s="43"/>
      <c r="WUA4" s="43"/>
      <c r="WUB4" s="43"/>
      <c r="WUC4" s="43"/>
      <c r="WUD4" s="43"/>
      <c r="WUE4" s="43"/>
      <c r="WUF4" s="43"/>
      <c r="WUG4" s="43"/>
      <c r="WUH4" s="43"/>
      <c r="WUI4" s="43"/>
      <c r="WUJ4" s="43"/>
      <c r="WUK4" s="43"/>
      <c r="WUL4" s="43"/>
      <c r="WUM4" s="43"/>
      <c r="WUN4" s="43"/>
      <c r="WUO4" s="43"/>
      <c r="WUP4" s="43"/>
      <c r="WUQ4" s="43"/>
      <c r="WUR4" s="43"/>
      <c r="WUS4" s="43"/>
      <c r="WUT4" s="43"/>
      <c r="WUU4" s="43"/>
      <c r="WUV4" s="43"/>
      <c r="WUW4" s="43"/>
      <c r="WUX4" s="43"/>
      <c r="WUY4" s="43"/>
      <c r="WUZ4" s="43"/>
      <c r="WVA4" s="43"/>
      <c r="WVB4" s="43"/>
      <c r="WVC4" s="43"/>
      <c r="WVD4" s="43"/>
      <c r="WVE4" s="43"/>
      <c r="WVF4" s="43"/>
      <c r="WVG4" s="43"/>
      <c r="WVH4" s="43"/>
      <c r="WVI4" s="43"/>
      <c r="WVJ4" s="43"/>
      <c r="WVK4" s="43"/>
      <c r="WVL4" s="43"/>
      <c r="WVM4" s="43"/>
      <c r="WVN4" s="43"/>
      <c r="WVO4" s="43"/>
      <c r="WVP4" s="43"/>
      <c r="WVQ4" s="43"/>
      <c r="WVR4" s="43"/>
      <c r="WVS4" s="43"/>
      <c r="WVT4" s="43"/>
      <c r="WVU4" s="43"/>
      <c r="WVV4" s="43"/>
      <c r="WVW4" s="43"/>
      <c r="WVX4" s="43"/>
      <c r="WVY4" s="43"/>
      <c r="WVZ4" s="43"/>
      <c r="WWA4" s="43"/>
      <c r="WWB4" s="43"/>
      <c r="WWC4" s="43"/>
      <c r="WWD4" s="43"/>
      <c r="WWE4" s="43"/>
      <c r="WWF4" s="43"/>
      <c r="WWG4" s="43"/>
      <c r="WWH4" s="43"/>
      <c r="WWI4" s="43"/>
      <c r="WWJ4" s="43"/>
      <c r="WWK4" s="43"/>
      <c r="WWL4" s="43"/>
      <c r="WWM4" s="43"/>
      <c r="WWN4" s="43"/>
      <c r="WWO4" s="43"/>
      <c r="WWP4" s="43"/>
      <c r="WWQ4" s="43"/>
      <c r="WWR4" s="43"/>
      <c r="WWS4" s="43"/>
      <c r="WWT4" s="43"/>
      <c r="WWU4" s="43"/>
      <c r="WWV4" s="43"/>
      <c r="WWW4" s="43"/>
      <c r="WWX4" s="43"/>
      <c r="WWY4" s="43"/>
      <c r="WWZ4" s="43"/>
      <c r="WXA4" s="43"/>
      <c r="WXB4" s="43"/>
      <c r="WXC4" s="43"/>
      <c r="WXD4" s="43"/>
      <c r="WXE4" s="43"/>
      <c r="WXF4" s="43"/>
      <c r="WXG4" s="43"/>
      <c r="WXH4" s="43"/>
      <c r="WXI4" s="43"/>
      <c r="WXJ4" s="43"/>
      <c r="WXK4" s="43"/>
      <c r="WXL4" s="43"/>
      <c r="WXM4" s="43"/>
      <c r="WXN4" s="43"/>
      <c r="WXO4" s="43"/>
      <c r="WXP4" s="43"/>
      <c r="WXQ4" s="43"/>
      <c r="WXR4" s="43"/>
      <c r="WXS4" s="43"/>
      <c r="WXT4" s="43"/>
      <c r="WXU4" s="43"/>
      <c r="WXV4" s="43"/>
      <c r="WXW4" s="43"/>
      <c r="WXX4" s="43"/>
      <c r="WXY4" s="43"/>
      <c r="WXZ4" s="43"/>
      <c r="WYA4" s="43"/>
      <c r="WYB4" s="43"/>
      <c r="WYC4" s="43"/>
      <c r="WYD4" s="43"/>
      <c r="WYE4" s="43"/>
      <c r="WYF4" s="43"/>
      <c r="WYG4" s="43"/>
      <c r="WYH4" s="43"/>
      <c r="WYI4" s="43"/>
      <c r="WYJ4" s="43"/>
      <c r="WYK4" s="43"/>
      <c r="WYL4" s="43"/>
      <c r="WYM4" s="43"/>
      <c r="WYN4" s="43"/>
      <c r="WYO4" s="43"/>
      <c r="WYP4" s="43"/>
      <c r="WYQ4" s="43"/>
      <c r="WYR4" s="43"/>
      <c r="WYS4" s="43"/>
      <c r="WYT4" s="43"/>
      <c r="WYU4" s="43"/>
      <c r="WYV4" s="43"/>
      <c r="WYW4" s="43"/>
      <c r="WYX4" s="43"/>
      <c r="WYY4" s="43"/>
      <c r="WYZ4" s="43"/>
      <c r="WZA4" s="43"/>
      <c r="WZB4" s="43"/>
      <c r="WZC4" s="43"/>
      <c r="WZD4" s="43"/>
      <c r="WZE4" s="43"/>
      <c r="WZF4" s="43"/>
      <c r="WZG4" s="43"/>
      <c r="WZH4" s="43"/>
      <c r="WZI4" s="43"/>
      <c r="WZJ4" s="43"/>
      <c r="WZK4" s="43"/>
      <c r="WZL4" s="43"/>
      <c r="WZM4" s="43"/>
      <c r="WZN4" s="43"/>
      <c r="WZO4" s="43"/>
      <c r="WZP4" s="43"/>
      <c r="WZQ4" s="43"/>
      <c r="WZR4" s="43"/>
      <c r="WZS4" s="43"/>
      <c r="WZT4" s="43"/>
      <c r="WZU4" s="43"/>
      <c r="WZV4" s="43"/>
      <c r="WZW4" s="43"/>
      <c r="WZX4" s="43"/>
      <c r="WZY4" s="43"/>
      <c r="WZZ4" s="43"/>
      <c r="XAA4" s="43"/>
      <c r="XAB4" s="43"/>
      <c r="XAC4" s="43"/>
      <c r="XAD4" s="43"/>
      <c r="XAE4" s="43"/>
      <c r="XAF4" s="43"/>
      <c r="XAG4" s="43"/>
      <c r="XAH4" s="43"/>
      <c r="XAI4" s="43"/>
      <c r="XAJ4" s="43"/>
      <c r="XAK4" s="43"/>
      <c r="XAL4" s="43"/>
      <c r="XAM4" s="43"/>
      <c r="XAN4" s="43"/>
      <c r="XAO4" s="43"/>
      <c r="XAP4" s="43"/>
      <c r="XAQ4" s="43"/>
      <c r="XAR4" s="43"/>
      <c r="XAS4" s="43"/>
      <c r="XAT4" s="43"/>
      <c r="XAU4" s="43"/>
      <c r="XAV4" s="43"/>
      <c r="XAW4" s="43"/>
      <c r="XAX4" s="43"/>
      <c r="XAY4" s="43"/>
      <c r="XAZ4" s="43"/>
      <c r="XBA4" s="43"/>
      <c r="XBB4" s="43"/>
      <c r="XBC4" s="43"/>
      <c r="XBD4" s="43"/>
      <c r="XBE4" s="43"/>
      <c r="XBF4" s="43"/>
      <c r="XBG4" s="43"/>
      <c r="XBH4" s="43"/>
      <c r="XBI4" s="43"/>
      <c r="XBJ4" s="43"/>
      <c r="XBK4" s="43"/>
      <c r="XBL4" s="43"/>
      <c r="XBM4" s="43"/>
      <c r="XBN4" s="43"/>
      <c r="XBO4" s="43"/>
      <c r="XBP4" s="43"/>
      <c r="XBQ4" s="43"/>
      <c r="XBR4" s="43"/>
      <c r="XBS4" s="43"/>
      <c r="XBT4" s="43"/>
      <c r="XBU4" s="43"/>
      <c r="XBV4" s="43"/>
      <c r="XBW4" s="43"/>
      <c r="XBX4" s="43"/>
      <c r="XBY4" s="43"/>
      <c r="XBZ4" s="43"/>
      <c r="XCA4" s="43"/>
      <c r="XCB4" s="43"/>
      <c r="XCC4" s="43"/>
      <c r="XCD4" s="43"/>
      <c r="XCE4" s="43"/>
      <c r="XCF4" s="43"/>
      <c r="XCG4" s="43"/>
      <c r="XCH4" s="43"/>
      <c r="XCI4" s="43"/>
      <c r="XCJ4" s="43"/>
      <c r="XCK4" s="43"/>
      <c r="XCL4" s="43"/>
      <c r="XCM4" s="43"/>
      <c r="XCN4" s="43"/>
      <c r="XCO4" s="43"/>
      <c r="XCP4" s="43"/>
      <c r="XCQ4" s="43"/>
      <c r="XCR4" s="43"/>
      <c r="XCS4" s="43"/>
      <c r="XCT4" s="43"/>
      <c r="XCU4" s="43"/>
      <c r="XCV4" s="43"/>
      <c r="XCW4" s="43"/>
      <c r="XCX4" s="43"/>
      <c r="XCY4" s="43"/>
      <c r="XCZ4" s="43"/>
      <c r="XDA4" s="43"/>
      <c r="XDB4" s="43"/>
      <c r="XDC4" s="43"/>
      <c r="XDD4" s="43"/>
      <c r="XDE4" s="43"/>
      <c r="XDF4" s="43"/>
      <c r="XDG4" s="43"/>
      <c r="XDH4" s="43"/>
      <c r="XDI4" s="43"/>
      <c r="XDJ4" s="43"/>
      <c r="XDK4" s="43"/>
      <c r="XDL4" s="43"/>
      <c r="XDM4" s="43"/>
      <c r="XDN4" s="43"/>
      <c r="XDO4" s="43"/>
      <c r="XDP4" s="43"/>
      <c r="XDQ4" s="43"/>
      <c r="XDR4" s="43"/>
      <c r="XDS4" s="43"/>
      <c r="XDT4" s="43"/>
      <c r="XDU4" s="43"/>
      <c r="XDV4" s="43"/>
      <c r="XDW4" s="43"/>
      <c r="XDX4" s="43"/>
      <c r="XDY4" s="43"/>
      <c r="XDZ4" s="43"/>
      <c r="XEA4" s="43"/>
      <c r="XEB4" s="43"/>
      <c r="XEC4" s="43"/>
      <c r="XED4" s="43"/>
      <c r="XEE4" s="43"/>
      <c r="XEF4" s="43"/>
      <c r="XEG4" s="43"/>
      <c r="XEH4" s="43"/>
      <c r="XEI4" s="43"/>
      <c r="XEJ4" s="43"/>
      <c r="XEK4" s="43"/>
      <c r="XEL4" s="43"/>
      <c r="XEM4" s="43"/>
      <c r="XEN4" s="43"/>
      <c r="XEO4" s="43"/>
      <c r="XEP4" s="43"/>
      <c r="XEQ4" s="43"/>
      <c r="XER4" s="43"/>
      <c r="XES4" s="43"/>
      <c r="XET4" s="43"/>
      <c r="XEU4" s="43"/>
      <c r="XEV4" s="43"/>
      <c r="XEW4" s="43"/>
      <c r="XEX4" s="43"/>
      <c r="XEY4" s="43"/>
      <c r="XEZ4" s="43"/>
      <c r="XFA4" s="43"/>
      <c r="XFB4" s="43"/>
      <c r="XFC4" s="43"/>
    </row>
    <row r="5" spans="1:16383" s="18" customFormat="1" outlineLevel="1"/>
    <row r="6" spans="1:16383" ht="14.45" outlineLevel="1" thickBot="1">
      <c r="B6" s="85" t="s">
        <v>568</v>
      </c>
      <c r="C6" s="85" t="s">
        <v>570</v>
      </c>
      <c r="D6" s="85" t="s">
        <v>572</v>
      </c>
      <c r="E6" s="85" t="s">
        <v>574</v>
      </c>
      <c r="F6" s="85" t="s">
        <v>1980</v>
      </c>
      <c r="G6" s="84" t="s">
        <v>578</v>
      </c>
      <c r="H6" s="84" t="s">
        <v>1981</v>
      </c>
      <c r="I6" s="18" t="s">
        <v>566</v>
      </c>
    </row>
    <row r="7" spans="1:16383" outlineLevel="1">
      <c r="B7" s="127"/>
      <c r="C7" s="128"/>
      <c r="D7" s="129"/>
      <c r="E7" s="129"/>
      <c r="F7" s="250"/>
      <c r="G7" s="144" t="str">
        <f t="shared" ref="G7:G18" si="0">IF(ISBLANK(D7),"",E7-D7+1)</f>
        <v/>
      </c>
      <c r="H7" s="145" t="str">
        <f t="shared" ref="H7:H18" si="1">IF(ISBLANK(F7),"", (F7/G7))</f>
        <v/>
      </c>
    </row>
    <row r="8" spans="1:16383" outlineLevel="1">
      <c r="B8" s="130"/>
      <c r="C8" s="131"/>
      <c r="D8" s="132"/>
      <c r="E8" s="132"/>
      <c r="F8" s="251"/>
      <c r="G8" s="144" t="str">
        <f t="shared" si="0"/>
        <v/>
      </c>
      <c r="H8" s="145" t="str">
        <f t="shared" si="1"/>
        <v/>
      </c>
    </row>
    <row r="9" spans="1:16383" outlineLevel="1">
      <c r="B9" s="130"/>
      <c r="C9" s="131"/>
      <c r="D9" s="132"/>
      <c r="E9" s="132"/>
      <c r="F9" s="251"/>
      <c r="G9" s="144" t="str">
        <f t="shared" si="0"/>
        <v/>
      </c>
      <c r="H9" s="145" t="str">
        <f t="shared" si="1"/>
        <v/>
      </c>
    </row>
    <row r="10" spans="1:16383" outlineLevel="1">
      <c r="B10" s="130"/>
      <c r="C10" s="131"/>
      <c r="D10" s="132"/>
      <c r="E10" s="132"/>
      <c r="F10" s="251"/>
      <c r="G10" s="144" t="str">
        <f t="shared" si="0"/>
        <v/>
      </c>
      <c r="H10" s="145" t="str">
        <f t="shared" si="1"/>
        <v/>
      </c>
    </row>
    <row r="11" spans="1:16383" outlineLevel="1">
      <c r="B11" s="130"/>
      <c r="C11" s="131"/>
      <c r="D11" s="132"/>
      <c r="E11" s="132"/>
      <c r="F11" s="251"/>
      <c r="G11" s="144" t="str">
        <f t="shared" si="0"/>
        <v/>
      </c>
      <c r="H11" s="145" t="str">
        <f t="shared" si="1"/>
        <v/>
      </c>
    </row>
    <row r="12" spans="1:16383" outlineLevel="1">
      <c r="B12" s="130"/>
      <c r="C12" s="131"/>
      <c r="D12" s="132"/>
      <c r="E12" s="132"/>
      <c r="F12" s="251"/>
      <c r="G12" s="144" t="str">
        <f t="shared" si="0"/>
        <v/>
      </c>
      <c r="H12" s="145" t="str">
        <f t="shared" si="1"/>
        <v/>
      </c>
    </row>
    <row r="13" spans="1:16383" outlineLevel="1">
      <c r="B13" s="130"/>
      <c r="C13" s="131"/>
      <c r="D13" s="132"/>
      <c r="E13" s="132"/>
      <c r="F13" s="251"/>
      <c r="G13" s="144" t="str">
        <f t="shared" si="0"/>
        <v/>
      </c>
      <c r="H13" s="145" t="str">
        <f t="shared" si="1"/>
        <v/>
      </c>
    </row>
    <row r="14" spans="1:16383" outlineLevel="1">
      <c r="B14" s="130"/>
      <c r="C14" s="131"/>
      <c r="D14" s="132"/>
      <c r="E14" s="132"/>
      <c r="F14" s="251"/>
      <c r="G14" s="144" t="str">
        <f t="shared" si="0"/>
        <v/>
      </c>
      <c r="H14" s="145" t="str">
        <f t="shared" si="1"/>
        <v/>
      </c>
    </row>
    <row r="15" spans="1:16383" outlineLevel="1">
      <c r="B15" s="130"/>
      <c r="C15" s="131"/>
      <c r="D15" s="132"/>
      <c r="E15" s="132"/>
      <c r="F15" s="251"/>
      <c r="G15" s="144" t="str">
        <f t="shared" si="0"/>
        <v/>
      </c>
      <c r="H15" s="145" t="str">
        <f t="shared" si="1"/>
        <v/>
      </c>
    </row>
    <row r="16" spans="1:16383" outlineLevel="1">
      <c r="B16" s="130"/>
      <c r="C16" s="131"/>
      <c r="D16" s="132"/>
      <c r="E16" s="132"/>
      <c r="F16" s="251"/>
      <c r="G16" s="144" t="str">
        <f t="shared" si="0"/>
        <v/>
      </c>
      <c r="H16" s="145" t="str">
        <f t="shared" si="1"/>
        <v/>
      </c>
    </row>
    <row r="17" spans="1:16383" outlineLevel="1">
      <c r="B17" s="130"/>
      <c r="C17" s="131"/>
      <c r="D17" s="132"/>
      <c r="E17" s="132"/>
      <c r="F17" s="251"/>
      <c r="G17" s="144" t="str">
        <f t="shared" si="0"/>
        <v/>
      </c>
      <c r="H17" s="145" t="str">
        <f t="shared" si="1"/>
        <v/>
      </c>
    </row>
    <row r="18" spans="1:16383" ht="14.45" outlineLevel="1" thickBot="1">
      <c r="B18" s="133"/>
      <c r="C18" s="134"/>
      <c r="D18" s="135"/>
      <c r="E18" s="135"/>
      <c r="F18" s="252"/>
      <c r="G18" s="144" t="str">
        <f t="shared" si="0"/>
        <v/>
      </c>
      <c r="H18" s="145" t="str">
        <f t="shared" si="1"/>
        <v/>
      </c>
    </row>
    <row r="19" spans="1:16383" outlineLevel="1">
      <c r="B19" s="60" t="s">
        <v>1982</v>
      </c>
      <c r="C19" s="60"/>
      <c r="D19" s="60"/>
      <c r="E19" s="60"/>
      <c r="F19" s="146" t="str">
        <f>IF(H19="","",H19*366)</f>
        <v/>
      </c>
      <c r="G19" s="60" t="str">
        <f>IF(SUM(G7:G18)&gt;0,SUM(G7:G18),"")</f>
        <v/>
      </c>
      <c r="H19" s="147" t="str">
        <f>IF(G19="","",SUM(F7:F18)/G19)</f>
        <v/>
      </c>
    </row>
    <row r="20" spans="1:16383" s="18" customFormat="1"/>
    <row r="21" spans="1:16383" s="40" customFormat="1">
      <c r="A21" s="18"/>
      <c r="B21" s="141" t="s">
        <v>1983</v>
      </c>
      <c r="C21" s="142"/>
      <c r="D21" s="143"/>
      <c r="E21" s="143"/>
      <c r="F21" s="143"/>
      <c r="G21" s="143"/>
      <c r="H21" s="143"/>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c r="IE21" s="43"/>
      <c r="IF21" s="43"/>
      <c r="IG21" s="43"/>
      <c r="IH21" s="43"/>
      <c r="II21" s="43"/>
      <c r="IJ21" s="43"/>
      <c r="IK21" s="43"/>
      <c r="IL21" s="43"/>
      <c r="IM21" s="43"/>
      <c r="IN21" s="43"/>
      <c r="IO21" s="43"/>
      <c r="IP21" s="43"/>
      <c r="IQ21" s="43"/>
      <c r="IR21" s="43"/>
      <c r="IS21" s="43"/>
      <c r="IT21" s="43"/>
      <c r="IU21" s="43"/>
      <c r="IV21" s="43"/>
      <c r="IW21" s="43"/>
      <c r="IX21" s="43"/>
      <c r="IY21" s="43"/>
      <c r="IZ21" s="43"/>
      <c r="JA21" s="43"/>
      <c r="JB21" s="43"/>
      <c r="JC21" s="43"/>
      <c r="JD21" s="43"/>
      <c r="JE21" s="43"/>
      <c r="JF21" s="43"/>
      <c r="JG21" s="43"/>
      <c r="JH21" s="43"/>
      <c r="JI21" s="43"/>
      <c r="JJ21" s="43"/>
      <c r="JK21" s="43"/>
      <c r="JL21" s="43"/>
      <c r="JM21" s="43"/>
      <c r="JN21" s="43"/>
      <c r="JO21" s="43"/>
      <c r="JP21" s="43"/>
      <c r="JQ21" s="43"/>
      <c r="JR21" s="43"/>
      <c r="JS21" s="43"/>
      <c r="JT21" s="43"/>
      <c r="JU21" s="43"/>
      <c r="JV21" s="43"/>
      <c r="JW21" s="43"/>
      <c r="JX21" s="43"/>
      <c r="JY21" s="43"/>
      <c r="JZ21" s="43"/>
      <c r="KA21" s="43"/>
      <c r="KB21" s="43"/>
      <c r="KC21" s="43"/>
      <c r="KD21" s="43"/>
      <c r="KE21" s="43"/>
      <c r="KF21" s="43"/>
      <c r="KG21" s="43"/>
      <c r="KH21" s="43"/>
      <c r="KI21" s="43"/>
      <c r="KJ21" s="43"/>
      <c r="KK21" s="43"/>
      <c r="KL21" s="43"/>
      <c r="KM21" s="43"/>
      <c r="KN21" s="43"/>
      <c r="KO21" s="43"/>
      <c r="KP21" s="43"/>
      <c r="KQ21" s="43"/>
      <c r="KR21" s="43"/>
      <c r="KS21" s="43"/>
      <c r="KT21" s="43"/>
      <c r="KU21" s="43"/>
      <c r="KV21" s="43"/>
      <c r="KW21" s="43"/>
      <c r="KX21" s="43"/>
      <c r="KY21" s="43"/>
      <c r="KZ21" s="43"/>
      <c r="LA21" s="43"/>
      <c r="LB21" s="43"/>
      <c r="LC21" s="43"/>
      <c r="LD21" s="43"/>
      <c r="LE21" s="43"/>
      <c r="LF21" s="43"/>
      <c r="LG21" s="43"/>
      <c r="LH21" s="43"/>
      <c r="LI21" s="43"/>
      <c r="LJ21" s="43"/>
      <c r="LK21" s="43"/>
      <c r="LL21" s="43"/>
      <c r="LM21" s="43"/>
      <c r="LN21" s="43"/>
      <c r="LO21" s="43"/>
      <c r="LP21" s="43"/>
      <c r="LQ21" s="43"/>
      <c r="LR21" s="43"/>
      <c r="LS21" s="43"/>
      <c r="LT21" s="43"/>
      <c r="LU21" s="43"/>
      <c r="LV21" s="43"/>
      <c r="LW21" s="43"/>
      <c r="LX21" s="43"/>
      <c r="LY21" s="43"/>
      <c r="LZ21" s="43"/>
      <c r="MA21" s="43"/>
      <c r="MB21" s="43"/>
      <c r="MC21" s="43"/>
      <c r="MD21" s="43"/>
      <c r="ME21" s="43"/>
      <c r="MF21" s="43"/>
      <c r="MG21" s="43"/>
      <c r="MH21" s="43"/>
      <c r="MI21" s="43"/>
      <c r="MJ21" s="43"/>
      <c r="MK21" s="43"/>
      <c r="ML21" s="43"/>
      <c r="MM21" s="43"/>
      <c r="MN21" s="43"/>
      <c r="MO21" s="43"/>
      <c r="MP21" s="43"/>
      <c r="MQ21" s="43"/>
      <c r="MR21" s="43"/>
      <c r="MS21" s="43"/>
      <c r="MT21" s="43"/>
      <c r="MU21" s="43"/>
      <c r="MV21" s="43"/>
      <c r="MW21" s="43"/>
      <c r="MX21" s="43"/>
      <c r="MY21" s="43"/>
      <c r="MZ21" s="43"/>
      <c r="NA21" s="43"/>
      <c r="NB21" s="43"/>
      <c r="NC21" s="43"/>
      <c r="ND21" s="43"/>
      <c r="NE21" s="43"/>
      <c r="NF21" s="43"/>
      <c r="NG21" s="43"/>
      <c r="NH21" s="43"/>
      <c r="NI21" s="43"/>
      <c r="NJ21" s="43"/>
      <c r="NK21" s="43"/>
      <c r="NL21" s="43"/>
      <c r="NM21" s="43"/>
      <c r="NN21" s="43"/>
      <c r="NO21" s="43"/>
      <c r="NP21" s="43"/>
      <c r="NQ21" s="43"/>
      <c r="NR21" s="43"/>
      <c r="NS21" s="43"/>
      <c r="NT21" s="43"/>
      <c r="NU21" s="43"/>
      <c r="NV21" s="43"/>
      <c r="NW21" s="43"/>
      <c r="NX21" s="43"/>
      <c r="NY21" s="43"/>
      <c r="NZ21" s="43"/>
      <c r="OA21" s="43"/>
      <c r="OB21" s="43"/>
      <c r="OC21" s="43"/>
      <c r="OD21" s="43"/>
      <c r="OE21" s="43"/>
      <c r="OF21" s="43"/>
      <c r="OG21" s="43"/>
      <c r="OH21" s="43"/>
      <c r="OI21" s="43"/>
      <c r="OJ21" s="43"/>
      <c r="OK21" s="43"/>
      <c r="OL21" s="43"/>
      <c r="OM21" s="43"/>
      <c r="ON21" s="43"/>
      <c r="OO21" s="43"/>
      <c r="OP21" s="43"/>
      <c r="OQ21" s="43"/>
      <c r="OR21" s="43"/>
      <c r="OS21" s="43"/>
      <c r="OT21" s="43"/>
      <c r="OU21" s="43"/>
      <c r="OV21" s="43"/>
      <c r="OW21" s="43"/>
      <c r="OX21" s="43"/>
      <c r="OY21" s="43"/>
      <c r="OZ21" s="43"/>
      <c r="PA21" s="43"/>
      <c r="PB21" s="43"/>
      <c r="PC21" s="43"/>
      <c r="PD21" s="43"/>
      <c r="PE21" s="43"/>
      <c r="PF21" s="43"/>
      <c r="PG21" s="43"/>
      <c r="PH21" s="43"/>
      <c r="PI21" s="43"/>
      <c r="PJ21" s="43"/>
      <c r="PK21" s="43"/>
      <c r="PL21" s="43"/>
      <c r="PM21" s="43"/>
      <c r="PN21" s="43"/>
      <c r="PO21" s="43"/>
      <c r="PP21" s="43"/>
      <c r="PQ21" s="43"/>
      <c r="PR21" s="43"/>
      <c r="PS21" s="43"/>
      <c r="PT21" s="43"/>
      <c r="PU21" s="43"/>
      <c r="PV21" s="43"/>
      <c r="PW21" s="43"/>
      <c r="PX21" s="43"/>
      <c r="PY21" s="43"/>
      <c r="PZ21" s="43"/>
      <c r="QA21" s="43"/>
      <c r="QB21" s="43"/>
      <c r="QC21" s="43"/>
      <c r="QD21" s="43"/>
      <c r="QE21" s="43"/>
      <c r="QF21" s="43"/>
      <c r="QG21" s="43"/>
      <c r="QH21" s="43"/>
      <c r="QI21" s="43"/>
      <c r="QJ21" s="43"/>
      <c r="QK21" s="43"/>
      <c r="QL21" s="43"/>
      <c r="QM21" s="43"/>
      <c r="QN21" s="43"/>
      <c r="QO21" s="43"/>
      <c r="QP21" s="43"/>
      <c r="QQ21" s="43"/>
      <c r="QR21" s="43"/>
      <c r="QS21" s="43"/>
      <c r="QT21" s="43"/>
      <c r="QU21" s="43"/>
      <c r="QV21" s="43"/>
      <c r="QW21" s="43"/>
      <c r="QX21" s="43"/>
      <c r="QY21" s="43"/>
      <c r="QZ21" s="43"/>
      <c r="RA21" s="43"/>
      <c r="RB21" s="43"/>
      <c r="RC21" s="43"/>
      <c r="RD21" s="43"/>
      <c r="RE21" s="43"/>
      <c r="RF21" s="43"/>
      <c r="RG21" s="43"/>
      <c r="RH21" s="43"/>
      <c r="RI21" s="43"/>
      <c r="RJ21" s="43"/>
      <c r="RK21" s="43"/>
      <c r="RL21" s="43"/>
      <c r="RM21" s="43"/>
      <c r="RN21" s="43"/>
      <c r="RO21" s="43"/>
      <c r="RP21" s="43"/>
      <c r="RQ21" s="43"/>
      <c r="RR21" s="43"/>
      <c r="RS21" s="43"/>
      <c r="RT21" s="43"/>
      <c r="RU21" s="43"/>
      <c r="RV21" s="43"/>
      <c r="RW21" s="43"/>
      <c r="RX21" s="43"/>
      <c r="RY21" s="43"/>
      <c r="RZ21" s="43"/>
      <c r="SA21" s="43"/>
      <c r="SB21" s="43"/>
      <c r="SC21" s="43"/>
      <c r="SD21" s="43"/>
      <c r="SE21" s="43"/>
      <c r="SF21" s="43"/>
      <c r="SG21" s="43"/>
      <c r="SH21" s="43"/>
      <c r="SI21" s="43"/>
      <c r="SJ21" s="43"/>
      <c r="SK21" s="43"/>
      <c r="SL21" s="43"/>
      <c r="SM21" s="43"/>
      <c r="SN21" s="43"/>
      <c r="SO21" s="43"/>
      <c r="SP21" s="43"/>
      <c r="SQ21" s="43"/>
      <c r="SR21" s="43"/>
      <c r="SS21" s="43"/>
      <c r="ST21" s="43"/>
      <c r="SU21" s="43"/>
      <c r="SV21" s="43"/>
      <c r="SW21" s="43"/>
      <c r="SX21" s="43"/>
      <c r="SY21" s="43"/>
      <c r="SZ21" s="43"/>
      <c r="TA21" s="43"/>
      <c r="TB21" s="43"/>
      <c r="TC21" s="43"/>
      <c r="TD21" s="43"/>
      <c r="TE21" s="43"/>
      <c r="TF21" s="43"/>
      <c r="TG21" s="43"/>
      <c r="TH21" s="43"/>
      <c r="TI21" s="43"/>
      <c r="TJ21" s="43"/>
      <c r="TK21" s="43"/>
      <c r="TL21" s="43"/>
      <c r="TM21" s="43"/>
      <c r="TN21" s="43"/>
      <c r="TO21" s="43"/>
      <c r="TP21" s="43"/>
      <c r="TQ21" s="43"/>
      <c r="TR21" s="43"/>
      <c r="TS21" s="43"/>
      <c r="TT21" s="43"/>
      <c r="TU21" s="43"/>
      <c r="TV21" s="43"/>
      <c r="TW21" s="43"/>
      <c r="TX21" s="43"/>
      <c r="TY21" s="43"/>
      <c r="TZ21" s="43"/>
      <c r="UA21" s="43"/>
      <c r="UB21" s="43"/>
      <c r="UC21" s="43"/>
      <c r="UD21" s="43"/>
      <c r="UE21" s="43"/>
      <c r="UF21" s="43"/>
      <c r="UG21" s="43"/>
      <c r="UH21" s="43"/>
      <c r="UI21" s="43"/>
      <c r="UJ21" s="43"/>
      <c r="UK21" s="43"/>
      <c r="UL21" s="43"/>
      <c r="UM21" s="43"/>
      <c r="UN21" s="43"/>
      <c r="UO21" s="43"/>
      <c r="UP21" s="43"/>
      <c r="UQ21" s="43"/>
      <c r="UR21" s="43"/>
      <c r="US21" s="43"/>
      <c r="UT21" s="43"/>
      <c r="UU21" s="43"/>
      <c r="UV21" s="43"/>
      <c r="UW21" s="43"/>
      <c r="UX21" s="43"/>
      <c r="UY21" s="43"/>
      <c r="UZ21" s="43"/>
      <c r="VA21" s="43"/>
      <c r="VB21" s="43"/>
      <c r="VC21" s="43"/>
      <c r="VD21" s="43"/>
      <c r="VE21" s="43"/>
      <c r="VF21" s="43"/>
      <c r="VG21" s="43"/>
      <c r="VH21" s="43"/>
      <c r="VI21" s="43"/>
      <c r="VJ21" s="43"/>
      <c r="VK21" s="43"/>
      <c r="VL21" s="43"/>
      <c r="VM21" s="43"/>
      <c r="VN21" s="43"/>
      <c r="VO21" s="43"/>
      <c r="VP21" s="43"/>
      <c r="VQ21" s="43"/>
      <c r="VR21" s="43"/>
      <c r="VS21" s="43"/>
      <c r="VT21" s="43"/>
      <c r="VU21" s="43"/>
      <c r="VV21" s="43"/>
      <c r="VW21" s="43"/>
      <c r="VX21" s="43"/>
      <c r="VY21" s="43"/>
      <c r="VZ21" s="43"/>
      <c r="WA21" s="43"/>
      <c r="WB21" s="43"/>
      <c r="WC21" s="43"/>
      <c r="WD21" s="43"/>
      <c r="WE21" s="43"/>
      <c r="WF21" s="43"/>
      <c r="WG21" s="43"/>
      <c r="WH21" s="43"/>
      <c r="WI21" s="43"/>
      <c r="WJ21" s="43"/>
      <c r="WK21" s="43"/>
      <c r="WL21" s="43"/>
      <c r="WM21" s="43"/>
      <c r="WN21" s="43"/>
      <c r="WO21" s="43"/>
      <c r="WP21" s="43"/>
      <c r="WQ21" s="43"/>
      <c r="WR21" s="43"/>
      <c r="WS21" s="43"/>
      <c r="WT21" s="43"/>
      <c r="WU21" s="43"/>
      <c r="WV21" s="43"/>
      <c r="WW21" s="43"/>
      <c r="WX21" s="43"/>
      <c r="WY21" s="43"/>
      <c r="WZ21" s="43"/>
      <c r="XA21" s="43"/>
      <c r="XB21" s="43"/>
      <c r="XC21" s="43"/>
      <c r="XD21" s="43"/>
      <c r="XE21" s="43"/>
      <c r="XF21" s="43"/>
      <c r="XG21" s="43"/>
      <c r="XH21" s="43"/>
      <c r="XI21" s="43"/>
      <c r="XJ21" s="43"/>
      <c r="XK21" s="43"/>
      <c r="XL21" s="43"/>
      <c r="XM21" s="43"/>
      <c r="XN21" s="43"/>
      <c r="XO21" s="43"/>
      <c r="XP21" s="43"/>
      <c r="XQ21" s="43"/>
      <c r="XR21" s="43"/>
      <c r="XS21" s="43"/>
      <c r="XT21" s="43"/>
      <c r="XU21" s="43"/>
      <c r="XV21" s="43"/>
      <c r="XW21" s="43"/>
      <c r="XX21" s="43"/>
      <c r="XY21" s="43"/>
      <c r="XZ21" s="43"/>
      <c r="YA21" s="43"/>
      <c r="YB21" s="43"/>
      <c r="YC21" s="43"/>
      <c r="YD21" s="43"/>
      <c r="YE21" s="43"/>
      <c r="YF21" s="43"/>
      <c r="YG21" s="43"/>
      <c r="YH21" s="43"/>
      <c r="YI21" s="43"/>
      <c r="YJ21" s="43"/>
      <c r="YK21" s="43"/>
      <c r="YL21" s="43"/>
      <c r="YM21" s="43"/>
      <c r="YN21" s="43"/>
      <c r="YO21" s="43"/>
      <c r="YP21" s="43"/>
      <c r="YQ21" s="43"/>
      <c r="YR21" s="43"/>
      <c r="YS21" s="43"/>
      <c r="YT21" s="43"/>
      <c r="YU21" s="43"/>
      <c r="YV21" s="43"/>
      <c r="YW21" s="43"/>
      <c r="YX21" s="43"/>
      <c r="YY21" s="43"/>
      <c r="YZ21" s="43"/>
      <c r="ZA21" s="43"/>
      <c r="ZB21" s="43"/>
      <c r="ZC21" s="43"/>
      <c r="ZD21" s="43"/>
      <c r="ZE21" s="43"/>
      <c r="ZF21" s="43"/>
      <c r="ZG21" s="43"/>
      <c r="ZH21" s="43"/>
      <c r="ZI21" s="43"/>
      <c r="ZJ21" s="43"/>
      <c r="ZK21" s="43"/>
      <c r="ZL21" s="43"/>
      <c r="ZM21" s="43"/>
      <c r="ZN21" s="43"/>
      <c r="ZO21" s="43"/>
      <c r="ZP21" s="43"/>
      <c r="ZQ21" s="43"/>
      <c r="ZR21" s="43"/>
      <c r="ZS21" s="43"/>
      <c r="ZT21" s="43"/>
      <c r="ZU21" s="43"/>
      <c r="ZV21" s="43"/>
      <c r="ZW21" s="43"/>
      <c r="ZX21" s="43"/>
      <c r="ZY21" s="43"/>
      <c r="ZZ21" s="43"/>
      <c r="AAA21" s="43"/>
      <c r="AAB21" s="43"/>
      <c r="AAC21" s="43"/>
      <c r="AAD21" s="43"/>
      <c r="AAE21" s="43"/>
      <c r="AAF21" s="43"/>
      <c r="AAG21" s="43"/>
      <c r="AAH21" s="43"/>
      <c r="AAI21" s="43"/>
      <c r="AAJ21" s="43"/>
      <c r="AAK21" s="43"/>
      <c r="AAL21" s="43"/>
      <c r="AAM21" s="43"/>
      <c r="AAN21" s="43"/>
      <c r="AAO21" s="43"/>
      <c r="AAP21" s="43"/>
      <c r="AAQ21" s="43"/>
      <c r="AAR21" s="43"/>
      <c r="AAS21" s="43"/>
      <c r="AAT21" s="43"/>
      <c r="AAU21" s="43"/>
      <c r="AAV21" s="43"/>
      <c r="AAW21" s="43"/>
      <c r="AAX21" s="43"/>
      <c r="AAY21" s="43"/>
      <c r="AAZ21" s="43"/>
      <c r="ABA21" s="43"/>
      <c r="ABB21" s="43"/>
      <c r="ABC21" s="43"/>
      <c r="ABD21" s="43"/>
      <c r="ABE21" s="43"/>
      <c r="ABF21" s="43"/>
      <c r="ABG21" s="43"/>
      <c r="ABH21" s="43"/>
      <c r="ABI21" s="43"/>
      <c r="ABJ21" s="43"/>
      <c r="ABK21" s="43"/>
      <c r="ABL21" s="43"/>
      <c r="ABM21" s="43"/>
      <c r="ABN21" s="43"/>
      <c r="ABO21" s="43"/>
      <c r="ABP21" s="43"/>
      <c r="ABQ21" s="43"/>
      <c r="ABR21" s="43"/>
      <c r="ABS21" s="43"/>
      <c r="ABT21" s="43"/>
      <c r="ABU21" s="43"/>
      <c r="ABV21" s="43"/>
      <c r="ABW21" s="43"/>
      <c r="ABX21" s="43"/>
      <c r="ABY21" s="43"/>
      <c r="ABZ21" s="43"/>
      <c r="ACA21" s="43"/>
      <c r="ACB21" s="43"/>
      <c r="ACC21" s="43"/>
      <c r="ACD21" s="43"/>
      <c r="ACE21" s="43"/>
      <c r="ACF21" s="43"/>
      <c r="ACG21" s="43"/>
      <c r="ACH21" s="43"/>
      <c r="ACI21" s="43"/>
      <c r="ACJ21" s="43"/>
      <c r="ACK21" s="43"/>
      <c r="ACL21" s="43"/>
      <c r="ACM21" s="43"/>
      <c r="ACN21" s="43"/>
      <c r="ACO21" s="43"/>
      <c r="ACP21" s="43"/>
      <c r="ACQ21" s="43"/>
      <c r="ACR21" s="43"/>
      <c r="ACS21" s="43"/>
      <c r="ACT21" s="43"/>
      <c r="ACU21" s="43"/>
      <c r="ACV21" s="43"/>
      <c r="ACW21" s="43"/>
      <c r="ACX21" s="43"/>
      <c r="ACY21" s="43"/>
      <c r="ACZ21" s="43"/>
      <c r="ADA21" s="43"/>
      <c r="ADB21" s="43"/>
      <c r="ADC21" s="43"/>
      <c r="ADD21" s="43"/>
      <c r="ADE21" s="43"/>
      <c r="ADF21" s="43"/>
      <c r="ADG21" s="43"/>
      <c r="ADH21" s="43"/>
      <c r="ADI21" s="43"/>
      <c r="ADJ21" s="43"/>
      <c r="ADK21" s="43"/>
      <c r="ADL21" s="43"/>
      <c r="ADM21" s="43"/>
      <c r="ADN21" s="43"/>
      <c r="ADO21" s="43"/>
      <c r="ADP21" s="43"/>
      <c r="ADQ21" s="43"/>
      <c r="ADR21" s="43"/>
      <c r="ADS21" s="43"/>
      <c r="ADT21" s="43"/>
      <c r="ADU21" s="43"/>
      <c r="ADV21" s="43"/>
      <c r="ADW21" s="43"/>
      <c r="ADX21" s="43"/>
      <c r="ADY21" s="43"/>
      <c r="ADZ21" s="43"/>
      <c r="AEA21" s="43"/>
      <c r="AEB21" s="43"/>
      <c r="AEC21" s="43"/>
      <c r="AED21" s="43"/>
      <c r="AEE21" s="43"/>
      <c r="AEF21" s="43"/>
      <c r="AEG21" s="43"/>
      <c r="AEH21" s="43"/>
      <c r="AEI21" s="43"/>
      <c r="AEJ21" s="43"/>
      <c r="AEK21" s="43"/>
      <c r="AEL21" s="43"/>
      <c r="AEM21" s="43"/>
      <c r="AEN21" s="43"/>
      <c r="AEO21" s="43"/>
      <c r="AEP21" s="43"/>
      <c r="AEQ21" s="43"/>
      <c r="AER21" s="43"/>
      <c r="AES21" s="43"/>
      <c r="AET21" s="43"/>
      <c r="AEU21" s="43"/>
      <c r="AEV21" s="43"/>
      <c r="AEW21" s="43"/>
      <c r="AEX21" s="43"/>
      <c r="AEY21" s="43"/>
      <c r="AEZ21" s="43"/>
      <c r="AFA21" s="43"/>
      <c r="AFB21" s="43"/>
      <c r="AFC21" s="43"/>
      <c r="AFD21" s="43"/>
      <c r="AFE21" s="43"/>
      <c r="AFF21" s="43"/>
      <c r="AFG21" s="43"/>
      <c r="AFH21" s="43"/>
      <c r="AFI21" s="43"/>
      <c r="AFJ21" s="43"/>
      <c r="AFK21" s="43"/>
      <c r="AFL21" s="43"/>
      <c r="AFM21" s="43"/>
      <c r="AFN21" s="43"/>
      <c r="AFO21" s="43"/>
      <c r="AFP21" s="43"/>
      <c r="AFQ21" s="43"/>
      <c r="AFR21" s="43"/>
      <c r="AFS21" s="43"/>
      <c r="AFT21" s="43"/>
      <c r="AFU21" s="43"/>
      <c r="AFV21" s="43"/>
      <c r="AFW21" s="43"/>
      <c r="AFX21" s="43"/>
      <c r="AFY21" s="43"/>
      <c r="AFZ21" s="43"/>
      <c r="AGA21" s="43"/>
      <c r="AGB21" s="43"/>
      <c r="AGC21" s="43"/>
      <c r="AGD21" s="43"/>
      <c r="AGE21" s="43"/>
      <c r="AGF21" s="43"/>
      <c r="AGG21" s="43"/>
      <c r="AGH21" s="43"/>
      <c r="AGI21" s="43"/>
      <c r="AGJ21" s="43"/>
      <c r="AGK21" s="43"/>
      <c r="AGL21" s="43"/>
      <c r="AGM21" s="43"/>
      <c r="AGN21" s="43"/>
      <c r="AGO21" s="43"/>
      <c r="AGP21" s="43"/>
      <c r="AGQ21" s="43"/>
      <c r="AGR21" s="43"/>
      <c r="AGS21" s="43"/>
      <c r="AGT21" s="43"/>
      <c r="AGU21" s="43"/>
      <c r="AGV21" s="43"/>
      <c r="AGW21" s="43"/>
      <c r="AGX21" s="43"/>
      <c r="AGY21" s="43"/>
      <c r="AGZ21" s="43"/>
      <c r="AHA21" s="43"/>
      <c r="AHB21" s="43"/>
      <c r="AHC21" s="43"/>
      <c r="AHD21" s="43"/>
      <c r="AHE21" s="43"/>
      <c r="AHF21" s="43"/>
      <c r="AHG21" s="43"/>
      <c r="AHH21" s="43"/>
      <c r="AHI21" s="43"/>
      <c r="AHJ21" s="43"/>
      <c r="AHK21" s="43"/>
      <c r="AHL21" s="43"/>
      <c r="AHM21" s="43"/>
      <c r="AHN21" s="43"/>
      <c r="AHO21" s="43"/>
      <c r="AHP21" s="43"/>
      <c r="AHQ21" s="43"/>
      <c r="AHR21" s="43"/>
      <c r="AHS21" s="43"/>
      <c r="AHT21" s="43"/>
      <c r="AHU21" s="43"/>
      <c r="AHV21" s="43"/>
      <c r="AHW21" s="43"/>
      <c r="AHX21" s="43"/>
      <c r="AHY21" s="43"/>
      <c r="AHZ21" s="43"/>
      <c r="AIA21" s="43"/>
      <c r="AIB21" s="43"/>
      <c r="AIC21" s="43"/>
      <c r="AID21" s="43"/>
      <c r="AIE21" s="43"/>
      <c r="AIF21" s="43"/>
      <c r="AIG21" s="43"/>
      <c r="AIH21" s="43"/>
      <c r="AII21" s="43"/>
      <c r="AIJ21" s="43"/>
      <c r="AIK21" s="43"/>
      <c r="AIL21" s="43"/>
      <c r="AIM21" s="43"/>
      <c r="AIN21" s="43"/>
      <c r="AIO21" s="43"/>
      <c r="AIP21" s="43"/>
      <c r="AIQ21" s="43"/>
      <c r="AIR21" s="43"/>
      <c r="AIS21" s="43"/>
      <c r="AIT21" s="43"/>
      <c r="AIU21" s="43"/>
      <c r="AIV21" s="43"/>
      <c r="AIW21" s="43"/>
      <c r="AIX21" s="43"/>
      <c r="AIY21" s="43"/>
      <c r="AIZ21" s="43"/>
      <c r="AJA21" s="43"/>
      <c r="AJB21" s="43"/>
      <c r="AJC21" s="43"/>
      <c r="AJD21" s="43"/>
      <c r="AJE21" s="43"/>
      <c r="AJF21" s="43"/>
      <c r="AJG21" s="43"/>
      <c r="AJH21" s="43"/>
      <c r="AJI21" s="43"/>
      <c r="AJJ21" s="43"/>
      <c r="AJK21" s="43"/>
      <c r="AJL21" s="43"/>
      <c r="AJM21" s="43"/>
      <c r="AJN21" s="43"/>
      <c r="AJO21" s="43"/>
      <c r="AJP21" s="43"/>
      <c r="AJQ21" s="43"/>
      <c r="AJR21" s="43"/>
      <c r="AJS21" s="43"/>
      <c r="AJT21" s="43"/>
      <c r="AJU21" s="43"/>
      <c r="AJV21" s="43"/>
      <c r="AJW21" s="43"/>
      <c r="AJX21" s="43"/>
      <c r="AJY21" s="43"/>
      <c r="AJZ21" s="43"/>
      <c r="AKA21" s="43"/>
      <c r="AKB21" s="43"/>
      <c r="AKC21" s="43"/>
      <c r="AKD21" s="43"/>
      <c r="AKE21" s="43"/>
      <c r="AKF21" s="43"/>
      <c r="AKG21" s="43"/>
      <c r="AKH21" s="43"/>
      <c r="AKI21" s="43"/>
      <c r="AKJ21" s="43"/>
      <c r="AKK21" s="43"/>
      <c r="AKL21" s="43"/>
      <c r="AKM21" s="43"/>
      <c r="AKN21" s="43"/>
      <c r="AKO21" s="43"/>
      <c r="AKP21" s="43"/>
      <c r="AKQ21" s="43"/>
      <c r="AKR21" s="43"/>
      <c r="AKS21" s="43"/>
      <c r="AKT21" s="43"/>
      <c r="AKU21" s="43"/>
      <c r="AKV21" s="43"/>
      <c r="AKW21" s="43"/>
      <c r="AKX21" s="43"/>
      <c r="AKY21" s="43"/>
      <c r="AKZ21" s="43"/>
      <c r="ALA21" s="43"/>
      <c r="ALB21" s="43"/>
      <c r="ALC21" s="43"/>
      <c r="ALD21" s="43"/>
      <c r="ALE21" s="43"/>
      <c r="ALF21" s="43"/>
      <c r="ALG21" s="43"/>
      <c r="ALH21" s="43"/>
      <c r="ALI21" s="43"/>
      <c r="ALJ21" s="43"/>
      <c r="ALK21" s="43"/>
      <c r="ALL21" s="43"/>
      <c r="ALM21" s="43"/>
      <c r="ALN21" s="43"/>
      <c r="ALO21" s="43"/>
      <c r="ALP21" s="43"/>
      <c r="ALQ21" s="43"/>
      <c r="ALR21" s="43"/>
      <c r="ALS21" s="43"/>
      <c r="ALT21" s="43"/>
      <c r="ALU21" s="43"/>
      <c r="ALV21" s="43"/>
      <c r="ALW21" s="43"/>
      <c r="ALX21" s="43"/>
      <c r="ALY21" s="43"/>
      <c r="ALZ21" s="43"/>
      <c r="AMA21" s="43"/>
      <c r="AMB21" s="43"/>
      <c r="AMC21" s="43"/>
      <c r="AMD21" s="43"/>
      <c r="AME21" s="43"/>
      <c r="AMF21" s="43"/>
      <c r="AMG21" s="43"/>
      <c r="AMH21" s="43"/>
      <c r="AMI21" s="43"/>
      <c r="AMJ21" s="43"/>
      <c r="AMK21" s="43"/>
      <c r="AML21" s="43"/>
      <c r="AMM21" s="43"/>
      <c r="AMN21" s="43"/>
      <c r="AMO21" s="43"/>
      <c r="AMP21" s="43"/>
      <c r="AMQ21" s="43"/>
      <c r="AMR21" s="43"/>
      <c r="AMS21" s="43"/>
      <c r="AMT21" s="43"/>
      <c r="AMU21" s="43"/>
      <c r="AMV21" s="43"/>
      <c r="AMW21" s="43"/>
      <c r="AMX21" s="43"/>
      <c r="AMY21" s="43"/>
      <c r="AMZ21" s="43"/>
      <c r="ANA21" s="43"/>
      <c r="ANB21" s="43"/>
      <c r="ANC21" s="43"/>
      <c r="AND21" s="43"/>
      <c r="ANE21" s="43"/>
      <c r="ANF21" s="43"/>
      <c r="ANG21" s="43"/>
      <c r="ANH21" s="43"/>
      <c r="ANI21" s="43"/>
      <c r="ANJ21" s="43"/>
      <c r="ANK21" s="43"/>
      <c r="ANL21" s="43"/>
      <c r="ANM21" s="43"/>
      <c r="ANN21" s="43"/>
      <c r="ANO21" s="43"/>
      <c r="ANP21" s="43"/>
      <c r="ANQ21" s="43"/>
      <c r="ANR21" s="43"/>
      <c r="ANS21" s="43"/>
      <c r="ANT21" s="43"/>
      <c r="ANU21" s="43"/>
      <c r="ANV21" s="43"/>
      <c r="ANW21" s="43"/>
      <c r="ANX21" s="43"/>
      <c r="ANY21" s="43"/>
      <c r="ANZ21" s="43"/>
      <c r="AOA21" s="43"/>
      <c r="AOB21" s="43"/>
      <c r="AOC21" s="43"/>
      <c r="AOD21" s="43"/>
      <c r="AOE21" s="43"/>
      <c r="AOF21" s="43"/>
      <c r="AOG21" s="43"/>
      <c r="AOH21" s="43"/>
      <c r="AOI21" s="43"/>
      <c r="AOJ21" s="43"/>
      <c r="AOK21" s="43"/>
      <c r="AOL21" s="43"/>
      <c r="AOM21" s="43"/>
      <c r="AON21" s="43"/>
      <c r="AOO21" s="43"/>
      <c r="AOP21" s="43"/>
      <c r="AOQ21" s="43"/>
      <c r="AOR21" s="43"/>
      <c r="AOS21" s="43"/>
      <c r="AOT21" s="43"/>
      <c r="AOU21" s="43"/>
      <c r="AOV21" s="43"/>
      <c r="AOW21" s="43"/>
      <c r="AOX21" s="43"/>
      <c r="AOY21" s="43"/>
      <c r="AOZ21" s="43"/>
      <c r="APA21" s="43"/>
      <c r="APB21" s="43"/>
      <c r="APC21" s="43"/>
      <c r="APD21" s="43"/>
      <c r="APE21" s="43"/>
      <c r="APF21" s="43"/>
      <c r="APG21" s="43"/>
      <c r="APH21" s="43"/>
      <c r="API21" s="43"/>
      <c r="APJ21" s="43"/>
      <c r="APK21" s="43"/>
      <c r="APL21" s="43"/>
      <c r="APM21" s="43"/>
      <c r="APN21" s="43"/>
      <c r="APO21" s="43"/>
      <c r="APP21" s="43"/>
      <c r="APQ21" s="43"/>
      <c r="APR21" s="43"/>
      <c r="APS21" s="43"/>
      <c r="APT21" s="43"/>
      <c r="APU21" s="43"/>
      <c r="APV21" s="43"/>
      <c r="APW21" s="43"/>
      <c r="APX21" s="43"/>
      <c r="APY21" s="43"/>
      <c r="APZ21" s="43"/>
      <c r="AQA21" s="43"/>
      <c r="AQB21" s="43"/>
      <c r="AQC21" s="43"/>
      <c r="AQD21" s="43"/>
      <c r="AQE21" s="43"/>
      <c r="AQF21" s="43"/>
      <c r="AQG21" s="43"/>
      <c r="AQH21" s="43"/>
      <c r="AQI21" s="43"/>
      <c r="AQJ21" s="43"/>
      <c r="AQK21" s="43"/>
      <c r="AQL21" s="43"/>
      <c r="AQM21" s="43"/>
      <c r="AQN21" s="43"/>
      <c r="AQO21" s="43"/>
      <c r="AQP21" s="43"/>
      <c r="AQQ21" s="43"/>
      <c r="AQR21" s="43"/>
      <c r="AQS21" s="43"/>
      <c r="AQT21" s="43"/>
      <c r="AQU21" s="43"/>
      <c r="AQV21" s="43"/>
      <c r="AQW21" s="43"/>
      <c r="AQX21" s="43"/>
      <c r="AQY21" s="43"/>
      <c r="AQZ21" s="43"/>
      <c r="ARA21" s="43"/>
      <c r="ARB21" s="43"/>
      <c r="ARC21" s="43"/>
      <c r="ARD21" s="43"/>
      <c r="ARE21" s="43"/>
      <c r="ARF21" s="43"/>
      <c r="ARG21" s="43"/>
      <c r="ARH21" s="43"/>
      <c r="ARI21" s="43"/>
      <c r="ARJ21" s="43"/>
      <c r="ARK21" s="43"/>
      <c r="ARL21" s="43"/>
      <c r="ARM21" s="43"/>
      <c r="ARN21" s="43"/>
      <c r="ARO21" s="43"/>
      <c r="ARP21" s="43"/>
      <c r="ARQ21" s="43"/>
      <c r="ARR21" s="43"/>
      <c r="ARS21" s="43"/>
      <c r="ART21" s="43"/>
      <c r="ARU21" s="43"/>
      <c r="ARV21" s="43"/>
      <c r="ARW21" s="43"/>
      <c r="ARX21" s="43"/>
      <c r="ARY21" s="43"/>
      <c r="ARZ21" s="43"/>
      <c r="ASA21" s="43"/>
      <c r="ASB21" s="43"/>
      <c r="ASC21" s="43"/>
      <c r="ASD21" s="43"/>
      <c r="ASE21" s="43"/>
      <c r="ASF21" s="43"/>
      <c r="ASG21" s="43"/>
      <c r="ASH21" s="43"/>
      <c r="ASI21" s="43"/>
      <c r="ASJ21" s="43"/>
      <c r="ASK21" s="43"/>
      <c r="ASL21" s="43"/>
      <c r="ASM21" s="43"/>
      <c r="ASN21" s="43"/>
      <c r="ASO21" s="43"/>
      <c r="ASP21" s="43"/>
      <c r="ASQ21" s="43"/>
      <c r="ASR21" s="43"/>
      <c r="ASS21" s="43"/>
      <c r="AST21" s="43"/>
      <c r="ASU21" s="43"/>
      <c r="ASV21" s="43"/>
      <c r="ASW21" s="43"/>
      <c r="ASX21" s="43"/>
      <c r="ASY21" s="43"/>
      <c r="ASZ21" s="43"/>
      <c r="ATA21" s="43"/>
      <c r="ATB21" s="43"/>
      <c r="ATC21" s="43"/>
      <c r="ATD21" s="43"/>
      <c r="ATE21" s="43"/>
      <c r="ATF21" s="43"/>
      <c r="ATG21" s="43"/>
      <c r="ATH21" s="43"/>
      <c r="ATI21" s="43"/>
      <c r="ATJ21" s="43"/>
      <c r="ATK21" s="43"/>
      <c r="ATL21" s="43"/>
      <c r="ATM21" s="43"/>
      <c r="ATN21" s="43"/>
      <c r="ATO21" s="43"/>
      <c r="ATP21" s="43"/>
      <c r="ATQ21" s="43"/>
      <c r="ATR21" s="43"/>
      <c r="ATS21" s="43"/>
      <c r="ATT21" s="43"/>
      <c r="ATU21" s="43"/>
      <c r="ATV21" s="43"/>
      <c r="ATW21" s="43"/>
      <c r="ATX21" s="43"/>
      <c r="ATY21" s="43"/>
      <c r="ATZ21" s="43"/>
      <c r="AUA21" s="43"/>
      <c r="AUB21" s="43"/>
      <c r="AUC21" s="43"/>
      <c r="AUD21" s="43"/>
      <c r="AUE21" s="43"/>
      <c r="AUF21" s="43"/>
      <c r="AUG21" s="43"/>
      <c r="AUH21" s="43"/>
      <c r="AUI21" s="43"/>
      <c r="AUJ21" s="43"/>
      <c r="AUK21" s="43"/>
      <c r="AUL21" s="43"/>
      <c r="AUM21" s="43"/>
      <c r="AUN21" s="43"/>
      <c r="AUO21" s="43"/>
      <c r="AUP21" s="43"/>
      <c r="AUQ21" s="43"/>
      <c r="AUR21" s="43"/>
      <c r="AUS21" s="43"/>
      <c r="AUT21" s="43"/>
      <c r="AUU21" s="43"/>
      <c r="AUV21" s="43"/>
      <c r="AUW21" s="43"/>
      <c r="AUX21" s="43"/>
      <c r="AUY21" s="43"/>
      <c r="AUZ21" s="43"/>
      <c r="AVA21" s="43"/>
      <c r="AVB21" s="43"/>
      <c r="AVC21" s="43"/>
      <c r="AVD21" s="43"/>
      <c r="AVE21" s="43"/>
      <c r="AVF21" s="43"/>
      <c r="AVG21" s="43"/>
      <c r="AVH21" s="43"/>
      <c r="AVI21" s="43"/>
      <c r="AVJ21" s="43"/>
      <c r="AVK21" s="43"/>
      <c r="AVL21" s="43"/>
      <c r="AVM21" s="43"/>
      <c r="AVN21" s="43"/>
      <c r="AVO21" s="43"/>
      <c r="AVP21" s="43"/>
      <c r="AVQ21" s="43"/>
      <c r="AVR21" s="43"/>
      <c r="AVS21" s="43"/>
      <c r="AVT21" s="43"/>
      <c r="AVU21" s="43"/>
      <c r="AVV21" s="43"/>
      <c r="AVW21" s="43"/>
      <c r="AVX21" s="43"/>
      <c r="AVY21" s="43"/>
      <c r="AVZ21" s="43"/>
      <c r="AWA21" s="43"/>
      <c r="AWB21" s="43"/>
      <c r="AWC21" s="43"/>
      <c r="AWD21" s="43"/>
      <c r="AWE21" s="43"/>
      <c r="AWF21" s="43"/>
      <c r="AWG21" s="43"/>
      <c r="AWH21" s="43"/>
      <c r="AWI21" s="43"/>
      <c r="AWJ21" s="43"/>
      <c r="AWK21" s="43"/>
      <c r="AWL21" s="43"/>
      <c r="AWM21" s="43"/>
      <c r="AWN21" s="43"/>
      <c r="AWO21" s="43"/>
      <c r="AWP21" s="43"/>
      <c r="AWQ21" s="43"/>
      <c r="AWR21" s="43"/>
      <c r="AWS21" s="43"/>
      <c r="AWT21" s="43"/>
      <c r="AWU21" s="43"/>
      <c r="AWV21" s="43"/>
      <c r="AWW21" s="43"/>
      <c r="AWX21" s="43"/>
      <c r="AWY21" s="43"/>
      <c r="AWZ21" s="43"/>
      <c r="AXA21" s="43"/>
      <c r="AXB21" s="43"/>
      <c r="AXC21" s="43"/>
      <c r="AXD21" s="43"/>
      <c r="AXE21" s="43"/>
      <c r="AXF21" s="43"/>
      <c r="AXG21" s="43"/>
      <c r="AXH21" s="43"/>
      <c r="AXI21" s="43"/>
      <c r="AXJ21" s="43"/>
      <c r="AXK21" s="43"/>
      <c r="AXL21" s="43"/>
      <c r="AXM21" s="43"/>
      <c r="AXN21" s="43"/>
      <c r="AXO21" s="43"/>
      <c r="AXP21" s="43"/>
      <c r="AXQ21" s="43"/>
      <c r="AXR21" s="43"/>
      <c r="AXS21" s="43"/>
      <c r="AXT21" s="43"/>
      <c r="AXU21" s="43"/>
      <c r="AXV21" s="43"/>
      <c r="AXW21" s="43"/>
      <c r="AXX21" s="43"/>
      <c r="AXY21" s="43"/>
      <c r="AXZ21" s="43"/>
      <c r="AYA21" s="43"/>
      <c r="AYB21" s="43"/>
      <c r="AYC21" s="43"/>
      <c r="AYD21" s="43"/>
      <c r="AYE21" s="43"/>
      <c r="AYF21" s="43"/>
      <c r="AYG21" s="43"/>
      <c r="AYH21" s="43"/>
      <c r="AYI21" s="43"/>
      <c r="AYJ21" s="43"/>
      <c r="AYK21" s="43"/>
      <c r="AYL21" s="43"/>
      <c r="AYM21" s="43"/>
      <c r="AYN21" s="43"/>
      <c r="AYO21" s="43"/>
      <c r="AYP21" s="43"/>
      <c r="AYQ21" s="43"/>
      <c r="AYR21" s="43"/>
      <c r="AYS21" s="43"/>
      <c r="AYT21" s="43"/>
      <c r="AYU21" s="43"/>
      <c r="AYV21" s="43"/>
      <c r="AYW21" s="43"/>
      <c r="AYX21" s="43"/>
      <c r="AYY21" s="43"/>
      <c r="AYZ21" s="43"/>
      <c r="AZA21" s="43"/>
      <c r="AZB21" s="43"/>
      <c r="AZC21" s="43"/>
      <c r="AZD21" s="43"/>
      <c r="AZE21" s="43"/>
      <c r="AZF21" s="43"/>
      <c r="AZG21" s="43"/>
      <c r="AZH21" s="43"/>
      <c r="AZI21" s="43"/>
      <c r="AZJ21" s="43"/>
      <c r="AZK21" s="43"/>
      <c r="AZL21" s="43"/>
      <c r="AZM21" s="43"/>
      <c r="AZN21" s="43"/>
      <c r="AZO21" s="43"/>
      <c r="AZP21" s="43"/>
      <c r="AZQ21" s="43"/>
      <c r="AZR21" s="43"/>
      <c r="AZS21" s="43"/>
      <c r="AZT21" s="43"/>
      <c r="AZU21" s="43"/>
      <c r="AZV21" s="43"/>
      <c r="AZW21" s="43"/>
      <c r="AZX21" s="43"/>
      <c r="AZY21" s="43"/>
      <c r="AZZ21" s="43"/>
      <c r="BAA21" s="43"/>
      <c r="BAB21" s="43"/>
      <c r="BAC21" s="43"/>
      <c r="BAD21" s="43"/>
      <c r="BAE21" s="43"/>
      <c r="BAF21" s="43"/>
      <c r="BAG21" s="43"/>
      <c r="BAH21" s="43"/>
      <c r="BAI21" s="43"/>
      <c r="BAJ21" s="43"/>
      <c r="BAK21" s="43"/>
      <c r="BAL21" s="43"/>
      <c r="BAM21" s="43"/>
      <c r="BAN21" s="43"/>
      <c r="BAO21" s="43"/>
      <c r="BAP21" s="43"/>
      <c r="BAQ21" s="43"/>
      <c r="BAR21" s="43"/>
      <c r="BAS21" s="43"/>
      <c r="BAT21" s="43"/>
      <c r="BAU21" s="43"/>
      <c r="BAV21" s="43"/>
      <c r="BAW21" s="43"/>
      <c r="BAX21" s="43"/>
      <c r="BAY21" s="43"/>
      <c r="BAZ21" s="43"/>
      <c r="BBA21" s="43"/>
      <c r="BBB21" s="43"/>
      <c r="BBC21" s="43"/>
      <c r="BBD21" s="43"/>
      <c r="BBE21" s="43"/>
      <c r="BBF21" s="43"/>
      <c r="BBG21" s="43"/>
      <c r="BBH21" s="43"/>
      <c r="BBI21" s="43"/>
      <c r="BBJ21" s="43"/>
      <c r="BBK21" s="43"/>
      <c r="BBL21" s="43"/>
      <c r="BBM21" s="43"/>
      <c r="BBN21" s="43"/>
      <c r="BBO21" s="43"/>
      <c r="BBP21" s="43"/>
      <c r="BBQ21" s="43"/>
      <c r="BBR21" s="43"/>
      <c r="BBS21" s="43"/>
      <c r="BBT21" s="43"/>
      <c r="BBU21" s="43"/>
      <c r="BBV21" s="43"/>
      <c r="BBW21" s="43"/>
      <c r="BBX21" s="43"/>
      <c r="BBY21" s="43"/>
      <c r="BBZ21" s="43"/>
      <c r="BCA21" s="43"/>
      <c r="BCB21" s="43"/>
      <c r="BCC21" s="43"/>
      <c r="BCD21" s="43"/>
      <c r="BCE21" s="43"/>
      <c r="BCF21" s="43"/>
      <c r="BCG21" s="43"/>
      <c r="BCH21" s="43"/>
      <c r="BCI21" s="43"/>
      <c r="BCJ21" s="43"/>
      <c r="BCK21" s="43"/>
      <c r="BCL21" s="43"/>
      <c r="BCM21" s="43"/>
      <c r="BCN21" s="43"/>
      <c r="BCO21" s="43"/>
      <c r="BCP21" s="43"/>
      <c r="BCQ21" s="43"/>
      <c r="BCR21" s="43"/>
      <c r="BCS21" s="43"/>
      <c r="BCT21" s="43"/>
      <c r="BCU21" s="43"/>
      <c r="BCV21" s="43"/>
      <c r="BCW21" s="43"/>
      <c r="BCX21" s="43"/>
      <c r="BCY21" s="43"/>
      <c r="BCZ21" s="43"/>
      <c r="BDA21" s="43"/>
      <c r="BDB21" s="43"/>
      <c r="BDC21" s="43"/>
      <c r="BDD21" s="43"/>
      <c r="BDE21" s="43"/>
      <c r="BDF21" s="43"/>
      <c r="BDG21" s="43"/>
      <c r="BDH21" s="43"/>
      <c r="BDI21" s="43"/>
      <c r="BDJ21" s="43"/>
      <c r="BDK21" s="43"/>
      <c r="BDL21" s="43"/>
      <c r="BDM21" s="43"/>
      <c r="BDN21" s="43"/>
      <c r="BDO21" s="43"/>
      <c r="BDP21" s="43"/>
      <c r="BDQ21" s="43"/>
      <c r="BDR21" s="43"/>
      <c r="BDS21" s="43"/>
      <c r="BDT21" s="43"/>
      <c r="BDU21" s="43"/>
      <c r="BDV21" s="43"/>
      <c r="BDW21" s="43"/>
      <c r="BDX21" s="43"/>
      <c r="BDY21" s="43"/>
      <c r="BDZ21" s="43"/>
      <c r="BEA21" s="43"/>
      <c r="BEB21" s="43"/>
      <c r="BEC21" s="43"/>
      <c r="BED21" s="43"/>
      <c r="BEE21" s="43"/>
      <c r="BEF21" s="43"/>
      <c r="BEG21" s="43"/>
      <c r="BEH21" s="43"/>
      <c r="BEI21" s="43"/>
      <c r="BEJ21" s="43"/>
      <c r="BEK21" s="43"/>
      <c r="BEL21" s="43"/>
      <c r="BEM21" s="43"/>
      <c r="BEN21" s="43"/>
      <c r="BEO21" s="43"/>
      <c r="BEP21" s="43"/>
      <c r="BEQ21" s="43"/>
      <c r="BER21" s="43"/>
      <c r="BES21" s="43"/>
      <c r="BET21" s="43"/>
      <c r="BEU21" s="43"/>
      <c r="BEV21" s="43"/>
      <c r="BEW21" s="43"/>
      <c r="BEX21" s="43"/>
      <c r="BEY21" s="43"/>
      <c r="BEZ21" s="43"/>
      <c r="BFA21" s="43"/>
      <c r="BFB21" s="43"/>
      <c r="BFC21" s="43"/>
      <c r="BFD21" s="43"/>
      <c r="BFE21" s="43"/>
      <c r="BFF21" s="43"/>
      <c r="BFG21" s="43"/>
      <c r="BFH21" s="43"/>
      <c r="BFI21" s="43"/>
      <c r="BFJ21" s="43"/>
      <c r="BFK21" s="43"/>
      <c r="BFL21" s="43"/>
      <c r="BFM21" s="43"/>
      <c r="BFN21" s="43"/>
      <c r="BFO21" s="43"/>
      <c r="BFP21" s="43"/>
      <c r="BFQ21" s="43"/>
      <c r="BFR21" s="43"/>
      <c r="BFS21" s="43"/>
      <c r="BFT21" s="43"/>
      <c r="BFU21" s="43"/>
      <c r="BFV21" s="43"/>
      <c r="BFW21" s="43"/>
      <c r="BFX21" s="43"/>
      <c r="BFY21" s="43"/>
      <c r="BFZ21" s="43"/>
      <c r="BGA21" s="43"/>
      <c r="BGB21" s="43"/>
      <c r="BGC21" s="43"/>
      <c r="BGD21" s="43"/>
      <c r="BGE21" s="43"/>
      <c r="BGF21" s="43"/>
      <c r="BGG21" s="43"/>
      <c r="BGH21" s="43"/>
      <c r="BGI21" s="43"/>
      <c r="BGJ21" s="43"/>
      <c r="BGK21" s="43"/>
      <c r="BGL21" s="43"/>
      <c r="BGM21" s="43"/>
      <c r="BGN21" s="43"/>
      <c r="BGO21" s="43"/>
      <c r="BGP21" s="43"/>
      <c r="BGQ21" s="43"/>
      <c r="BGR21" s="43"/>
      <c r="BGS21" s="43"/>
      <c r="BGT21" s="43"/>
      <c r="BGU21" s="43"/>
      <c r="BGV21" s="43"/>
      <c r="BGW21" s="43"/>
      <c r="BGX21" s="43"/>
      <c r="BGY21" s="43"/>
      <c r="BGZ21" s="43"/>
      <c r="BHA21" s="43"/>
      <c r="BHB21" s="43"/>
      <c r="BHC21" s="43"/>
      <c r="BHD21" s="43"/>
      <c r="BHE21" s="43"/>
      <c r="BHF21" s="43"/>
      <c r="BHG21" s="43"/>
      <c r="BHH21" s="43"/>
      <c r="BHI21" s="43"/>
      <c r="BHJ21" s="43"/>
      <c r="BHK21" s="43"/>
      <c r="BHL21" s="43"/>
      <c r="BHM21" s="43"/>
      <c r="BHN21" s="43"/>
      <c r="BHO21" s="43"/>
      <c r="BHP21" s="43"/>
      <c r="BHQ21" s="43"/>
      <c r="BHR21" s="43"/>
      <c r="BHS21" s="43"/>
      <c r="BHT21" s="43"/>
      <c r="BHU21" s="43"/>
      <c r="BHV21" s="43"/>
      <c r="BHW21" s="43"/>
      <c r="BHX21" s="43"/>
      <c r="BHY21" s="43"/>
      <c r="BHZ21" s="43"/>
      <c r="BIA21" s="43"/>
      <c r="BIB21" s="43"/>
      <c r="BIC21" s="43"/>
      <c r="BID21" s="43"/>
      <c r="BIE21" s="43"/>
      <c r="BIF21" s="43"/>
      <c r="BIG21" s="43"/>
      <c r="BIH21" s="43"/>
      <c r="BII21" s="43"/>
      <c r="BIJ21" s="43"/>
      <c r="BIK21" s="43"/>
      <c r="BIL21" s="43"/>
      <c r="BIM21" s="43"/>
      <c r="BIN21" s="43"/>
      <c r="BIO21" s="43"/>
      <c r="BIP21" s="43"/>
      <c r="BIQ21" s="43"/>
      <c r="BIR21" s="43"/>
      <c r="BIS21" s="43"/>
      <c r="BIT21" s="43"/>
      <c r="BIU21" s="43"/>
      <c r="BIV21" s="43"/>
      <c r="BIW21" s="43"/>
      <c r="BIX21" s="43"/>
      <c r="BIY21" s="43"/>
      <c r="BIZ21" s="43"/>
      <c r="BJA21" s="43"/>
      <c r="BJB21" s="43"/>
      <c r="BJC21" s="43"/>
      <c r="BJD21" s="43"/>
      <c r="BJE21" s="43"/>
      <c r="BJF21" s="43"/>
      <c r="BJG21" s="43"/>
      <c r="BJH21" s="43"/>
      <c r="BJI21" s="43"/>
      <c r="BJJ21" s="43"/>
      <c r="BJK21" s="43"/>
      <c r="BJL21" s="43"/>
      <c r="BJM21" s="43"/>
      <c r="BJN21" s="43"/>
      <c r="BJO21" s="43"/>
      <c r="BJP21" s="43"/>
      <c r="BJQ21" s="43"/>
      <c r="BJR21" s="43"/>
      <c r="BJS21" s="43"/>
      <c r="BJT21" s="43"/>
      <c r="BJU21" s="43"/>
      <c r="BJV21" s="43"/>
      <c r="BJW21" s="43"/>
      <c r="BJX21" s="43"/>
      <c r="BJY21" s="43"/>
      <c r="BJZ21" s="43"/>
      <c r="BKA21" s="43"/>
      <c r="BKB21" s="43"/>
      <c r="BKC21" s="43"/>
      <c r="BKD21" s="43"/>
      <c r="BKE21" s="43"/>
      <c r="BKF21" s="43"/>
      <c r="BKG21" s="43"/>
      <c r="BKH21" s="43"/>
      <c r="BKI21" s="43"/>
      <c r="BKJ21" s="43"/>
      <c r="BKK21" s="43"/>
      <c r="BKL21" s="43"/>
      <c r="BKM21" s="43"/>
      <c r="BKN21" s="43"/>
      <c r="BKO21" s="43"/>
      <c r="BKP21" s="43"/>
      <c r="BKQ21" s="43"/>
      <c r="BKR21" s="43"/>
      <c r="BKS21" s="43"/>
      <c r="BKT21" s="43"/>
      <c r="BKU21" s="43"/>
      <c r="BKV21" s="43"/>
      <c r="BKW21" s="43"/>
      <c r="BKX21" s="43"/>
      <c r="BKY21" s="43"/>
      <c r="BKZ21" s="43"/>
      <c r="BLA21" s="43"/>
      <c r="BLB21" s="43"/>
      <c r="BLC21" s="43"/>
      <c r="BLD21" s="43"/>
      <c r="BLE21" s="43"/>
      <c r="BLF21" s="43"/>
      <c r="BLG21" s="43"/>
      <c r="BLH21" s="43"/>
      <c r="BLI21" s="43"/>
      <c r="BLJ21" s="43"/>
      <c r="BLK21" s="43"/>
      <c r="BLL21" s="43"/>
      <c r="BLM21" s="43"/>
      <c r="BLN21" s="43"/>
      <c r="BLO21" s="43"/>
      <c r="BLP21" s="43"/>
      <c r="BLQ21" s="43"/>
      <c r="BLR21" s="43"/>
      <c r="BLS21" s="43"/>
      <c r="BLT21" s="43"/>
      <c r="BLU21" s="43"/>
      <c r="BLV21" s="43"/>
      <c r="BLW21" s="43"/>
      <c r="BLX21" s="43"/>
      <c r="BLY21" s="43"/>
      <c r="BLZ21" s="43"/>
      <c r="BMA21" s="43"/>
      <c r="BMB21" s="43"/>
      <c r="BMC21" s="43"/>
      <c r="BMD21" s="43"/>
      <c r="BME21" s="43"/>
      <c r="BMF21" s="43"/>
      <c r="BMG21" s="43"/>
      <c r="BMH21" s="43"/>
      <c r="BMI21" s="43"/>
      <c r="BMJ21" s="43"/>
      <c r="BMK21" s="43"/>
      <c r="BML21" s="43"/>
      <c r="BMM21" s="43"/>
      <c r="BMN21" s="43"/>
      <c r="BMO21" s="43"/>
      <c r="BMP21" s="43"/>
      <c r="BMQ21" s="43"/>
      <c r="BMR21" s="43"/>
      <c r="BMS21" s="43"/>
      <c r="BMT21" s="43"/>
      <c r="BMU21" s="43"/>
      <c r="BMV21" s="43"/>
      <c r="BMW21" s="43"/>
      <c r="BMX21" s="43"/>
      <c r="BMY21" s="43"/>
      <c r="BMZ21" s="43"/>
      <c r="BNA21" s="43"/>
      <c r="BNB21" s="43"/>
      <c r="BNC21" s="43"/>
      <c r="BND21" s="43"/>
      <c r="BNE21" s="43"/>
      <c r="BNF21" s="43"/>
      <c r="BNG21" s="43"/>
      <c r="BNH21" s="43"/>
      <c r="BNI21" s="43"/>
      <c r="BNJ21" s="43"/>
      <c r="BNK21" s="43"/>
      <c r="BNL21" s="43"/>
      <c r="BNM21" s="43"/>
      <c r="BNN21" s="43"/>
      <c r="BNO21" s="43"/>
      <c r="BNP21" s="43"/>
      <c r="BNQ21" s="43"/>
      <c r="BNR21" s="43"/>
      <c r="BNS21" s="43"/>
      <c r="BNT21" s="43"/>
      <c r="BNU21" s="43"/>
      <c r="BNV21" s="43"/>
      <c r="BNW21" s="43"/>
      <c r="BNX21" s="43"/>
      <c r="BNY21" s="43"/>
      <c r="BNZ21" s="43"/>
      <c r="BOA21" s="43"/>
      <c r="BOB21" s="43"/>
      <c r="BOC21" s="43"/>
      <c r="BOD21" s="43"/>
      <c r="BOE21" s="43"/>
      <c r="BOF21" s="43"/>
      <c r="BOG21" s="43"/>
      <c r="BOH21" s="43"/>
      <c r="BOI21" s="43"/>
      <c r="BOJ21" s="43"/>
      <c r="BOK21" s="43"/>
      <c r="BOL21" s="43"/>
      <c r="BOM21" s="43"/>
      <c r="BON21" s="43"/>
      <c r="BOO21" s="43"/>
      <c r="BOP21" s="43"/>
      <c r="BOQ21" s="43"/>
      <c r="BOR21" s="43"/>
      <c r="BOS21" s="43"/>
      <c r="BOT21" s="43"/>
      <c r="BOU21" s="43"/>
      <c r="BOV21" s="43"/>
      <c r="BOW21" s="43"/>
      <c r="BOX21" s="43"/>
      <c r="BOY21" s="43"/>
      <c r="BOZ21" s="43"/>
      <c r="BPA21" s="43"/>
      <c r="BPB21" s="43"/>
      <c r="BPC21" s="43"/>
      <c r="BPD21" s="43"/>
      <c r="BPE21" s="43"/>
      <c r="BPF21" s="43"/>
      <c r="BPG21" s="43"/>
      <c r="BPH21" s="43"/>
      <c r="BPI21" s="43"/>
      <c r="BPJ21" s="43"/>
      <c r="BPK21" s="43"/>
      <c r="BPL21" s="43"/>
      <c r="BPM21" s="43"/>
      <c r="BPN21" s="43"/>
      <c r="BPO21" s="43"/>
      <c r="BPP21" s="43"/>
      <c r="BPQ21" s="43"/>
      <c r="BPR21" s="43"/>
      <c r="BPS21" s="43"/>
      <c r="BPT21" s="43"/>
      <c r="BPU21" s="43"/>
      <c r="BPV21" s="43"/>
      <c r="BPW21" s="43"/>
      <c r="BPX21" s="43"/>
      <c r="BPY21" s="43"/>
      <c r="BPZ21" s="43"/>
      <c r="BQA21" s="43"/>
      <c r="BQB21" s="43"/>
      <c r="BQC21" s="43"/>
      <c r="BQD21" s="43"/>
      <c r="BQE21" s="43"/>
      <c r="BQF21" s="43"/>
      <c r="BQG21" s="43"/>
      <c r="BQH21" s="43"/>
      <c r="BQI21" s="43"/>
      <c r="BQJ21" s="43"/>
      <c r="BQK21" s="43"/>
      <c r="BQL21" s="43"/>
      <c r="BQM21" s="43"/>
      <c r="BQN21" s="43"/>
      <c r="BQO21" s="43"/>
      <c r="BQP21" s="43"/>
      <c r="BQQ21" s="43"/>
      <c r="BQR21" s="43"/>
      <c r="BQS21" s="43"/>
      <c r="BQT21" s="43"/>
      <c r="BQU21" s="43"/>
      <c r="BQV21" s="43"/>
      <c r="BQW21" s="43"/>
      <c r="BQX21" s="43"/>
      <c r="BQY21" s="43"/>
      <c r="BQZ21" s="43"/>
      <c r="BRA21" s="43"/>
      <c r="BRB21" s="43"/>
      <c r="BRC21" s="43"/>
      <c r="BRD21" s="43"/>
      <c r="BRE21" s="43"/>
      <c r="BRF21" s="43"/>
      <c r="BRG21" s="43"/>
      <c r="BRH21" s="43"/>
      <c r="BRI21" s="43"/>
      <c r="BRJ21" s="43"/>
      <c r="BRK21" s="43"/>
      <c r="BRL21" s="43"/>
      <c r="BRM21" s="43"/>
      <c r="BRN21" s="43"/>
      <c r="BRO21" s="43"/>
      <c r="BRP21" s="43"/>
      <c r="BRQ21" s="43"/>
      <c r="BRR21" s="43"/>
      <c r="BRS21" s="43"/>
      <c r="BRT21" s="43"/>
      <c r="BRU21" s="43"/>
      <c r="BRV21" s="43"/>
      <c r="BRW21" s="43"/>
      <c r="BRX21" s="43"/>
      <c r="BRY21" s="43"/>
      <c r="BRZ21" s="43"/>
      <c r="BSA21" s="43"/>
      <c r="BSB21" s="43"/>
      <c r="BSC21" s="43"/>
      <c r="BSD21" s="43"/>
      <c r="BSE21" s="43"/>
      <c r="BSF21" s="43"/>
      <c r="BSG21" s="43"/>
      <c r="BSH21" s="43"/>
      <c r="BSI21" s="43"/>
      <c r="BSJ21" s="43"/>
      <c r="BSK21" s="43"/>
      <c r="BSL21" s="43"/>
      <c r="BSM21" s="43"/>
      <c r="BSN21" s="43"/>
      <c r="BSO21" s="43"/>
      <c r="BSP21" s="43"/>
      <c r="BSQ21" s="43"/>
      <c r="BSR21" s="43"/>
      <c r="BSS21" s="43"/>
      <c r="BST21" s="43"/>
      <c r="BSU21" s="43"/>
      <c r="BSV21" s="43"/>
      <c r="BSW21" s="43"/>
      <c r="BSX21" s="43"/>
      <c r="BSY21" s="43"/>
      <c r="BSZ21" s="43"/>
      <c r="BTA21" s="43"/>
      <c r="BTB21" s="43"/>
      <c r="BTC21" s="43"/>
      <c r="BTD21" s="43"/>
      <c r="BTE21" s="43"/>
      <c r="BTF21" s="43"/>
      <c r="BTG21" s="43"/>
      <c r="BTH21" s="43"/>
      <c r="BTI21" s="43"/>
      <c r="BTJ21" s="43"/>
      <c r="BTK21" s="43"/>
      <c r="BTL21" s="43"/>
      <c r="BTM21" s="43"/>
      <c r="BTN21" s="43"/>
      <c r="BTO21" s="43"/>
      <c r="BTP21" s="43"/>
      <c r="BTQ21" s="43"/>
      <c r="BTR21" s="43"/>
      <c r="BTS21" s="43"/>
      <c r="BTT21" s="43"/>
      <c r="BTU21" s="43"/>
      <c r="BTV21" s="43"/>
      <c r="BTW21" s="43"/>
      <c r="BTX21" s="43"/>
      <c r="BTY21" s="43"/>
      <c r="BTZ21" s="43"/>
      <c r="BUA21" s="43"/>
      <c r="BUB21" s="43"/>
      <c r="BUC21" s="43"/>
      <c r="BUD21" s="43"/>
      <c r="BUE21" s="43"/>
      <c r="BUF21" s="43"/>
      <c r="BUG21" s="43"/>
      <c r="BUH21" s="43"/>
      <c r="BUI21" s="43"/>
      <c r="BUJ21" s="43"/>
      <c r="BUK21" s="43"/>
      <c r="BUL21" s="43"/>
      <c r="BUM21" s="43"/>
      <c r="BUN21" s="43"/>
      <c r="BUO21" s="43"/>
      <c r="BUP21" s="43"/>
      <c r="BUQ21" s="43"/>
      <c r="BUR21" s="43"/>
      <c r="BUS21" s="43"/>
      <c r="BUT21" s="43"/>
      <c r="BUU21" s="43"/>
      <c r="BUV21" s="43"/>
      <c r="BUW21" s="43"/>
      <c r="BUX21" s="43"/>
      <c r="BUY21" s="43"/>
      <c r="BUZ21" s="43"/>
      <c r="BVA21" s="43"/>
      <c r="BVB21" s="43"/>
      <c r="BVC21" s="43"/>
      <c r="BVD21" s="43"/>
      <c r="BVE21" s="43"/>
      <c r="BVF21" s="43"/>
      <c r="BVG21" s="43"/>
      <c r="BVH21" s="43"/>
      <c r="BVI21" s="43"/>
      <c r="BVJ21" s="43"/>
      <c r="BVK21" s="43"/>
      <c r="BVL21" s="43"/>
      <c r="BVM21" s="43"/>
      <c r="BVN21" s="43"/>
      <c r="BVO21" s="43"/>
      <c r="BVP21" s="43"/>
      <c r="BVQ21" s="43"/>
      <c r="BVR21" s="43"/>
      <c r="BVS21" s="43"/>
      <c r="BVT21" s="43"/>
      <c r="BVU21" s="43"/>
      <c r="BVV21" s="43"/>
      <c r="BVW21" s="43"/>
      <c r="BVX21" s="43"/>
      <c r="BVY21" s="43"/>
      <c r="BVZ21" s="43"/>
      <c r="BWA21" s="43"/>
      <c r="BWB21" s="43"/>
      <c r="BWC21" s="43"/>
      <c r="BWD21" s="43"/>
      <c r="BWE21" s="43"/>
      <c r="BWF21" s="43"/>
      <c r="BWG21" s="43"/>
      <c r="BWH21" s="43"/>
      <c r="BWI21" s="43"/>
      <c r="BWJ21" s="43"/>
      <c r="BWK21" s="43"/>
      <c r="BWL21" s="43"/>
      <c r="BWM21" s="43"/>
      <c r="BWN21" s="43"/>
      <c r="BWO21" s="43"/>
      <c r="BWP21" s="43"/>
      <c r="BWQ21" s="43"/>
      <c r="BWR21" s="43"/>
      <c r="BWS21" s="43"/>
      <c r="BWT21" s="43"/>
      <c r="BWU21" s="43"/>
      <c r="BWV21" s="43"/>
      <c r="BWW21" s="43"/>
      <c r="BWX21" s="43"/>
      <c r="BWY21" s="43"/>
      <c r="BWZ21" s="43"/>
      <c r="BXA21" s="43"/>
      <c r="BXB21" s="43"/>
      <c r="BXC21" s="43"/>
      <c r="BXD21" s="43"/>
      <c r="BXE21" s="43"/>
      <c r="BXF21" s="43"/>
      <c r="BXG21" s="43"/>
      <c r="BXH21" s="43"/>
      <c r="BXI21" s="43"/>
      <c r="BXJ21" s="43"/>
      <c r="BXK21" s="43"/>
      <c r="BXL21" s="43"/>
      <c r="BXM21" s="43"/>
      <c r="BXN21" s="43"/>
      <c r="BXO21" s="43"/>
      <c r="BXP21" s="43"/>
      <c r="BXQ21" s="43"/>
      <c r="BXR21" s="43"/>
      <c r="BXS21" s="43"/>
      <c r="BXT21" s="43"/>
      <c r="BXU21" s="43"/>
      <c r="BXV21" s="43"/>
      <c r="BXW21" s="43"/>
      <c r="BXX21" s="43"/>
      <c r="BXY21" s="43"/>
      <c r="BXZ21" s="43"/>
      <c r="BYA21" s="43"/>
      <c r="BYB21" s="43"/>
      <c r="BYC21" s="43"/>
      <c r="BYD21" s="43"/>
      <c r="BYE21" s="43"/>
      <c r="BYF21" s="43"/>
      <c r="BYG21" s="43"/>
      <c r="BYH21" s="43"/>
      <c r="BYI21" s="43"/>
      <c r="BYJ21" s="43"/>
      <c r="BYK21" s="43"/>
      <c r="BYL21" s="43"/>
      <c r="BYM21" s="43"/>
      <c r="BYN21" s="43"/>
      <c r="BYO21" s="43"/>
      <c r="BYP21" s="43"/>
      <c r="BYQ21" s="43"/>
      <c r="BYR21" s="43"/>
      <c r="BYS21" s="43"/>
      <c r="BYT21" s="43"/>
      <c r="BYU21" s="43"/>
      <c r="BYV21" s="43"/>
      <c r="BYW21" s="43"/>
      <c r="BYX21" s="43"/>
      <c r="BYY21" s="43"/>
      <c r="BYZ21" s="43"/>
      <c r="BZA21" s="43"/>
      <c r="BZB21" s="43"/>
      <c r="BZC21" s="43"/>
      <c r="BZD21" s="43"/>
      <c r="BZE21" s="43"/>
      <c r="BZF21" s="43"/>
      <c r="BZG21" s="43"/>
      <c r="BZH21" s="43"/>
      <c r="BZI21" s="43"/>
      <c r="BZJ21" s="43"/>
      <c r="BZK21" s="43"/>
      <c r="BZL21" s="43"/>
      <c r="BZM21" s="43"/>
      <c r="BZN21" s="43"/>
      <c r="BZO21" s="43"/>
      <c r="BZP21" s="43"/>
      <c r="BZQ21" s="43"/>
      <c r="BZR21" s="43"/>
      <c r="BZS21" s="43"/>
      <c r="BZT21" s="43"/>
      <c r="BZU21" s="43"/>
      <c r="BZV21" s="43"/>
      <c r="BZW21" s="43"/>
      <c r="BZX21" s="43"/>
      <c r="BZY21" s="43"/>
      <c r="BZZ21" s="43"/>
      <c r="CAA21" s="43"/>
      <c r="CAB21" s="43"/>
      <c r="CAC21" s="43"/>
      <c r="CAD21" s="43"/>
      <c r="CAE21" s="43"/>
      <c r="CAF21" s="43"/>
      <c r="CAG21" s="43"/>
      <c r="CAH21" s="43"/>
      <c r="CAI21" s="43"/>
      <c r="CAJ21" s="43"/>
      <c r="CAK21" s="43"/>
      <c r="CAL21" s="43"/>
      <c r="CAM21" s="43"/>
      <c r="CAN21" s="43"/>
      <c r="CAO21" s="43"/>
      <c r="CAP21" s="43"/>
      <c r="CAQ21" s="43"/>
      <c r="CAR21" s="43"/>
      <c r="CAS21" s="43"/>
      <c r="CAT21" s="43"/>
      <c r="CAU21" s="43"/>
      <c r="CAV21" s="43"/>
      <c r="CAW21" s="43"/>
      <c r="CAX21" s="43"/>
      <c r="CAY21" s="43"/>
      <c r="CAZ21" s="43"/>
      <c r="CBA21" s="43"/>
      <c r="CBB21" s="43"/>
      <c r="CBC21" s="43"/>
      <c r="CBD21" s="43"/>
      <c r="CBE21" s="43"/>
      <c r="CBF21" s="43"/>
      <c r="CBG21" s="43"/>
      <c r="CBH21" s="43"/>
      <c r="CBI21" s="43"/>
      <c r="CBJ21" s="43"/>
      <c r="CBK21" s="43"/>
      <c r="CBL21" s="43"/>
      <c r="CBM21" s="43"/>
      <c r="CBN21" s="43"/>
      <c r="CBO21" s="43"/>
      <c r="CBP21" s="43"/>
      <c r="CBQ21" s="43"/>
      <c r="CBR21" s="43"/>
      <c r="CBS21" s="43"/>
      <c r="CBT21" s="43"/>
      <c r="CBU21" s="43"/>
      <c r="CBV21" s="43"/>
      <c r="CBW21" s="43"/>
      <c r="CBX21" s="43"/>
      <c r="CBY21" s="43"/>
      <c r="CBZ21" s="43"/>
      <c r="CCA21" s="43"/>
      <c r="CCB21" s="43"/>
      <c r="CCC21" s="43"/>
      <c r="CCD21" s="43"/>
      <c r="CCE21" s="43"/>
      <c r="CCF21" s="43"/>
      <c r="CCG21" s="43"/>
      <c r="CCH21" s="43"/>
      <c r="CCI21" s="43"/>
      <c r="CCJ21" s="43"/>
      <c r="CCK21" s="43"/>
      <c r="CCL21" s="43"/>
      <c r="CCM21" s="43"/>
      <c r="CCN21" s="43"/>
      <c r="CCO21" s="43"/>
      <c r="CCP21" s="43"/>
      <c r="CCQ21" s="43"/>
      <c r="CCR21" s="43"/>
      <c r="CCS21" s="43"/>
      <c r="CCT21" s="43"/>
      <c r="CCU21" s="43"/>
      <c r="CCV21" s="43"/>
      <c r="CCW21" s="43"/>
      <c r="CCX21" s="43"/>
      <c r="CCY21" s="43"/>
      <c r="CCZ21" s="43"/>
      <c r="CDA21" s="43"/>
      <c r="CDB21" s="43"/>
      <c r="CDC21" s="43"/>
      <c r="CDD21" s="43"/>
      <c r="CDE21" s="43"/>
      <c r="CDF21" s="43"/>
      <c r="CDG21" s="43"/>
      <c r="CDH21" s="43"/>
      <c r="CDI21" s="43"/>
      <c r="CDJ21" s="43"/>
      <c r="CDK21" s="43"/>
      <c r="CDL21" s="43"/>
      <c r="CDM21" s="43"/>
      <c r="CDN21" s="43"/>
      <c r="CDO21" s="43"/>
      <c r="CDP21" s="43"/>
      <c r="CDQ21" s="43"/>
      <c r="CDR21" s="43"/>
      <c r="CDS21" s="43"/>
      <c r="CDT21" s="43"/>
      <c r="CDU21" s="43"/>
      <c r="CDV21" s="43"/>
      <c r="CDW21" s="43"/>
      <c r="CDX21" s="43"/>
      <c r="CDY21" s="43"/>
      <c r="CDZ21" s="43"/>
      <c r="CEA21" s="43"/>
      <c r="CEB21" s="43"/>
      <c r="CEC21" s="43"/>
      <c r="CED21" s="43"/>
      <c r="CEE21" s="43"/>
      <c r="CEF21" s="43"/>
      <c r="CEG21" s="43"/>
      <c r="CEH21" s="43"/>
      <c r="CEI21" s="43"/>
      <c r="CEJ21" s="43"/>
      <c r="CEK21" s="43"/>
      <c r="CEL21" s="43"/>
      <c r="CEM21" s="43"/>
      <c r="CEN21" s="43"/>
      <c r="CEO21" s="43"/>
      <c r="CEP21" s="43"/>
      <c r="CEQ21" s="43"/>
      <c r="CER21" s="43"/>
      <c r="CES21" s="43"/>
      <c r="CET21" s="43"/>
      <c r="CEU21" s="43"/>
      <c r="CEV21" s="43"/>
      <c r="CEW21" s="43"/>
      <c r="CEX21" s="43"/>
      <c r="CEY21" s="43"/>
      <c r="CEZ21" s="43"/>
      <c r="CFA21" s="43"/>
      <c r="CFB21" s="43"/>
      <c r="CFC21" s="43"/>
      <c r="CFD21" s="43"/>
      <c r="CFE21" s="43"/>
      <c r="CFF21" s="43"/>
      <c r="CFG21" s="43"/>
      <c r="CFH21" s="43"/>
      <c r="CFI21" s="43"/>
      <c r="CFJ21" s="43"/>
      <c r="CFK21" s="43"/>
      <c r="CFL21" s="43"/>
      <c r="CFM21" s="43"/>
      <c r="CFN21" s="43"/>
      <c r="CFO21" s="43"/>
      <c r="CFP21" s="43"/>
      <c r="CFQ21" s="43"/>
      <c r="CFR21" s="43"/>
      <c r="CFS21" s="43"/>
      <c r="CFT21" s="43"/>
      <c r="CFU21" s="43"/>
      <c r="CFV21" s="43"/>
      <c r="CFW21" s="43"/>
      <c r="CFX21" s="43"/>
      <c r="CFY21" s="43"/>
      <c r="CFZ21" s="43"/>
      <c r="CGA21" s="43"/>
      <c r="CGB21" s="43"/>
      <c r="CGC21" s="43"/>
      <c r="CGD21" s="43"/>
      <c r="CGE21" s="43"/>
      <c r="CGF21" s="43"/>
      <c r="CGG21" s="43"/>
      <c r="CGH21" s="43"/>
      <c r="CGI21" s="43"/>
      <c r="CGJ21" s="43"/>
      <c r="CGK21" s="43"/>
      <c r="CGL21" s="43"/>
      <c r="CGM21" s="43"/>
      <c r="CGN21" s="43"/>
      <c r="CGO21" s="43"/>
      <c r="CGP21" s="43"/>
      <c r="CGQ21" s="43"/>
      <c r="CGR21" s="43"/>
      <c r="CGS21" s="43"/>
      <c r="CGT21" s="43"/>
      <c r="CGU21" s="43"/>
      <c r="CGV21" s="43"/>
      <c r="CGW21" s="43"/>
      <c r="CGX21" s="43"/>
      <c r="CGY21" s="43"/>
      <c r="CGZ21" s="43"/>
      <c r="CHA21" s="43"/>
      <c r="CHB21" s="43"/>
      <c r="CHC21" s="43"/>
      <c r="CHD21" s="43"/>
      <c r="CHE21" s="43"/>
      <c r="CHF21" s="43"/>
      <c r="CHG21" s="43"/>
      <c r="CHH21" s="43"/>
      <c r="CHI21" s="43"/>
      <c r="CHJ21" s="43"/>
      <c r="CHK21" s="43"/>
      <c r="CHL21" s="43"/>
      <c r="CHM21" s="43"/>
      <c r="CHN21" s="43"/>
      <c r="CHO21" s="43"/>
      <c r="CHP21" s="43"/>
      <c r="CHQ21" s="43"/>
      <c r="CHR21" s="43"/>
      <c r="CHS21" s="43"/>
      <c r="CHT21" s="43"/>
      <c r="CHU21" s="43"/>
      <c r="CHV21" s="43"/>
      <c r="CHW21" s="43"/>
      <c r="CHX21" s="43"/>
      <c r="CHY21" s="43"/>
      <c r="CHZ21" s="43"/>
      <c r="CIA21" s="43"/>
      <c r="CIB21" s="43"/>
      <c r="CIC21" s="43"/>
      <c r="CID21" s="43"/>
      <c r="CIE21" s="43"/>
      <c r="CIF21" s="43"/>
      <c r="CIG21" s="43"/>
      <c r="CIH21" s="43"/>
      <c r="CII21" s="43"/>
      <c r="CIJ21" s="43"/>
      <c r="CIK21" s="43"/>
      <c r="CIL21" s="43"/>
      <c r="CIM21" s="43"/>
      <c r="CIN21" s="43"/>
      <c r="CIO21" s="43"/>
      <c r="CIP21" s="43"/>
      <c r="CIQ21" s="43"/>
      <c r="CIR21" s="43"/>
      <c r="CIS21" s="43"/>
      <c r="CIT21" s="43"/>
      <c r="CIU21" s="43"/>
      <c r="CIV21" s="43"/>
      <c r="CIW21" s="43"/>
      <c r="CIX21" s="43"/>
      <c r="CIY21" s="43"/>
      <c r="CIZ21" s="43"/>
      <c r="CJA21" s="43"/>
      <c r="CJB21" s="43"/>
      <c r="CJC21" s="43"/>
      <c r="CJD21" s="43"/>
      <c r="CJE21" s="43"/>
      <c r="CJF21" s="43"/>
      <c r="CJG21" s="43"/>
      <c r="CJH21" s="43"/>
      <c r="CJI21" s="43"/>
      <c r="CJJ21" s="43"/>
      <c r="CJK21" s="43"/>
      <c r="CJL21" s="43"/>
      <c r="CJM21" s="43"/>
      <c r="CJN21" s="43"/>
      <c r="CJO21" s="43"/>
      <c r="CJP21" s="43"/>
      <c r="CJQ21" s="43"/>
      <c r="CJR21" s="43"/>
      <c r="CJS21" s="43"/>
      <c r="CJT21" s="43"/>
      <c r="CJU21" s="43"/>
      <c r="CJV21" s="43"/>
      <c r="CJW21" s="43"/>
      <c r="CJX21" s="43"/>
      <c r="CJY21" s="43"/>
      <c r="CJZ21" s="43"/>
      <c r="CKA21" s="43"/>
      <c r="CKB21" s="43"/>
      <c r="CKC21" s="43"/>
      <c r="CKD21" s="43"/>
      <c r="CKE21" s="43"/>
      <c r="CKF21" s="43"/>
      <c r="CKG21" s="43"/>
      <c r="CKH21" s="43"/>
      <c r="CKI21" s="43"/>
      <c r="CKJ21" s="43"/>
      <c r="CKK21" s="43"/>
      <c r="CKL21" s="43"/>
      <c r="CKM21" s="43"/>
      <c r="CKN21" s="43"/>
      <c r="CKO21" s="43"/>
      <c r="CKP21" s="43"/>
      <c r="CKQ21" s="43"/>
      <c r="CKR21" s="43"/>
      <c r="CKS21" s="43"/>
      <c r="CKT21" s="43"/>
      <c r="CKU21" s="43"/>
      <c r="CKV21" s="43"/>
      <c r="CKW21" s="43"/>
      <c r="CKX21" s="43"/>
      <c r="CKY21" s="43"/>
      <c r="CKZ21" s="43"/>
      <c r="CLA21" s="43"/>
      <c r="CLB21" s="43"/>
      <c r="CLC21" s="43"/>
      <c r="CLD21" s="43"/>
      <c r="CLE21" s="43"/>
      <c r="CLF21" s="43"/>
      <c r="CLG21" s="43"/>
      <c r="CLH21" s="43"/>
      <c r="CLI21" s="43"/>
      <c r="CLJ21" s="43"/>
      <c r="CLK21" s="43"/>
      <c r="CLL21" s="43"/>
      <c r="CLM21" s="43"/>
      <c r="CLN21" s="43"/>
      <c r="CLO21" s="43"/>
      <c r="CLP21" s="43"/>
      <c r="CLQ21" s="43"/>
      <c r="CLR21" s="43"/>
      <c r="CLS21" s="43"/>
      <c r="CLT21" s="43"/>
      <c r="CLU21" s="43"/>
      <c r="CLV21" s="43"/>
      <c r="CLW21" s="43"/>
      <c r="CLX21" s="43"/>
      <c r="CLY21" s="43"/>
      <c r="CLZ21" s="43"/>
      <c r="CMA21" s="43"/>
      <c r="CMB21" s="43"/>
      <c r="CMC21" s="43"/>
      <c r="CMD21" s="43"/>
      <c r="CME21" s="43"/>
      <c r="CMF21" s="43"/>
      <c r="CMG21" s="43"/>
      <c r="CMH21" s="43"/>
      <c r="CMI21" s="43"/>
      <c r="CMJ21" s="43"/>
      <c r="CMK21" s="43"/>
      <c r="CML21" s="43"/>
      <c r="CMM21" s="43"/>
      <c r="CMN21" s="43"/>
      <c r="CMO21" s="43"/>
      <c r="CMP21" s="43"/>
      <c r="CMQ21" s="43"/>
      <c r="CMR21" s="43"/>
      <c r="CMS21" s="43"/>
      <c r="CMT21" s="43"/>
      <c r="CMU21" s="43"/>
      <c r="CMV21" s="43"/>
      <c r="CMW21" s="43"/>
      <c r="CMX21" s="43"/>
      <c r="CMY21" s="43"/>
      <c r="CMZ21" s="43"/>
      <c r="CNA21" s="43"/>
      <c r="CNB21" s="43"/>
      <c r="CNC21" s="43"/>
      <c r="CND21" s="43"/>
      <c r="CNE21" s="43"/>
      <c r="CNF21" s="43"/>
      <c r="CNG21" s="43"/>
      <c r="CNH21" s="43"/>
      <c r="CNI21" s="43"/>
      <c r="CNJ21" s="43"/>
      <c r="CNK21" s="43"/>
      <c r="CNL21" s="43"/>
      <c r="CNM21" s="43"/>
      <c r="CNN21" s="43"/>
      <c r="CNO21" s="43"/>
      <c r="CNP21" s="43"/>
      <c r="CNQ21" s="43"/>
      <c r="CNR21" s="43"/>
      <c r="CNS21" s="43"/>
      <c r="CNT21" s="43"/>
      <c r="CNU21" s="43"/>
      <c r="CNV21" s="43"/>
      <c r="CNW21" s="43"/>
      <c r="CNX21" s="43"/>
      <c r="CNY21" s="43"/>
      <c r="CNZ21" s="43"/>
      <c r="COA21" s="43"/>
      <c r="COB21" s="43"/>
      <c r="COC21" s="43"/>
      <c r="COD21" s="43"/>
      <c r="COE21" s="43"/>
      <c r="COF21" s="43"/>
      <c r="COG21" s="43"/>
      <c r="COH21" s="43"/>
      <c r="COI21" s="43"/>
      <c r="COJ21" s="43"/>
      <c r="COK21" s="43"/>
      <c r="COL21" s="43"/>
      <c r="COM21" s="43"/>
      <c r="CON21" s="43"/>
      <c r="COO21" s="43"/>
      <c r="COP21" s="43"/>
      <c r="COQ21" s="43"/>
      <c r="COR21" s="43"/>
      <c r="COS21" s="43"/>
      <c r="COT21" s="43"/>
      <c r="COU21" s="43"/>
      <c r="COV21" s="43"/>
      <c r="COW21" s="43"/>
      <c r="COX21" s="43"/>
      <c r="COY21" s="43"/>
      <c r="COZ21" s="43"/>
      <c r="CPA21" s="43"/>
      <c r="CPB21" s="43"/>
      <c r="CPC21" s="43"/>
      <c r="CPD21" s="43"/>
      <c r="CPE21" s="43"/>
      <c r="CPF21" s="43"/>
      <c r="CPG21" s="43"/>
      <c r="CPH21" s="43"/>
      <c r="CPI21" s="43"/>
      <c r="CPJ21" s="43"/>
      <c r="CPK21" s="43"/>
      <c r="CPL21" s="43"/>
      <c r="CPM21" s="43"/>
      <c r="CPN21" s="43"/>
      <c r="CPO21" s="43"/>
      <c r="CPP21" s="43"/>
      <c r="CPQ21" s="43"/>
      <c r="CPR21" s="43"/>
      <c r="CPS21" s="43"/>
      <c r="CPT21" s="43"/>
      <c r="CPU21" s="43"/>
      <c r="CPV21" s="43"/>
      <c r="CPW21" s="43"/>
      <c r="CPX21" s="43"/>
      <c r="CPY21" s="43"/>
      <c r="CPZ21" s="43"/>
      <c r="CQA21" s="43"/>
      <c r="CQB21" s="43"/>
      <c r="CQC21" s="43"/>
      <c r="CQD21" s="43"/>
      <c r="CQE21" s="43"/>
      <c r="CQF21" s="43"/>
      <c r="CQG21" s="43"/>
      <c r="CQH21" s="43"/>
      <c r="CQI21" s="43"/>
      <c r="CQJ21" s="43"/>
      <c r="CQK21" s="43"/>
      <c r="CQL21" s="43"/>
      <c r="CQM21" s="43"/>
      <c r="CQN21" s="43"/>
      <c r="CQO21" s="43"/>
      <c r="CQP21" s="43"/>
      <c r="CQQ21" s="43"/>
      <c r="CQR21" s="43"/>
      <c r="CQS21" s="43"/>
      <c r="CQT21" s="43"/>
      <c r="CQU21" s="43"/>
      <c r="CQV21" s="43"/>
      <c r="CQW21" s="43"/>
      <c r="CQX21" s="43"/>
      <c r="CQY21" s="43"/>
      <c r="CQZ21" s="43"/>
      <c r="CRA21" s="43"/>
      <c r="CRB21" s="43"/>
      <c r="CRC21" s="43"/>
      <c r="CRD21" s="43"/>
      <c r="CRE21" s="43"/>
      <c r="CRF21" s="43"/>
      <c r="CRG21" s="43"/>
      <c r="CRH21" s="43"/>
      <c r="CRI21" s="43"/>
      <c r="CRJ21" s="43"/>
      <c r="CRK21" s="43"/>
      <c r="CRL21" s="43"/>
      <c r="CRM21" s="43"/>
      <c r="CRN21" s="43"/>
      <c r="CRO21" s="43"/>
      <c r="CRP21" s="43"/>
      <c r="CRQ21" s="43"/>
      <c r="CRR21" s="43"/>
      <c r="CRS21" s="43"/>
      <c r="CRT21" s="43"/>
      <c r="CRU21" s="43"/>
      <c r="CRV21" s="43"/>
      <c r="CRW21" s="43"/>
      <c r="CRX21" s="43"/>
      <c r="CRY21" s="43"/>
      <c r="CRZ21" s="43"/>
      <c r="CSA21" s="43"/>
      <c r="CSB21" s="43"/>
      <c r="CSC21" s="43"/>
      <c r="CSD21" s="43"/>
      <c r="CSE21" s="43"/>
      <c r="CSF21" s="43"/>
      <c r="CSG21" s="43"/>
      <c r="CSH21" s="43"/>
      <c r="CSI21" s="43"/>
      <c r="CSJ21" s="43"/>
      <c r="CSK21" s="43"/>
      <c r="CSL21" s="43"/>
      <c r="CSM21" s="43"/>
      <c r="CSN21" s="43"/>
      <c r="CSO21" s="43"/>
      <c r="CSP21" s="43"/>
      <c r="CSQ21" s="43"/>
      <c r="CSR21" s="43"/>
      <c r="CSS21" s="43"/>
      <c r="CST21" s="43"/>
      <c r="CSU21" s="43"/>
      <c r="CSV21" s="43"/>
      <c r="CSW21" s="43"/>
      <c r="CSX21" s="43"/>
      <c r="CSY21" s="43"/>
      <c r="CSZ21" s="43"/>
      <c r="CTA21" s="43"/>
      <c r="CTB21" s="43"/>
      <c r="CTC21" s="43"/>
      <c r="CTD21" s="43"/>
      <c r="CTE21" s="43"/>
      <c r="CTF21" s="43"/>
      <c r="CTG21" s="43"/>
      <c r="CTH21" s="43"/>
      <c r="CTI21" s="43"/>
      <c r="CTJ21" s="43"/>
      <c r="CTK21" s="43"/>
      <c r="CTL21" s="43"/>
      <c r="CTM21" s="43"/>
      <c r="CTN21" s="43"/>
      <c r="CTO21" s="43"/>
      <c r="CTP21" s="43"/>
      <c r="CTQ21" s="43"/>
      <c r="CTR21" s="43"/>
      <c r="CTS21" s="43"/>
      <c r="CTT21" s="43"/>
      <c r="CTU21" s="43"/>
      <c r="CTV21" s="43"/>
      <c r="CTW21" s="43"/>
      <c r="CTX21" s="43"/>
      <c r="CTY21" s="43"/>
      <c r="CTZ21" s="43"/>
      <c r="CUA21" s="43"/>
      <c r="CUB21" s="43"/>
      <c r="CUC21" s="43"/>
      <c r="CUD21" s="43"/>
      <c r="CUE21" s="43"/>
      <c r="CUF21" s="43"/>
      <c r="CUG21" s="43"/>
      <c r="CUH21" s="43"/>
      <c r="CUI21" s="43"/>
      <c r="CUJ21" s="43"/>
      <c r="CUK21" s="43"/>
      <c r="CUL21" s="43"/>
      <c r="CUM21" s="43"/>
      <c r="CUN21" s="43"/>
      <c r="CUO21" s="43"/>
      <c r="CUP21" s="43"/>
      <c r="CUQ21" s="43"/>
      <c r="CUR21" s="43"/>
      <c r="CUS21" s="43"/>
      <c r="CUT21" s="43"/>
      <c r="CUU21" s="43"/>
      <c r="CUV21" s="43"/>
      <c r="CUW21" s="43"/>
      <c r="CUX21" s="43"/>
      <c r="CUY21" s="43"/>
      <c r="CUZ21" s="43"/>
      <c r="CVA21" s="43"/>
      <c r="CVB21" s="43"/>
      <c r="CVC21" s="43"/>
      <c r="CVD21" s="43"/>
      <c r="CVE21" s="43"/>
      <c r="CVF21" s="43"/>
      <c r="CVG21" s="43"/>
      <c r="CVH21" s="43"/>
      <c r="CVI21" s="43"/>
      <c r="CVJ21" s="43"/>
      <c r="CVK21" s="43"/>
      <c r="CVL21" s="43"/>
      <c r="CVM21" s="43"/>
      <c r="CVN21" s="43"/>
      <c r="CVO21" s="43"/>
      <c r="CVP21" s="43"/>
      <c r="CVQ21" s="43"/>
      <c r="CVR21" s="43"/>
      <c r="CVS21" s="43"/>
      <c r="CVT21" s="43"/>
      <c r="CVU21" s="43"/>
      <c r="CVV21" s="43"/>
      <c r="CVW21" s="43"/>
      <c r="CVX21" s="43"/>
      <c r="CVY21" s="43"/>
      <c r="CVZ21" s="43"/>
      <c r="CWA21" s="43"/>
      <c r="CWB21" s="43"/>
      <c r="CWC21" s="43"/>
      <c r="CWD21" s="43"/>
      <c r="CWE21" s="43"/>
      <c r="CWF21" s="43"/>
      <c r="CWG21" s="43"/>
      <c r="CWH21" s="43"/>
      <c r="CWI21" s="43"/>
      <c r="CWJ21" s="43"/>
      <c r="CWK21" s="43"/>
      <c r="CWL21" s="43"/>
      <c r="CWM21" s="43"/>
      <c r="CWN21" s="43"/>
      <c r="CWO21" s="43"/>
      <c r="CWP21" s="43"/>
      <c r="CWQ21" s="43"/>
      <c r="CWR21" s="43"/>
      <c r="CWS21" s="43"/>
      <c r="CWT21" s="43"/>
      <c r="CWU21" s="43"/>
      <c r="CWV21" s="43"/>
      <c r="CWW21" s="43"/>
      <c r="CWX21" s="43"/>
      <c r="CWY21" s="43"/>
      <c r="CWZ21" s="43"/>
      <c r="CXA21" s="43"/>
      <c r="CXB21" s="43"/>
      <c r="CXC21" s="43"/>
      <c r="CXD21" s="43"/>
      <c r="CXE21" s="43"/>
      <c r="CXF21" s="43"/>
      <c r="CXG21" s="43"/>
      <c r="CXH21" s="43"/>
      <c r="CXI21" s="43"/>
      <c r="CXJ21" s="43"/>
      <c r="CXK21" s="43"/>
      <c r="CXL21" s="43"/>
      <c r="CXM21" s="43"/>
      <c r="CXN21" s="43"/>
      <c r="CXO21" s="43"/>
      <c r="CXP21" s="43"/>
      <c r="CXQ21" s="43"/>
      <c r="CXR21" s="43"/>
      <c r="CXS21" s="43"/>
      <c r="CXT21" s="43"/>
      <c r="CXU21" s="43"/>
      <c r="CXV21" s="43"/>
      <c r="CXW21" s="43"/>
      <c r="CXX21" s="43"/>
      <c r="CXY21" s="43"/>
      <c r="CXZ21" s="43"/>
      <c r="CYA21" s="43"/>
      <c r="CYB21" s="43"/>
      <c r="CYC21" s="43"/>
      <c r="CYD21" s="43"/>
      <c r="CYE21" s="43"/>
      <c r="CYF21" s="43"/>
      <c r="CYG21" s="43"/>
      <c r="CYH21" s="43"/>
      <c r="CYI21" s="43"/>
      <c r="CYJ21" s="43"/>
      <c r="CYK21" s="43"/>
      <c r="CYL21" s="43"/>
      <c r="CYM21" s="43"/>
      <c r="CYN21" s="43"/>
      <c r="CYO21" s="43"/>
      <c r="CYP21" s="43"/>
      <c r="CYQ21" s="43"/>
      <c r="CYR21" s="43"/>
      <c r="CYS21" s="43"/>
      <c r="CYT21" s="43"/>
      <c r="CYU21" s="43"/>
      <c r="CYV21" s="43"/>
      <c r="CYW21" s="43"/>
      <c r="CYX21" s="43"/>
      <c r="CYY21" s="43"/>
      <c r="CYZ21" s="43"/>
      <c r="CZA21" s="43"/>
      <c r="CZB21" s="43"/>
      <c r="CZC21" s="43"/>
      <c r="CZD21" s="43"/>
      <c r="CZE21" s="43"/>
      <c r="CZF21" s="43"/>
      <c r="CZG21" s="43"/>
      <c r="CZH21" s="43"/>
      <c r="CZI21" s="43"/>
      <c r="CZJ21" s="43"/>
      <c r="CZK21" s="43"/>
      <c r="CZL21" s="43"/>
      <c r="CZM21" s="43"/>
      <c r="CZN21" s="43"/>
      <c r="CZO21" s="43"/>
      <c r="CZP21" s="43"/>
      <c r="CZQ21" s="43"/>
      <c r="CZR21" s="43"/>
      <c r="CZS21" s="43"/>
      <c r="CZT21" s="43"/>
      <c r="CZU21" s="43"/>
      <c r="CZV21" s="43"/>
      <c r="CZW21" s="43"/>
      <c r="CZX21" s="43"/>
      <c r="CZY21" s="43"/>
      <c r="CZZ21" s="43"/>
      <c r="DAA21" s="43"/>
      <c r="DAB21" s="43"/>
      <c r="DAC21" s="43"/>
      <c r="DAD21" s="43"/>
      <c r="DAE21" s="43"/>
      <c r="DAF21" s="43"/>
      <c r="DAG21" s="43"/>
      <c r="DAH21" s="43"/>
      <c r="DAI21" s="43"/>
      <c r="DAJ21" s="43"/>
      <c r="DAK21" s="43"/>
      <c r="DAL21" s="43"/>
      <c r="DAM21" s="43"/>
      <c r="DAN21" s="43"/>
      <c r="DAO21" s="43"/>
      <c r="DAP21" s="43"/>
      <c r="DAQ21" s="43"/>
      <c r="DAR21" s="43"/>
      <c r="DAS21" s="43"/>
      <c r="DAT21" s="43"/>
      <c r="DAU21" s="43"/>
      <c r="DAV21" s="43"/>
      <c r="DAW21" s="43"/>
      <c r="DAX21" s="43"/>
      <c r="DAY21" s="43"/>
      <c r="DAZ21" s="43"/>
      <c r="DBA21" s="43"/>
      <c r="DBB21" s="43"/>
      <c r="DBC21" s="43"/>
      <c r="DBD21" s="43"/>
      <c r="DBE21" s="43"/>
      <c r="DBF21" s="43"/>
      <c r="DBG21" s="43"/>
      <c r="DBH21" s="43"/>
      <c r="DBI21" s="43"/>
      <c r="DBJ21" s="43"/>
      <c r="DBK21" s="43"/>
      <c r="DBL21" s="43"/>
      <c r="DBM21" s="43"/>
      <c r="DBN21" s="43"/>
      <c r="DBO21" s="43"/>
      <c r="DBP21" s="43"/>
      <c r="DBQ21" s="43"/>
      <c r="DBR21" s="43"/>
      <c r="DBS21" s="43"/>
      <c r="DBT21" s="43"/>
      <c r="DBU21" s="43"/>
      <c r="DBV21" s="43"/>
      <c r="DBW21" s="43"/>
      <c r="DBX21" s="43"/>
      <c r="DBY21" s="43"/>
      <c r="DBZ21" s="43"/>
      <c r="DCA21" s="43"/>
      <c r="DCB21" s="43"/>
      <c r="DCC21" s="43"/>
      <c r="DCD21" s="43"/>
      <c r="DCE21" s="43"/>
      <c r="DCF21" s="43"/>
      <c r="DCG21" s="43"/>
      <c r="DCH21" s="43"/>
      <c r="DCI21" s="43"/>
      <c r="DCJ21" s="43"/>
      <c r="DCK21" s="43"/>
      <c r="DCL21" s="43"/>
      <c r="DCM21" s="43"/>
      <c r="DCN21" s="43"/>
      <c r="DCO21" s="43"/>
      <c r="DCP21" s="43"/>
      <c r="DCQ21" s="43"/>
      <c r="DCR21" s="43"/>
      <c r="DCS21" s="43"/>
      <c r="DCT21" s="43"/>
      <c r="DCU21" s="43"/>
      <c r="DCV21" s="43"/>
      <c r="DCW21" s="43"/>
      <c r="DCX21" s="43"/>
      <c r="DCY21" s="43"/>
      <c r="DCZ21" s="43"/>
      <c r="DDA21" s="43"/>
      <c r="DDB21" s="43"/>
      <c r="DDC21" s="43"/>
      <c r="DDD21" s="43"/>
      <c r="DDE21" s="43"/>
      <c r="DDF21" s="43"/>
      <c r="DDG21" s="43"/>
      <c r="DDH21" s="43"/>
      <c r="DDI21" s="43"/>
      <c r="DDJ21" s="43"/>
      <c r="DDK21" s="43"/>
      <c r="DDL21" s="43"/>
      <c r="DDM21" s="43"/>
      <c r="DDN21" s="43"/>
      <c r="DDO21" s="43"/>
      <c r="DDP21" s="43"/>
      <c r="DDQ21" s="43"/>
      <c r="DDR21" s="43"/>
      <c r="DDS21" s="43"/>
      <c r="DDT21" s="43"/>
      <c r="DDU21" s="43"/>
      <c r="DDV21" s="43"/>
      <c r="DDW21" s="43"/>
      <c r="DDX21" s="43"/>
      <c r="DDY21" s="43"/>
      <c r="DDZ21" s="43"/>
      <c r="DEA21" s="43"/>
      <c r="DEB21" s="43"/>
      <c r="DEC21" s="43"/>
      <c r="DED21" s="43"/>
      <c r="DEE21" s="43"/>
      <c r="DEF21" s="43"/>
      <c r="DEG21" s="43"/>
      <c r="DEH21" s="43"/>
      <c r="DEI21" s="43"/>
      <c r="DEJ21" s="43"/>
      <c r="DEK21" s="43"/>
      <c r="DEL21" s="43"/>
      <c r="DEM21" s="43"/>
      <c r="DEN21" s="43"/>
      <c r="DEO21" s="43"/>
      <c r="DEP21" s="43"/>
      <c r="DEQ21" s="43"/>
      <c r="DER21" s="43"/>
      <c r="DES21" s="43"/>
      <c r="DET21" s="43"/>
      <c r="DEU21" s="43"/>
      <c r="DEV21" s="43"/>
      <c r="DEW21" s="43"/>
      <c r="DEX21" s="43"/>
      <c r="DEY21" s="43"/>
      <c r="DEZ21" s="43"/>
      <c r="DFA21" s="43"/>
      <c r="DFB21" s="43"/>
      <c r="DFC21" s="43"/>
      <c r="DFD21" s="43"/>
      <c r="DFE21" s="43"/>
      <c r="DFF21" s="43"/>
      <c r="DFG21" s="43"/>
      <c r="DFH21" s="43"/>
      <c r="DFI21" s="43"/>
      <c r="DFJ21" s="43"/>
      <c r="DFK21" s="43"/>
      <c r="DFL21" s="43"/>
      <c r="DFM21" s="43"/>
      <c r="DFN21" s="43"/>
      <c r="DFO21" s="43"/>
      <c r="DFP21" s="43"/>
      <c r="DFQ21" s="43"/>
      <c r="DFR21" s="43"/>
      <c r="DFS21" s="43"/>
      <c r="DFT21" s="43"/>
      <c r="DFU21" s="43"/>
      <c r="DFV21" s="43"/>
      <c r="DFW21" s="43"/>
      <c r="DFX21" s="43"/>
      <c r="DFY21" s="43"/>
      <c r="DFZ21" s="43"/>
      <c r="DGA21" s="43"/>
      <c r="DGB21" s="43"/>
      <c r="DGC21" s="43"/>
      <c r="DGD21" s="43"/>
      <c r="DGE21" s="43"/>
      <c r="DGF21" s="43"/>
      <c r="DGG21" s="43"/>
      <c r="DGH21" s="43"/>
      <c r="DGI21" s="43"/>
      <c r="DGJ21" s="43"/>
      <c r="DGK21" s="43"/>
      <c r="DGL21" s="43"/>
      <c r="DGM21" s="43"/>
      <c r="DGN21" s="43"/>
      <c r="DGO21" s="43"/>
      <c r="DGP21" s="43"/>
      <c r="DGQ21" s="43"/>
      <c r="DGR21" s="43"/>
      <c r="DGS21" s="43"/>
      <c r="DGT21" s="43"/>
      <c r="DGU21" s="43"/>
      <c r="DGV21" s="43"/>
      <c r="DGW21" s="43"/>
      <c r="DGX21" s="43"/>
      <c r="DGY21" s="43"/>
      <c r="DGZ21" s="43"/>
      <c r="DHA21" s="43"/>
      <c r="DHB21" s="43"/>
      <c r="DHC21" s="43"/>
      <c r="DHD21" s="43"/>
      <c r="DHE21" s="43"/>
      <c r="DHF21" s="43"/>
      <c r="DHG21" s="43"/>
      <c r="DHH21" s="43"/>
      <c r="DHI21" s="43"/>
      <c r="DHJ21" s="43"/>
      <c r="DHK21" s="43"/>
      <c r="DHL21" s="43"/>
      <c r="DHM21" s="43"/>
      <c r="DHN21" s="43"/>
      <c r="DHO21" s="43"/>
      <c r="DHP21" s="43"/>
      <c r="DHQ21" s="43"/>
      <c r="DHR21" s="43"/>
      <c r="DHS21" s="43"/>
      <c r="DHT21" s="43"/>
      <c r="DHU21" s="43"/>
      <c r="DHV21" s="43"/>
      <c r="DHW21" s="43"/>
      <c r="DHX21" s="43"/>
      <c r="DHY21" s="43"/>
      <c r="DHZ21" s="43"/>
      <c r="DIA21" s="43"/>
      <c r="DIB21" s="43"/>
      <c r="DIC21" s="43"/>
      <c r="DID21" s="43"/>
      <c r="DIE21" s="43"/>
      <c r="DIF21" s="43"/>
      <c r="DIG21" s="43"/>
      <c r="DIH21" s="43"/>
      <c r="DII21" s="43"/>
      <c r="DIJ21" s="43"/>
      <c r="DIK21" s="43"/>
      <c r="DIL21" s="43"/>
      <c r="DIM21" s="43"/>
      <c r="DIN21" s="43"/>
      <c r="DIO21" s="43"/>
      <c r="DIP21" s="43"/>
      <c r="DIQ21" s="43"/>
      <c r="DIR21" s="43"/>
      <c r="DIS21" s="43"/>
      <c r="DIT21" s="43"/>
      <c r="DIU21" s="43"/>
      <c r="DIV21" s="43"/>
      <c r="DIW21" s="43"/>
      <c r="DIX21" s="43"/>
      <c r="DIY21" s="43"/>
      <c r="DIZ21" s="43"/>
      <c r="DJA21" s="43"/>
      <c r="DJB21" s="43"/>
      <c r="DJC21" s="43"/>
      <c r="DJD21" s="43"/>
      <c r="DJE21" s="43"/>
      <c r="DJF21" s="43"/>
      <c r="DJG21" s="43"/>
      <c r="DJH21" s="43"/>
      <c r="DJI21" s="43"/>
      <c r="DJJ21" s="43"/>
      <c r="DJK21" s="43"/>
      <c r="DJL21" s="43"/>
      <c r="DJM21" s="43"/>
      <c r="DJN21" s="43"/>
      <c r="DJO21" s="43"/>
      <c r="DJP21" s="43"/>
      <c r="DJQ21" s="43"/>
      <c r="DJR21" s="43"/>
      <c r="DJS21" s="43"/>
      <c r="DJT21" s="43"/>
      <c r="DJU21" s="43"/>
      <c r="DJV21" s="43"/>
      <c r="DJW21" s="43"/>
      <c r="DJX21" s="43"/>
      <c r="DJY21" s="43"/>
      <c r="DJZ21" s="43"/>
      <c r="DKA21" s="43"/>
      <c r="DKB21" s="43"/>
      <c r="DKC21" s="43"/>
      <c r="DKD21" s="43"/>
      <c r="DKE21" s="43"/>
      <c r="DKF21" s="43"/>
      <c r="DKG21" s="43"/>
      <c r="DKH21" s="43"/>
      <c r="DKI21" s="43"/>
      <c r="DKJ21" s="43"/>
      <c r="DKK21" s="43"/>
      <c r="DKL21" s="43"/>
      <c r="DKM21" s="43"/>
      <c r="DKN21" s="43"/>
      <c r="DKO21" s="43"/>
      <c r="DKP21" s="43"/>
      <c r="DKQ21" s="43"/>
      <c r="DKR21" s="43"/>
      <c r="DKS21" s="43"/>
      <c r="DKT21" s="43"/>
      <c r="DKU21" s="43"/>
      <c r="DKV21" s="43"/>
      <c r="DKW21" s="43"/>
      <c r="DKX21" s="43"/>
      <c r="DKY21" s="43"/>
      <c r="DKZ21" s="43"/>
      <c r="DLA21" s="43"/>
      <c r="DLB21" s="43"/>
      <c r="DLC21" s="43"/>
      <c r="DLD21" s="43"/>
      <c r="DLE21" s="43"/>
      <c r="DLF21" s="43"/>
      <c r="DLG21" s="43"/>
      <c r="DLH21" s="43"/>
      <c r="DLI21" s="43"/>
      <c r="DLJ21" s="43"/>
      <c r="DLK21" s="43"/>
      <c r="DLL21" s="43"/>
      <c r="DLM21" s="43"/>
      <c r="DLN21" s="43"/>
      <c r="DLO21" s="43"/>
      <c r="DLP21" s="43"/>
      <c r="DLQ21" s="43"/>
      <c r="DLR21" s="43"/>
      <c r="DLS21" s="43"/>
      <c r="DLT21" s="43"/>
      <c r="DLU21" s="43"/>
      <c r="DLV21" s="43"/>
      <c r="DLW21" s="43"/>
      <c r="DLX21" s="43"/>
      <c r="DLY21" s="43"/>
      <c r="DLZ21" s="43"/>
      <c r="DMA21" s="43"/>
      <c r="DMB21" s="43"/>
      <c r="DMC21" s="43"/>
      <c r="DMD21" s="43"/>
      <c r="DME21" s="43"/>
      <c r="DMF21" s="43"/>
      <c r="DMG21" s="43"/>
      <c r="DMH21" s="43"/>
      <c r="DMI21" s="43"/>
      <c r="DMJ21" s="43"/>
      <c r="DMK21" s="43"/>
      <c r="DML21" s="43"/>
      <c r="DMM21" s="43"/>
      <c r="DMN21" s="43"/>
      <c r="DMO21" s="43"/>
      <c r="DMP21" s="43"/>
      <c r="DMQ21" s="43"/>
      <c r="DMR21" s="43"/>
      <c r="DMS21" s="43"/>
      <c r="DMT21" s="43"/>
      <c r="DMU21" s="43"/>
      <c r="DMV21" s="43"/>
      <c r="DMW21" s="43"/>
      <c r="DMX21" s="43"/>
      <c r="DMY21" s="43"/>
      <c r="DMZ21" s="43"/>
      <c r="DNA21" s="43"/>
      <c r="DNB21" s="43"/>
      <c r="DNC21" s="43"/>
      <c r="DND21" s="43"/>
      <c r="DNE21" s="43"/>
      <c r="DNF21" s="43"/>
      <c r="DNG21" s="43"/>
      <c r="DNH21" s="43"/>
      <c r="DNI21" s="43"/>
      <c r="DNJ21" s="43"/>
      <c r="DNK21" s="43"/>
      <c r="DNL21" s="43"/>
      <c r="DNM21" s="43"/>
      <c r="DNN21" s="43"/>
      <c r="DNO21" s="43"/>
      <c r="DNP21" s="43"/>
      <c r="DNQ21" s="43"/>
      <c r="DNR21" s="43"/>
      <c r="DNS21" s="43"/>
      <c r="DNT21" s="43"/>
      <c r="DNU21" s="43"/>
      <c r="DNV21" s="43"/>
      <c r="DNW21" s="43"/>
      <c r="DNX21" s="43"/>
      <c r="DNY21" s="43"/>
      <c r="DNZ21" s="43"/>
      <c r="DOA21" s="43"/>
      <c r="DOB21" s="43"/>
      <c r="DOC21" s="43"/>
      <c r="DOD21" s="43"/>
      <c r="DOE21" s="43"/>
      <c r="DOF21" s="43"/>
      <c r="DOG21" s="43"/>
      <c r="DOH21" s="43"/>
      <c r="DOI21" s="43"/>
      <c r="DOJ21" s="43"/>
      <c r="DOK21" s="43"/>
      <c r="DOL21" s="43"/>
      <c r="DOM21" s="43"/>
      <c r="DON21" s="43"/>
      <c r="DOO21" s="43"/>
      <c r="DOP21" s="43"/>
      <c r="DOQ21" s="43"/>
      <c r="DOR21" s="43"/>
      <c r="DOS21" s="43"/>
      <c r="DOT21" s="43"/>
      <c r="DOU21" s="43"/>
      <c r="DOV21" s="43"/>
      <c r="DOW21" s="43"/>
      <c r="DOX21" s="43"/>
      <c r="DOY21" s="43"/>
      <c r="DOZ21" s="43"/>
      <c r="DPA21" s="43"/>
      <c r="DPB21" s="43"/>
      <c r="DPC21" s="43"/>
      <c r="DPD21" s="43"/>
      <c r="DPE21" s="43"/>
      <c r="DPF21" s="43"/>
      <c r="DPG21" s="43"/>
      <c r="DPH21" s="43"/>
      <c r="DPI21" s="43"/>
      <c r="DPJ21" s="43"/>
      <c r="DPK21" s="43"/>
      <c r="DPL21" s="43"/>
      <c r="DPM21" s="43"/>
      <c r="DPN21" s="43"/>
      <c r="DPO21" s="43"/>
      <c r="DPP21" s="43"/>
      <c r="DPQ21" s="43"/>
      <c r="DPR21" s="43"/>
      <c r="DPS21" s="43"/>
      <c r="DPT21" s="43"/>
      <c r="DPU21" s="43"/>
      <c r="DPV21" s="43"/>
      <c r="DPW21" s="43"/>
      <c r="DPX21" s="43"/>
      <c r="DPY21" s="43"/>
      <c r="DPZ21" s="43"/>
      <c r="DQA21" s="43"/>
      <c r="DQB21" s="43"/>
      <c r="DQC21" s="43"/>
      <c r="DQD21" s="43"/>
      <c r="DQE21" s="43"/>
      <c r="DQF21" s="43"/>
      <c r="DQG21" s="43"/>
      <c r="DQH21" s="43"/>
      <c r="DQI21" s="43"/>
      <c r="DQJ21" s="43"/>
      <c r="DQK21" s="43"/>
      <c r="DQL21" s="43"/>
      <c r="DQM21" s="43"/>
      <c r="DQN21" s="43"/>
      <c r="DQO21" s="43"/>
      <c r="DQP21" s="43"/>
      <c r="DQQ21" s="43"/>
      <c r="DQR21" s="43"/>
      <c r="DQS21" s="43"/>
      <c r="DQT21" s="43"/>
      <c r="DQU21" s="43"/>
      <c r="DQV21" s="43"/>
      <c r="DQW21" s="43"/>
      <c r="DQX21" s="43"/>
      <c r="DQY21" s="43"/>
      <c r="DQZ21" s="43"/>
      <c r="DRA21" s="43"/>
      <c r="DRB21" s="43"/>
      <c r="DRC21" s="43"/>
      <c r="DRD21" s="43"/>
      <c r="DRE21" s="43"/>
      <c r="DRF21" s="43"/>
      <c r="DRG21" s="43"/>
      <c r="DRH21" s="43"/>
      <c r="DRI21" s="43"/>
      <c r="DRJ21" s="43"/>
      <c r="DRK21" s="43"/>
      <c r="DRL21" s="43"/>
      <c r="DRM21" s="43"/>
      <c r="DRN21" s="43"/>
      <c r="DRO21" s="43"/>
      <c r="DRP21" s="43"/>
      <c r="DRQ21" s="43"/>
      <c r="DRR21" s="43"/>
      <c r="DRS21" s="43"/>
      <c r="DRT21" s="43"/>
      <c r="DRU21" s="43"/>
      <c r="DRV21" s="43"/>
      <c r="DRW21" s="43"/>
      <c r="DRX21" s="43"/>
      <c r="DRY21" s="43"/>
      <c r="DRZ21" s="43"/>
      <c r="DSA21" s="43"/>
      <c r="DSB21" s="43"/>
      <c r="DSC21" s="43"/>
      <c r="DSD21" s="43"/>
      <c r="DSE21" s="43"/>
      <c r="DSF21" s="43"/>
      <c r="DSG21" s="43"/>
      <c r="DSH21" s="43"/>
      <c r="DSI21" s="43"/>
      <c r="DSJ21" s="43"/>
      <c r="DSK21" s="43"/>
      <c r="DSL21" s="43"/>
      <c r="DSM21" s="43"/>
      <c r="DSN21" s="43"/>
      <c r="DSO21" s="43"/>
      <c r="DSP21" s="43"/>
      <c r="DSQ21" s="43"/>
      <c r="DSR21" s="43"/>
      <c r="DSS21" s="43"/>
      <c r="DST21" s="43"/>
      <c r="DSU21" s="43"/>
      <c r="DSV21" s="43"/>
      <c r="DSW21" s="43"/>
      <c r="DSX21" s="43"/>
      <c r="DSY21" s="43"/>
      <c r="DSZ21" s="43"/>
      <c r="DTA21" s="43"/>
      <c r="DTB21" s="43"/>
      <c r="DTC21" s="43"/>
      <c r="DTD21" s="43"/>
      <c r="DTE21" s="43"/>
      <c r="DTF21" s="43"/>
      <c r="DTG21" s="43"/>
      <c r="DTH21" s="43"/>
      <c r="DTI21" s="43"/>
      <c r="DTJ21" s="43"/>
      <c r="DTK21" s="43"/>
      <c r="DTL21" s="43"/>
      <c r="DTM21" s="43"/>
      <c r="DTN21" s="43"/>
      <c r="DTO21" s="43"/>
      <c r="DTP21" s="43"/>
      <c r="DTQ21" s="43"/>
      <c r="DTR21" s="43"/>
      <c r="DTS21" s="43"/>
      <c r="DTT21" s="43"/>
      <c r="DTU21" s="43"/>
      <c r="DTV21" s="43"/>
      <c r="DTW21" s="43"/>
      <c r="DTX21" s="43"/>
      <c r="DTY21" s="43"/>
      <c r="DTZ21" s="43"/>
      <c r="DUA21" s="43"/>
      <c r="DUB21" s="43"/>
      <c r="DUC21" s="43"/>
      <c r="DUD21" s="43"/>
      <c r="DUE21" s="43"/>
      <c r="DUF21" s="43"/>
      <c r="DUG21" s="43"/>
      <c r="DUH21" s="43"/>
      <c r="DUI21" s="43"/>
      <c r="DUJ21" s="43"/>
      <c r="DUK21" s="43"/>
      <c r="DUL21" s="43"/>
      <c r="DUM21" s="43"/>
      <c r="DUN21" s="43"/>
      <c r="DUO21" s="43"/>
      <c r="DUP21" s="43"/>
      <c r="DUQ21" s="43"/>
      <c r="DUR21" s="43"/>
      <c r="DUS21" s="43"/>
      <c r="DUT21" s="43"/>
      <c r="DUU21" s="43"/>
      <c r="DUV21" s="43"/>
      <c r="DUW21" s="43"/>
      <c r="DUX21" s="43"/>
      <c r="DUY21" s="43"/>
      <c r="DUZ21" s="43"/>
      <c r="DVA21" s="43"/>
      <c r="DVB21" s="43"/>
      <c r="DVC21" s="43"/>
      <c r="DVD21" s="43"/>
      <c r="DVE21" s="43"/>
      <c r="DVF21" s="43"/>
      <c r="DVG21" s="43"/>
      <c r="DVH21" s="43"/>
      <c r="DVI21" s="43"/>
      <c r="DVJ21" s="43"/>
      <c r="DVK21" s="43"/>
      <c r="DVL21" s="43"/>
      <c r="DVM21" s="43"/>
      <c r="DVN21" s="43"/>
      <c r="DVO21" s="43"/>
      <c r="DVP21" s="43"/>
      <c r="DVQ21" s="43"/>
      <c r="DVR21" s="43"/>
      <c r="DVS21" s="43"/>
      <c r="DVT21" s="43"/>
      <c r="DVU21" s="43"/>
      <c r="DVV21" s="43"/>
      <c r="DVW21" s="43"/>
      <c r="DVX21" s="43"/>
      <c r="DVY21" s="43"/>
      <c r="DVZ21" s="43"/>
      <c r="DWA21" s="43"/>
      <c r="DWB21" s="43"/>
      <c r="DWC21" s="43"/>
      <c r="DWD21" s="43"/>
      <c r="DWE21" s="43"/>
      <c r="DWF21" s="43"/>
      <c r="DWG21" s="43"/>
      <c r="DWH21" s="43"/>
      <c r="DWI21" s="43"/>
      <c r="DWJ21" s="43"/>
      <c r="DWK21" s="43"/>
      <c r="DWL21" s="43"/>
      <c r="DWM21" s="43"/>
      <c r="DWN21" s="43"/>
      <c r="DWO21" s="43"/>
      <c r="DWP21" s="43"/>
      <c r="DWQ21" s="43"/>
      <c r="DWR21" s="43"/>
      <c r="DWS21" s="43"/>
      <c r="DWT21" s="43"/>
      <c r="DWU21" s="43"/>
      <c r="DWV21" s="43"/>
      <c r="DWW21" s="43"/>
      <c r="DWX21" s="43"/>
      <c r="DWY21" s="43"/>
      <c r="DWZ21" s="43"/>
      <c r="DXA21" s="43"/>
      <c r="DXB21" s="43"/>
      <c r="DXC21" s="43"/>
      <c r="DXD21" s="43"/>
      <c r="DXE21" s="43"/>
      <c r="DXF21" s="43"/>
      <c r="DXG21" s="43"/>
      <c r="DXH21" s="43"/>
      <c r="DXI21" s="43"/>
      <c r="DXJ21" s="43"/>
      <c r="DXK21" s="43"/>
      <c r="DXL21" s="43"/>
      <c r="DXM21" s="43"/>
      <c r="DXN21" s="43"/>
      <c r="DXO21" s="43"/>
      <c r="DXP21" s="43"/>
      <c r="DXQ21" s="43"/>
      <c r="DXR21" s="43"/>
      <c r="DXS21" s="43"/>
      <c r="DXT21" s="43"/>
      <c r="DXU21" s="43"/>
      <c r="DXV21" s="43"/>
      <c r="DXW21" s="43"/>
      <c r="DXX21" s="43"/>
      <c r="DXY21" s="43"/>
      <c r="DXZ21" s="43"/>
      <c r="DYA21" s="43"/>
      <c r="DYB21" s="43"/>
      <c r="DYC21" s="43"/>
      <c r="DYD21" s="43"/>
      <c r="DYE21" s="43"/>
      <c r="DYF21" s="43"/>
      <c r="DYG21" s="43"/>
      <c r="DYH21" s="43"/>
      <c r="DYI21" s="43"/>
      <c r="DYJ21" s="43"/>
      <c r="DYK21" s="43"/>
      <c r="DYL21" s="43"/>
      <c r="DYM21" s="43"/>
      <c r="DYN21" s="43"/>
      <c r="DYO21" s="43"/>
      <c r="DYP21" s="43"/>
      <c r="DYQ21" s="43"/>
      <c r="DYR21" s="43"/>
      <c r="DYS21" s="43"/>
      <c r="DYT21" s="43"/>
      <c r="DYU21" s="43"/>
      <c r="DYV21" s="43"/>
      <c r="DYW21" s="43"/>
      <c r="DYX21" s="43"/>
      <c r="DYY21" s="43"/>
      <c r="DYZ21" s="43"/>
      <c r="DZA21" s="43"/>
      <c r="DZB21" s="43"/>
      <c r="DZC21" s="43"/>
      <c r="DZD21" s="43"/>
      <c r="DZE21" s="43"/>
      <c r="DZF21" s="43"/>
      <c r="DZG21" s="43"/>
      <c r="DZH21" s="43"/>
      <c r="DZI21" s="43"/>
      <c r="DZJ21" s="43"/>
      <c r="DZK21" s="43"/>
      <c r="DZL21" s="43"/>
      <c r="DZM21" s="43"/>
      <c r="DZN21" s="43"/>
      <c r="DZO21" s="43"/>
      <c r="DZP21" s="43"/>
      <c r="DZQ21" s="43"/>
      <c r="DZR21" s="43"/>
      <c r="DZS21" s="43"/>
      <c r="DZT21" s="43"/>
      <c r="DZU21" s="43"/>
      <c r="DZV21" s="43"/>
      <c r="DZW21" s="43"/>
      <c r="DZX21" s="43"/>
      <c r="DZY21" s="43"/>
      <c r="DZZ21" s="43"/>
      <c r="EAA21" s="43"/>
      <c r="EAB21" s="43"/>
      <c r="EAC21" s="43"/>
      <c r="EAD21" s="43"/>
      <c r="EAE21" s="43"/>
      <c r="EAF21" s="43"/>
      <c r="EAG21" s="43"/>
      <c r="EAH21" s="43"/>
      <c r="EAI21" s="43"/>
      <c r="EAJ21" s="43"/>
      <c r="EAK21" s="43"/>
      <c r="EAL21" s="43"/>
      <c r="EAM21" s="43"/>
      <c r="EAN21" s="43"/>
      <c r="EAO21" s="43"/>
      <c r="EAP21" s="43"/>
      <c r="EAQ21" s="43"/>
      <c r="EAR21" s="43"/>
      <c r="EAS21" s="43"/>
      <c r="EAT21" s="43"/>
      <c r="EAU21" s="43"/>
      <c r="EAV21" s="43"/>
      <c r="EAW21" s="43"/>
      <c r="EAX21" s="43"/>
      <c r="EAY21" s="43"/>
      <c r="EAZ21" s="43"/>
      <c r="EBA21" s="43"/>
      <c r="EBB21" s="43"/>
      <c r="EBC21" s="43"/>
      <c r="EBD21" s="43"/>
      <c r="EBE21" s="43"/>
      <c r="EBF21" s="43"/>
      <c r="EBG21" s="43"/>
      <c r="EBH21" s="43"/>
      <c r="EBI21" s="43"/>
      <c r="EBJ21" s="43"/>
      <c r="EBK21" s="43"/>
      <c r="EBL21" s="43"/>
      <c r="EBM21" s="43"/>
      <c r="EBN21" s="43"/>
      <c r="EBO21" s="43"/>
      <c r="EBP21" s="43"/>
      <c r="EBQ21" s="43"/>
      <c r="EBR21" s="43"/>
      <c r="EBS21" s="43"/>
      <c r="EBT21" s="43"/>
      <c r="EBU21" s="43"/>
      <c r="EBV21" s="43"/>
      <c r="EBW21" s="43"/>
      <c r="EBX21" s="43"/>
      <c r="EBY21" s="43"/>
      <c r="EBZ21" s="43"/>
      <c r="ECA21" s="43"/>
      <c r="ECB21" s="43"/>
      <c r="ECC21" s="43"/>
      <c r="ECD21" s="43"/>
      <c r="ECE21" s="43"/>
      <c r="ECF21" s="43"/>
      <c r="ECG21" s="43"/>
      <c r="ECH21" s="43"/>
      <c r="ECI21" s="43"/>
      <c r="ECJ21" s="43"/>
      <c r="ECK21" s="43"/>
      <c r="ECL21" s="43"/>
      <c r="ECM21" s="43"/>
      <c r="ECN21" s="43"/>
      <c r="ECO21" s="43"/>
      <c r="ECP21" s="43"/>
      <c r="ECQ21" s="43"/>
      <c r="ECR21" s="43"/>
      <c r="ECS21" s="43"/>
      <c r="ECT21" s="43"/>
      <c r="ECU21" s="43"/>
      <c r="ECV21" s="43"/>
      <c r="ECW21" s="43"/>
      <c r="ECX21" s="43"/>
      <c r="ECY21" s="43"/>
      <c r="ECZ21" s="43"/>
      <c r="EDA21" s="43"/>
      <c r="EDB21" s="43"/>
      <c r="EDC21" s="43"/>
      <c r="EDD21" s="43"/>
      <c r="EDE21" s="43"/>
      <c r="EDF21" s="43"/>
      <c r="EDG21" s="43"/>
      <c r="EDH21" s="43"/>
      <c r="EDI21" s="43"/>
      <c r="EDJ21" s="43"/>
      <c r="EDK21" s="43"/>
      <c r="EDL21" s="43"/>
      <c r="EDM21" s="43"/>
      <c r="EDN21" s="43"/>
      <c r="EDO21" s="43"/>
      <c r="EDP21" s="43"/>
      <c r="EDQ21" s="43"/>
      <c r="EDR21" s="43"/>
      <c r="EDS21" s="43"/>
      <c r="EDT21" s="43"/>
      <c r="EDU21" s="43"/>
      <c r="EDV21" s="43"/>
      <c r="EDW21" s="43"/>
      <c r="EDX21" s="43"/>
      <c r="EDY21" s="43"/>
      <c r="EDZ21" s="43"/>
      <c r="EEA21" s="43"/>
      <c r="EEB21" s="43"/>
      <c r="EEC21" s="43"/>
      <c r="EED21" s="43"/>
      <c r="EEE21" s="43"/>
      <c r="EEF21" s="43"/>
      <c r="EEG21" s="43"/>
      <c r="EEH21" s="43"/>
      <c r="EEI21" s="43"/>
      <c r="EEJ21" s="43"/>
      <c r="EEK21" s="43"/>
      <c r="EEL21" s="43"/>
      <c r="EEM21" s="43"/>
      <c r="EEN21" s="43"/>
      <c r="EEO21" s="43"/>
      <c r="EEP21" s="43"/>
      <c r="EEQ21" s="43"/>
      <c r="EER21" s="43"/>
      <c r="EES21" s="43"/>
      <c r="EET21" s="43"/>
      <c r="EEU21" s="43"/>
      <c r="EEV21" s="43"/>
      <c r="EEW21" s="43"/>
      <c r="EEX21" s="43"/>
      <c r="EEY21" s="43"/>
      <c r="EEZ21" s="43"/>
      <c r="EFA21" s="43"/>
      <c r="EFB21" s="43"/>
      <c r="EFC21" s="43"/>
      <c r="EFD21" s="43"/>
      <c r="EFE21" s="43"/>
      <c r="EFF21" s="43"/>
      <c r="EFG21" s="43"/>
      <c r="EFH21" s="43"/>
      <c r="EFI21" s="43"/>
      <c r="EFJ21" s="43"/>
      <c r="EFK21" s="43"/>
      <c r="EFL21" s="43"/>
      <c r="EFM21" s="43"/>
      <c r="EFN21" s="43"/>
      <c r="EFO21" s="43"/>
      <c r="EFP21" s="43"/>
      <c r="EFQ21" s="43"/>
      <c r="EFR21" s="43"/>
      <c r="EFS21" s="43"/>
      <c r="EFT21" s="43"/>
      <c r="EFU21" s="43"/>
      <c r="EFV21" s="43"/>
      <c r="EFW21" s="43"/>
      <c r="EFX21" s="43"/>
      <c r="EFY21" s="43"/>
      <c r="EFZ21" s="43"/>
      <c r="EGA21" s="43"/>
      <c r="EGB21" s="43"/>
      <c r="EGC21" s="43"/>
      <c r="EGD21" s="43"/>
      <c r="EGE21" s="43"/>
      <c r="EGF21" s="43"/>
      <c r="EGG21" s="43"/>
      <c r="EGH21" s="43"/>
      <c r="EGI21" s="43"/>
      <c r="EGJ21" s="43"/>
      <c r="EGK21" s="43"/>
      <c r="EGL21" s="43"/>
      <c r="EGM21" s="43"/>
      <c r="EGN21" s="43"/>
      <c r="EGO21" s="43"/>
      <c r="EGP21" s="43"/>
      <c r="EGQ21" s="43"/>
      <c r="EGR21" s="43"/>
      <c r="EGS21" s="43"/>
      <c r="EGT21" s="43"/>
      <c r="EGU21" s="43"/>
      <c r="EGV21" s="43"/>
      <c r="EGW21" s="43"/>
      <c r="EGX21" s="43"/>
      <c r="EGY21" s="43"/>
      <c r="EGZ21" s="43"/>
      <c r="EHA21" s="43"/>
      <c r="EHB21" s="43"/>
      <c r="EHC21" s="43"/>
      <c r="EHD21" s="43"/>
      <c r="EHE21" s="43"/>
      <c r="EHF21" s="43"/>
      <c r="EHG21" s="43"/>
      <c r="EHH21" s="43"/>
      <c r="EHI21" s="43"/>
      <c r="EHJ21" s="43"/>
      <c r="EHK21" s="43"/>
      <c r="EHL21" s="43"/>
      <c r="EHM21" s="43"/>
      <c r="EHN21" s="43"/>
      <c r="EHO21" s="43"/>
      <c r="EHP21" s="43"/>
      <c r="EHQ21" s="43"/>
      <c r="EHR21" s="43"/>
      <c r="EHS21" s="43"/>
      <c r="EHT21" s="43"/>
      <c r="EHU21" s="43"/>
      <c r="EHV21" s="43"/>
      <c r="EHW21" s="43"/>
      <c r="EHX21" s="43"/>
      <c r="EHY21" s="43"/>
      <c r="EHZ21" s="43"/>
      <c r="EIA21" s="43"/>
      <c r="EIB21" s="43"/>
      <c r="EIC21" s="43"/>
      <c r="EID21" s="43"/>
      <c r="EIE21" s="43"/>
      <c r="EIF21" s="43"/>
      <c r="EIG21" s="43"/>
      <c r="EIH21" s="43"/>
      <c r="EII21" s="43"/>
      <c r="EIJ21" s="43"/>
      <c r="EIK21" s="43"/>
      <c r="EIL21" s="43"/>
      <c r="EIM21" s="43"/>
      <c r="EIN21" s="43"/>
      <c r="EIO21" s="43"/>
      <c r="EIP21" s="43"/>
      <c r="EIQ21" s="43"/>
      <c r="EIR21" s="43"/>
      <c r="EIS21" s="43"/>
      <c r="EIT21" s="43"/>
      <c r="EIU21" s="43"/>
      <c r="EIV21" s="43"/>
      <c r="EIW21" s="43"/>
      <c r="EIX21" s="43"/>
      <c r="EIY21" s="43"/>
      <c r="EIZ21" s="43"/>
      <c r="EJA21" s="43"/>
      <c r="EJB21" s="43"/>
      <c r="EJC21" s="43"/>
      <c r="EJD21" s="43"/>
      <c r="EJE21" s="43"/>
      <c r="EJF21" s="43"/>
      <c r="EJG21" s="43"/>
      <c r="EJH21" s="43"/>
      <c r="EJI21" s="43"/>
      <c r="EJJ21" s="43"/>
      <c r="EJK21" s="43"/>
      <c r="EJL21" s="43"/>
      <c r="EJM21" s="43"/>
      <c r="EJN21" s="43"/>
      <c r="EJO21" s="43"/>
      <c r="EJP21" s="43"/>
      <c r="EJQ21" s="43"/>
      <c r="EJR21" s="43"/>
      <c r="EJS21" s="43"/>
      <c r="EJT21" s="43"/>
      <c r="EJU21" s="43"/>
      <c r="EJV21" s="43"/>
      <c r="EJW21" s="43"/>
      <c r="EJX21" s="43"/>
      <c r="EJY21" s="43"/>
      <c r="EJZ21" s="43"/>
      <c r="EKA21" s="43"/>
      <c r="EKB21" s="43"/>
      <c r="EKC21" s="43"/>
      <c r="EKD21" s="43"/>
      <c r="EKE21" s="43"/>
      <c r="EKF21" s="43"/>
      <c r="EKG21" s="43"/>
      <c r="EKH21" s="43"/>
      <c r="EKI21" s="43"/>
      <c r="EKJ21" s="43"/>
      <c r="EKK21" s="43"/>
      <c r="EKL21" s="43"/>
      <c r="EKM21" s="43"/>
      <c r="EKN21" s="43"/>
      <c r="EKO21" s="43"/>
      <c r="EKP21" s="43"/>
      <c r="EKQ21" s="43"/>
      <c r="EKR21" s="43"/>
      <c r="EKS21" s="43"/>
      <c r="EKT21" s="43"/>
      <c r="EKU21" s="43"/>
      <c r="EKV21" s="43"/>
      <c r="EKW21" s="43"/>
      <c r="EKX21" s="43"/>
      <c r="EKY21" s="43"/>
      <c r="EKZ21" s="43"/>
      <c r="ELA21" s="43"/>
      <c r="ELB21" s="43"/>
      <c r="ELC21" s="43"/>
      <c r="ELD21" s="43"/>
      <c r="ELE21" s="43"/>
      <c r="ELF21" s="43"/>
      <c r="ELG21" s="43"/>
      <c r="ELH21" s="43"/>
      <c r="ELI21" s="43"/>
      <c r="ELJ21" s="43"/>
      <c r="ELK21" s="43"/>
      <c r="ELL21" s="43"/>
      <c r="ELM21" s="43"/>
      <c r="ELN21" s="43"/>
      <c r="ELO21" s="43"/>
      <c r="ELP21" s="43"/>
      <c r="ELQ21" s="43"/>
      <c r="ELR21" s="43"/>
      <c r="ELS21" s="43"/>
      <c r="ELT21" s="43"/>
      <c r="ELU21" s="43"/>
      <c r="ELV21" s="43"/>
      <c r="ELW21" s="43"/>
      <c r="ELX21" s="43"/>
      <c r="ELY21" s="43"/>
      <c r="ELZ21" s="43"/>
      <c r="EMA21" s="43"/>
      <c r="EMB21" s="43"/>
      <c r="EMC21" s="43"/>
      <c r="EMD21" s="43"/>
      <c r="EME21" s="43"/>
      <c r="EMF21" s="43"/>
      <c r="EMG21" s="43"/>
      <c r="EMH21" s="43"/>
      <c r="EMI21" s="43"/>
      <c r="EMJ21" s="43"/>
      <c r="EMK21" s="43"/>
      <c r="EML21" s="43"/>
      <c r="EMM21" s="43"/>
      <c r="EMN21" s="43"/>
      <c r="EMO21" s="43"/>
      <c r="EMP21" s="43"/>
      <c r="EMQ21" s="43"/>
      <c r="EMR21" s="43"/>
      <c r="EMS21" s="43"/>
      <c r="EMT21" s="43"/>
      <c r="EMU21" s="43"/>
      <c r="EMV21" s="43"/>
      <c r="EMW21" s="43"/>
      <c r="EMX21" s="43"/>
      <c r="EMY21" s="43"/>
      <c r="EMZ21" s="43"/>
      <c r="ENA21" s="43"/>
      <c r="ENB21" s="43"/>
      <c r="ENC21" s="43"/>
      <c r="END21" s="43"/>
      <c r="ENE21" s="43"/>
      <c r="ENF21" s="43"/>
      <c r="ENG21" s="43"/>
      <c r="ENH21" s="43"/>
      <c r="ENI21" s="43"/>
      <c r="ENJ21" s="43"/>
      <c r="ENK21" s="43"/>
      <c r="ENL21" s="43"/>
      <c r="ENM21" s="43"/>
      <c r="ENN21" s="43"/>
      <c r="ENO21" s="43"/>
      <c r="ENP21" s="43"/>
      <c r="ENQ21" s="43"/>
      <c r="ENR21" s="43"/>
      <c r="ENS21" s="43"/>
      <c r="ENT21" s="43"/>
      <c r="ENU21" s="43"/>
      <c r="ENV21" s="43"/>
      <c r="ENW21" s="43"/>
      <c r="ENX21" s="43"/>
      <c r="ENY21" s="43"/>
      <c r="ENZ21" s="43"/>
      <c r="EOA21" s="43"/>
      <c r="EOB21" s="43"/>
      <c r="EOC21" s="43"/>
      <c r="EOD21" s="43"/>
      <c r="EOE21" s="43"/>
      <c r="EOF21" s="43"/>
      <c r="EOG21" s="43"/>
      <c r="EOH21" s="43"/>
      <c r="EOI21" s="43"/>
      <c r="EOJ21" s="43"/>
      <c r="EOK21" s="43"/>
      <c r="EOL21" s="43"/>
      <c r="EOM21" s="43"/>
      <c r="EON21" s="43"/>
      <c r="EOO21" s="43"/>
      <c r="EOP21" s="43"/>
      <c r="EOQ21" s="43"/>
      <c r="EOR21" s="43"/>
      <c r="EOS21" s="43"/>
      <c r="EOT21" s="43"/>
      <c r="EOU21" s="43"/>
      <c r="EOV21" s="43"/>
      <c r="EOW21" s="43"/>
      <c r="EOX21" s="43"/>
      <c r="EOY21" s="43"/>
      <c r="EOZ21" s="43"/>
      <c r="EPA21" s="43"/>
      <c r="EPB21" s="43"/>
      <c r="EPC21" s="43"/>
      <c r="EPD21" s="43"/>
      <c r="EPE21" s="43"/>
      <c r="EPF21" s="43"/>
      <c r="EPG21" s="43"/>
      <c r="EPH21" s="43"/>
      <c r="EPI21" s="43"/>
      <c r="EPJ21" s="43"/>
      <c r="EPK21" s="43"/>
      <c r="EPL21" s="43"/>
      <c r="EPM21" s="43"/>
      <c r="EPN21" s="43"/>
      <c r="EPO21" s="43"/>
      <c r="EPP21" s="43"/>
      <c r="EPQ21" s="43"/>
      <c r="EPR21" s="43"/>
      <c r="EPS21" s="43"/>
      <c r="EPT21" s="43"/>
      <c r="EPU21" s="43"/>
      <c r="EPV21" s="43"/>
      <c r="EPW21" s="43"/>
      <c r="EPX21" s="43"/>
      <c r="EPY21" s="43"/>
      <c r="EPZ21" s="43"/>
      <c r="EQA21" s="43"/>
      <c r="EQB21" s="43"/>
      <c r="EQC21" s="43"/>
      <c r="EQD21" s="43"/>
      <c r="EQE21" s="43"/>
      <c r="EQF21" s="43"/>
      <c r="EQG21" s="43"/>
      <c r="EQH21" s="43"/>
      <c r="EQI21" s="43"/>
      <c r="EQJ21" s="43"/>
      <c r="EQK21" s="43"/>
      <c r="EQL21" s="43"/>
      <c r="EQM21" s="43"/>
      <c r="EQN21" s="43"/>
      <c r="EQO21" s="43"/>
      <c r="EQP21" s="43"/>
      <c r="EQQ21" s="43"/>
      <c r="EQR21" s="43"/>
      <c r="EQS21" s="43"/>
      <c r="EQT21" s="43"/>
      <c r="EQU21" s="43"/>
      <c r="EQV21" s="43"/>
      <c r="EQW21" s="43"/>
      <c r="EQX21" s="43"/>
      <c r="EQY21" s="43"/>
      <c r="EQZ21" s="43"/>
      <c r="ERA21" s="43"/>
      <c r="ERB21" s="43"/>
      <c r="ERC21" s="43"/>
      <c r="ERD21" s="43"/>
      <c r="ERE21" s="43"/>
      <c r="ERF21" s="43"/>
      <c r="ERG21" s="43"/>
      <c r="ERH21" s="43"/>
      <c r="ERI21" s="43"/>
      <c r="ERJ21" s="43"/>
      <c r="ERK21" s="43"/>
      <c r="ERL21" s="43"/>
      <c r="ERM21" s="43"/>
      <c r="ERN21" s="43"/>
      <c r="ERO21" s="43"/>
      <c r="ERP21" s="43"/>
      <c r="ERQ21" s="43"/>
      <c r="ERR21" s="43"/>
      <c r="ERS21" s="43"/>
      <c r="ERT21" s="43"/>
      <c r="ERU21" s="43"/>
      <c r="ERV21" s="43"/>
      <c r="ERW21" s="43"/>
      <c r="ERX21" s="43"/>
      <c r="ERY21" s="43"/>
      <c r="ERZ21" s="43"/>
      <c r="ESA21" s="43"/>
      <c r="ESB21" s="43"/>
      <c r="ESC21" s="43"/>
      <c r="ESD21" s="43"/>
      <c r="ESE21" s="43"/>
      <c r="ESF21" s="43"/>
      <c r="ESG21" s="43"/>
      <c r="ESH21" s="43"/>
      <c r="ESI21" s="43"/>
      <c r="ESJ21" s="43"/>
      <c r="ESK21" s="43"/>
      <c r="ESL21" s="43"/>
      <c r="ESM21" s="43"/>
      <c r="ESN21" s="43"/>
      <c r="ESO21" s="43"/>
      <c r="ESP21" s="43"/>
      <c r="ESQ21" s="43"/>
      <c r="ESR21" s="43"/>
      <c r="ESS21" s="43"/>
      <c r="EST21" s="43"/>
      <c r="ESU21" s="43"/>
      <c r="ESV21" s="43"/>
      <c r="ESW21" s="43"/>
      <c r="ESX21" s="43"/>
      <c r="ESY21" s="43"/>
      <c r="ESZ21" s="43"/>
      <c r="ETA21" s="43"/>
      <c r="ETB21" s="43"/>
      <c r="ETC21" s="43"/>
      <c r="ETD21" s="43"/>
      <c r="ETE21" s="43"/>
      <c r="ETF21" s="43"/>
      <c r="ETG21" s="43"/>
      <c r="ETH21" s="43"/>
      <c r="ETI21" s="43"/>
      <c r="ETJ21" s="43"/>
      <c r="ETK21" s="43"/>
      <c r="ETL21" s="43"/>
      <c r="ETM21" s="43"/>
      <c r="ETN21" s="43"/>
      <c r="ETO21" s="43"/>
      <c r="ETP21" s="43"/>
      <c r="ETQ21" s="43"/>
      <c r="ETR21" s="43"/>
      <c r="ETS21" s="43"/>
      <c r="ETT21" s="43"/>
      <c r="ETU21" s="43"/>
      <c r="ETV21" s="43"/>
      <c r="ETW21" s="43"/>
      <c r="ETX21" s="43"/>
      <c r="ETY21" s="43"/>
      <c r="ETZ21" s="43"/>
      <c r="EUA21" s="43"/>
      <c r="EUB21" s="43"/>
      <c r="EUC21" s="43"/>
      <c r="EUD21" s="43"/>
      <c r="EUE21" s="43"/>
      <c r="EUF21" s="43"/>
      <c r="EUG21" s="43"/>
      <c r="EUH21" s="43"/>
      <c r="EUI21" s="43"/>
      <c r="EUJ21" s="43"/>
      <c r="EUK21" s="43"/>
      <c r="EUL21" s="43"/>
      <c r="EUM21" s="43"/>
      <c r="EUN21" s="43"/>
      <c r="EUO21" s="43"/>
      <c r="EUP21" s="43"/>
      <c r="EUQ21" s="43"/>
      <c r="EUR21" s="43"/>
      <c r="EUS21" s="43"/>
      <c r="EUT21" s="43"/>
      <c r="EUU21" s="43"/>
      <c r="EUV21" s="43"/>
      <c r="EUW21" s="43"/>
      <c r="EUX21" s="43"/>
      <c r="EUY21" s="43"/>
      <c r="EUZ21" s="43"/>
      <c r="EVA21" s="43"/>
      <c r="EVB21" s="43"/>
      <c r="EVC21" s="43"/>
      <c r="EVD21" s="43"/>
      <c r="EVE21" s="43"/>
      <c r="EVF21" s="43"/>
      <c r="EVG21" s="43"/>
      <c r="EVH21" s="43"/>
      <c r="EVI21" s="43"/>
      <c r="EVJ21" s="43"/>
      <c r="EVK21" s="43"/>
      <c r="EVL21" s="43"/>
      <c r="EVM21" s="43"/>
      <c r="EVN21" s="43"/>
      <c r="EVO21" s="43"/>
      <c r="EVP21" s="43"/>
      <c r="EVQ21" s="43"/>
      <c r="EVR21" s="43"/>
      <c r="EVS21" s="43"/>
      <c r="EVT21" s="43"/>
      <c r="EVU21" s="43"/>
      <c r="EVV21" s="43"/>
      <c r="EVW21" s="43"/>
      <c r="EVX21" s="43"/>
      <c r="EVY21" s="43"/>
      <c r="EVZ21" s="43"/>
      <c r="EWA21" s="43"/>
      <c r="EWB21" s="43"/>
      <c r="EWC21" s="43"/>
      <c r="EWD21" s="43"/>
      <c r="EWE21" s="43"/>
      <c r="EWF21" s="43"/>
      <c r="EWG21" s="43"/>
      <c r="EWH21" s="43"/>
      <c r="EWI21" s="43"/>
      <c r="EWJ21" s="43"/>
      <c r="EWK21" s="43"/>
      <c r="EWL21" s="43"/>
      <c r="EWM21" s="43"/>
      <c r="EWN21" s="43"/>
      <c r="EWO21" s="43"/>
      <c r="EWP21" s="43"/>
      <c r="EWQ21" s="43"/>
      <c r="EWR21" s="43"/>
      <c r="EWS21" s="43"/>
      <c r="EWT21" s="43"/>
      <c r="EWU21" s="43"/>
      <c r="EWV21" s="43"/>
      <c r="EWW21" s="43"/>
      <c r="EWX21" s="43"/>
      <c r="EWY21" s="43"/>
      <c r="EWZ21" s="43"/>
      <c r="EXA21" s="43"/>
      <c r="EXB21" s="43"/>
      <c r="EXC21" s="43"/>
      <c r="EXD21" s="43"/>
      <c r="EXE21" s="43"/>
      <c r="EXF21" s="43"/>
      <c r="EXG21" s="43"/>
      <c r="EXH21" s="43"/>
      <c r="EXI21" s="43"/>
      <c r="EXJ21" s="43"/>
      <c r="EXK21" s="43"/>
      <c r="EXL21" s="43"/>
      <c r="EXM21" s="43"/>
      <c r="EXN21" s="43"/>
      <c r="EXO21" s="43"/>
      <c r="EXP21" s="43"/>
      <c r="EXQ21" s="43"/>
      <c r="EXR21" s="43"/>
      <c r="EXS21" s="43"/>
      <c r="EXT21" s="43"/>
      <c r="EXU21" s="43"/>
      <c r="EXV21" s="43"/>
      <c r="EXW21" s="43"/>
      <c r="EXX21" s="43"/>
      <c r="EXY21" s="43"/>
      <c r="EXZ21" s="43"/>
      <c r="EYA21" s="43"/>
      <c r="EYB21" s="43"/>
      <c r="EYC21" s="43"/>
      <c r="EYD21" s="43"/>
      <c r="EYE21" s="43"/>
      <c r="EYF21" s="43"/>
      <c r="EYG21" s="43"/>
      <c r="EYH21" s="43"/>
      <c r="EYI21" s="43"/>
      <c r="EYJ21" s="43"/>
      <c r="EYK21" s="43"/>
      <c r="EYL21" s="43"/>
      <c r="EYM21" s="43"/>
      <c r="EYN21" s="43"/>
      <c r="EYO21" s="43"/>
      <c r="EYP21" s="43"/>
      <c r="EYQ21" s="43"/>
      <c r="EYR21" s="43"/>
      <c r="EYS21" s="43"/>
      <c r="EYT21" s="43"/>
      <c r="EYU21" s="43"/>
      <c r="EYV21" s="43"/>
      <c r="EYW21" s="43"/>
      <c r="EYX21" s="43"/>
      <c r="EYY21" s="43"/>
      <c r="EYZ21" s="43"/>
      <c r="EZA21" s="43"/>
      <c r="EZB21" s="43"/>
      <c r="EZC21" s="43"/>
      <c r="EZD21" s="43"/>
      <c r="EZE21" s="43"/>
      <c r="EZF21" s="43"/>
      <c r="EZG21" s="43"/>
      <c r="EZH21" s="43"/>
      <c r="EZI21" s="43"/>
      <c r="EZJ21" s="43"/>
      <c r="EZK21" s="43"/>
      <c r="EZL21" s="43"/>
      <c r="EZM21" s="43"/>
      <c r="EZN21" s="43"/>
      <c r="EZO21" s="43"/>
      <c r="EZP21" s="43"/>
      <c r="EZQ21" s="43"/>
      <c r="EZR21" s="43"/>
      <c r="EZS21" s="43"/>
      <c r="EZT21" s="43"/>
      <c r="EZU21" s="43"/>
      <c r="EZV21" s="43"/>
      <c r="EZW21" s="43"/>
      <c r="EZX21" s="43"/>
      <c r="EZY21" s="43"/>
      <c r="EZZ21" s="43"/>
      <c r="FAA21" s="43"/>
      <c r="FAB21" s="43"/>
      <c r="FAC21" s="43"/>
      <c r="FAD21" s="43"/>
      <c r="FAE21" s="43"/>
      <c r="FAF21" s="43"/>
      <c r="FAG21" s="43"/>
      <c r="FAH21" s="43"/>
      <c r="FAI21" s="43"/>
      <c r="FAJ21" s="43"/>
      <c r="FAK21" s="43"/>
      <c r="FAL21" s="43"/>
      <c r="FAM21" s="43"/>
      <c r="FAN21" s="43"/>
      <c r="FAO21" s="43"/>
      <c r="FAP21" s="43"/>
      <c r="FAQ21" s="43"/>
      <c r="FAR21" s="43"/>
      <c r="FAS21" s="43"/>
      <c r="FAT21" s="43"/>
      <c r="FAU21" s="43"/>
      <c r="FAV21" s="43"/>
      <c r="FAW21" s="43"/>
      <c r="FAX21" s="43"/>
      <c r="FAY21" s="43"/>
      <c r="FAZ21" s="43"/>
      <c r="FBA21" s="43"/>
      <c r="FBB21" s="43"/>
      <c r="FBC21" s="43"/>
      <c r="FBD21" s="43"/>
      <c r="FBE21" s="43"/>
      <c r="FBF21" s="43"/>
      <c r="FBG21" s="43"/>
      <c r="FBH21" s="43"/>
      <c r="FBI21" s="43"/>
      <c r="FBJ21" s="43"/>
      <c r="FBK21" s="43"/>
      <c r="FBL21" s="43"/>
      <c r="FBM21" s="43"/>
      <c r="FBN21" s="43"/>
      <c r="FBO21" s="43"/>
      <c r="FBP21" s="43"/>
      <c r="FBQ21" s="43"/>
      <c r="FBR21" s="43"/>
      <c r="FBS21" s="43"/>
      <c r="FBT21" s="43"/>
      <c r="FBU21" s="43"/>
      <c r="FBV21" s="43"/>
      <c r="FBW21" s="43"/>
      <c r="FBX21" s="43"/>
      <c r="FBY21" s="43"/>
      <c r="FBZ21" s="43"/>
      <c r="FCA21" s="43"/>
      <c r="FCB21" s="43"/>
      <c r="FCC21" s="43"/>
      <c r="FCD21" s="43"/>
      <c r="FCE21" s="43"/>
      <c r="FCF21" s="43"/>
      <c r="FCG21" s="43"/>
      <c r="FCH21" s="43"/>
      <c r="FCI21" s="43"/>
      <c r="FCJ21" s="43"/>
      <c r="FCK21" s="43"/>
      <c r="FCL21" s="43"/>
      <c r="FCM21" s="43"/>
      <c r="FCN21" s="43"/>
      <c r="FCO21" s="43"/>
      <c r="FCP21" s="43"/>
      <c r="FCQ21" s="43"/>
      <c r="FCR21" s="43"/>
      <c r="FCS21" s="43"/>
      <c r="FCT21" s="43"/>
      <c r="FCU21" s="43"/>
      <c r="FCV21" s="43"/>
      <c r="FCW21" s="43"/>
      <c r="FCX21" s="43"/>
      <c r="FCY21" s="43"/>
      <c r="FCZ21" s="43"/>
      <c r="FDA21" s="43"/>
      <c r="FDB21" s="43"/>
      <c r="FDC21" s="43"/>
      <c r="FDD21" s="43"/>
      <c r="FDE21" s="43"/>
      <c r="FDF21" s="43"/>
      <c r="FDG21" s="43"/>
      <c r="FDH21" s="43"/>
      <c r="FDI21" s="43"/>
      <c r="FDJ21" s="43"/>
      <c r="FDK21" s="43"/>
      <c r="FDL21" s="43"/>
      <c r="FDM21" s="43"/>
      <c r="FDN21" s="43"/>
      <c r="FDO21" s="43"/>
      <c r="FDP21" s="43"/>
      <c r="FDQ21" s="43"/>
      <c r="FDR21" s="43"/>
      <c r="FDS21" s="43"/>
      <c r="FDT21" s="43"/>
      <c r="FDU21" s="43"/>
      <c r="FDV21" s="43"/>
      <c r="FDW21" s="43"/>
      <c r="FDX21" s="43"/>
      <c r="FDY21" s="43"/>
      <c r="FDZ21" s="43"/>
      <c r="FEA21" s="43"/>
      <c r="FEB21" s="43"/>
      <c r="FEC21" s="43"/>
      <c r="FED21" s="43"/>
      <c r="FEE21" s="43"/>
      <c r="FEF21" s="43"/>
      <c r="FEG21" s="43"/>
      <c r="FEH21" s="43"/>
      <c r="FEI21" s="43"/>
      <c r="FEJ21" s="43"/>
      <c r="FEK21" s="43"/>
      <c r="FEL21" s="43"/>
      <c r="FEM21" s="43"/>
      <c r="FEN21" s="43"/>
      <c r="FEO21" s="43"/>
      <c r="FEP21" s="43"/>
      <c r="FEQ21" s="43"/>
      <c r="FER21" s="43"/>
      <c r="FES21" s="43"/>
      <c r="FET21" s="43"/>
      <c r="FEU21" s="43"/>
      <c r="FEV21" s="43"/>
      <c r="FEW21" s="43"/>
      <c r="FEX21" s="43"/>
      <c r="FEY21" s="43"/>
      <c r="FEZ21" s="43"/>
      <c r="FFA21" s="43"/>
      <c r="FFB21" s="43"/>
      <c r="FFC21" s="43"/>
      <c r="FFD21" s="43"/>
      <c r="FFE21" s="43"/>
      <c r="FFF21" s="43"/>
      <c r="FFG21" s="43"/>
      <c r="FFH21" s="43"/>
      <c r="FFI21" s="43"/>
      <c r="FFJ21" s="43"/>
      <c r="FFK21" s="43"/>
      <c r="FFL21" s="43"/>
      <c r="FFM21" s="43"/>
      <c r="FFN21" s="43"/>
      <c r="FFO21" s="43"/>
      <c r="FFP21" s="43"/>
      <c r="FFQ21" s="43"/>
      <c r="FFR21" s="43"/>
      <c r="FFS21" s="43"/>
      <c r="FFT21" s="43"/>
      <c r="FFU21" s="43"/>
      <c r="FFV21" s="43"/>
      <c r="FFW21" s="43"/>
      <c r="FFX21" s="43"/>
      <c r="FFY21" s="43"/>
      <c r="FFZ21" s="43"/>
      <c r="FGA21" s="43"/>
      <c r="FGB21" s="43"/>
      <c r="FGC21" s="43"/>
      <c r="FGD21" s="43"/>
      <c r="FGE21" s="43"/>
      <c r="FGF21" s="43"/>
      <c r="FGG21" s="43"/>
      <c r="FGH21" s="43"/>
      <c r="FGI21" s="43"/>
      <c r="FGJ21" s="43"/>
      <c r="FGK21" s="43"/>
      <c r="FGL21" s="43"/>
      <c r="FGM21" s="43"/>
      <c r="FGN21" s="43"/>
      <c r="FGO21" s="43"/>
      <c r="FGP21" s="43"/>
      <c r="FGQ21" s="43"/>
      <c r="FGR21" s="43"/>
      <c r="FGS21" s="43"/>
      <c r="FGT21" s="43"/>
      <c r="FGU21" s="43"/>
      <c r="FGV21" s="43"/>
      <c r="FGW21" s="43"/>
      <c r="FGX21" s="43"/>
      <c r="FGY21" s="43"/>
      <c r="FGZ21" s="43"/>
      <c r="FHA21" s="43"/>
      <c r="FHB21" s="43"/>
      <c r="FHC21" s="43"/>
      <c r="FHD21" s="43"/>
      <c r="FHE21" s="43"/>
      <c r="FHF21" s="43"/>
      <c r="FHG21" s="43"/>
      <c r="FHH21" s="43"/>
      <c r="FHI21" s="43"/>
      <c r="FHJ21" s="43"/>
      <c r="FHK21" s="43"/>
      <c r="FHL21" s="43"/>
      <c r="FHM21" s="43"/>
      <c r="FHN21" s="43"/>
      <c r="FHO21" s="43"/>
      <c r="FHP21" s="43"/>
      <c r="FHQ21" s="43"/>
      <c r="FHR21" s="43"/>
      <c r="FHS21" s="43"/>
      <c r="FHT21" s="43"/>
      <c r="FHU21" s="43"/>
      <c r="FHV21" s="43"/>
      <c r="FHW21" s="43"/>
      <c r="FHX21" s="43"/>
      <c r="FHY21" s="43"/>
      <c r="FHZ21" s="43"/>
      <c r="FIA21" s="43"/>
      <c r="FIB21" s="43"/>
      <c r="FIC21" s="43"/>
      <c r="FID21" s="43"/>
      <c r="FIE21" s="43"/>
      <c r="FIF21" s="43"/>
      <c r="FIG21" s="43"/>
      <c r="FIH21" s="43"/>
      <c r="FII21" s="43"/>
      <c r="FIJ21" s="43"/>
      <c r="FIK21" s="43"/>
      <c r="FIL21" s="43"/>
      <c r="FIM21" s="43"/>
      <c r="FIN21" s="43"/>
      <c r="FIO21" s="43"/>
      <c r="FIP21" s="43"/>
      <c r="FIQ21" s="43"/>
      <c r="FIR21" s="43"/>
      <c r="FIS21" s="43"/>
      <c r="FIT21" s="43"/>
      <c r="FIU21" s="43"/>
      <c r="FIV21" s="43"/>
      <c r="FIW21" s="43"/>
      <c r="FIX21" s="43"/>
      <c r="FIY21" s="43"/>
      <c r="FIZ21" s="43"/>
      <c r="FJA21" s="43"/>
      <c r="FJB21" s="43"/>
      <c r="FJC21" s="43"/>
      <c r="FJD21" s="43"/>
      <c r="FJE21" s="43"/>
      <c r="FJF21" s="43"/>
      <c r="FJG21" s="43"/>
      <c r="FJH21" s="43"/>
      <c r="FJI21" s="43"/>
      <c r="FJJ21" s="43"/>
      <c r="FJK21" s="43"/>
      <c r="FJL21" s="43"/>
      <c r="FJM21" s="43"/>
      <c r="FJN21" s="43"/>
      <c r="FJO21" s="43"/>
      <c r="FJP21" s="43"/>
      <c r="FJQ21" s="43"/>
      <c r="FJR21" s="43"/>
      <c r="FJS21" s="43"/>
      <c r="FJT21" s="43"/>
      <c r="FJU21" s="43"/>
      <c r="FJV21" s="43"/>
      <c r="FJW21" s="43"/>
      <c r="FJX21" s="43"/>
      <c r="FJY21" s="43"/>
      <c r="FJZ21" s="43"/>
      <c r="FKA21" s="43"/>
      <c r="FKB21" s="43"/>
      <c r="FKC21" s="43"/>
      <c r="FKD21" s="43"/>
      <c r="FKE21" s="43"/>
      <c r="FKF21" s="43"/>
      <c r="FKG21" s="43"/>
      <c r="FKH21" s="43"/>
      <c r="FKI21" s="43"/>
      <c r="FKJ21" s="43"/>
      <c r="FKK21" s="43"/>
      <c r="FKL21" s="43"/>
      <c r="FKM21" s="43"/>
      <c r="FKN21" s="43"/>
      <c r="FKO21" s="43"/>
      <c r="FKP21" s="43"/>
      <c r="FKQ21" s="43"/>
      <c r="FKR21" s="43"/>
      <c r="FKS21" s="43"/>
      <c r="FKT21" s="43"/>
      <c r="FKU21" s="43"/>
      <c r="FKV21" s="43"/>
      <c r="FKW21" s="43"/>
      <c r="FKX21" s="43"/>
      <c r="FKY21" s="43"/>
      <c r="FKZ21" s="43"/>
      <c r="FLA21" s="43"/>
      <c r="FLB21" s="43"/>
      <c r="FLC21" s="43"/>
      <c r="FLD21" s="43"/>
      <c r="FLE21" s="43"/>
      <c r="FLF21" s="43"/>
      <c r="FLG21" s="43"/>
      <c r="FLH21" s="43"/>
      <c r="FLI21" s="43"/>
      <c r="FLJ21" s="43"/>
      <c r="FLK21" s="43"/>
      <c r="FLL21" s="43"/>
      <c r="FLM21" s="43"/>
      <c r="FLN21" s="43"/>
      <c r="FLO21" s="43"/>
      <c r="FLP21" s="43"/>
      <c r="FLQ21" s="43"/>
      <c r="FLR21" s="43"/>
      <c r="FLS21" s="43"/>
      <c r="FLT21" s="43"/>
      <c r="FLU21" s="43"/>
      <c r="FLV21" s="43"/>
      <c r="FLW21" s="43"/>
      <c r="FLX21" s="43"/>
      <c r="FLY21" s="43"/>
      <c r="FLZ21" s="43"/>
      <c r="FMA21" s="43"/>
      <c r="FMB21" s="43"/>
      <c r="FMC21" s="43"/>
      <c r="FMD21" s="43"/>
      <c r="FME21" s="43"/>
      <c r="FMF21" s="43"/>
      <c r="FMG21" s="43"/>
      <c r="FMH21" s="43"/>
      <c r="FMI21" s="43"/>
      <c r="FMJ21" s="43"/>
      <c r="FMK21" s="43"/>
      <c r="FML21" s="43"/>
      <c r="FMM21" s="43"/>
      <c r="FMN21" s="43"/>
      <c r="FMO21" s="43"/>
      <c r="FMP21" s="43"/>
      <c r="FMQ21" s="43"/>
      <c r="FMR21" s="43"/>
      <c r="FMS21" s="43"/>
      <c r="FMT21" s="43"/>
      <c r="FMU21" s="43"/>
      <c r="FMV21" s="43"/>
      <c r="FMW21" s="43"/>
      <c r="FMX21" s="43"/>
      <c r="FMY21" s="43"/>
      <c r="FMZ21" s="43"/>
      <c r="FNA21" s="43"/>
      <c r="FNB21" s="43"/>
      <c r="FNC21" s="43"/>
      <c r="FND21" s="43"/>
      <c r="FNE21" s="43"/>
      <c r="FNF21" s="43"/>
      <c r="FNG21" s="43"/>
      <c r="FNH21" s="43"/>
      <c r="FNI21" s="43"/>
      <c r="FNJ21" s="43"/>
      <c r="FNK21" s="43"/>
      <c r="FNL21" s="43"/>
      <c r="FNM21" s="43"/>
      <c r="FNN21" s="43"/>
      <c r="FNO21" s="43"/>
      <c r="FNP21" s="43"/>
      <c r="FNQ21" s="43"/>
      <c r="FNR21" s="43"/>
      <c r="FNS21" s="43"/>
      <c r="FNT21" s="43"/>
      <c r="FNU21" s="43"/>
      <c r="FNV21" s="43"/>
      <c r="FNW21" s="43"/>
      <c r="FNX21" s="43"/>
      <c r="FNY21" s="43"/>
      <c r="FNZ21" s="43"/>
      <c r="FOA21" s="43"/>
      <c r="FOB21" s="43"/>
      <c r="FOC21" s="43"/>
      <c r="FOD21" s="43"/>
      <c r="FOE21" s="43"/>
      <c r="FOF21" s="43"/>
      <c r="FOG21" s="43"/>
      <c r="FOH21" s="43"/>
      <c r="FOI21" s="43"/>
      <c r="FOJ21" s="43"/>
      <c r="FOK21" s="43"/>
      <c r="FOL21" s="43"/>
      <c r="FOM21" s="43"/>
      <c r="FON21" s="43"/>
      <c r="FOO21" s="43"/>
      <c r="FOP21" s="43"/>
      <c r="FOQ21" s="43"/>
      <c r="FOR21" s="43"/>
      <c r="FOS21" s="43"/>
      <c r="FOT21" s="43"/>
      <c r="FOU21" s="43"/>
      <c r="FOV21" s="43"/>
      <c r="FOW21" s="43"/>
      <c r="FOX21" s="43"/>
      <c r="FOY21" s="43"/>
      <c r="FOZ21" s="43"/>
      <c r="FPA21" s="43"/>
      <c r="FPB21" s="43"/>
      <c r="FPC21" s="43"/>
      <c r="FPD21" s="43"/>
      <c r="FPE21" s="43"/>
      <c r="FPF21" s="43"/>
      <c r="FPG21" s="43"/>
      <c r="FPH21" s="43"/>
      <c r="FPI21" s="43"/>
      <c r="FPJ21" s="43"/>
      <c r="FPK21" s="43"/>
      <c r="FPL21" s="43"/>
      <c r="FPM21" s="43"/>
      <c r="FPN21" s="43"/>
      <c r="FPO21" s="43"/>
      <c r="FPP21" s="43"/>
      <c r="FPQ21" s="43"/>
      <c r="FPR21" s="43"/>
      <c r="FPS21" s="43"/>
      <c r="FPT21" s="43"/>
      <c r="FPU21" s="43"/>
      <c r="FPV21" s="43"/>
      <c r="FPW21" s="43"/>
      <c r="FPX21" s="43"/>
      <c r="FPY21" s="43"/>
      <c r="FPZ21" s="43"/>
      <c r="FQA21" s="43"/>
      <c r="FQB21" s="43"/>
      <c r="FQC21" s="43"/>
      <c r="FQD21" s="43"/>
      <c r="FQE21" s="43"/>
      <c r="FQF21" s="43"/>
      <c r="FQG21" s="43"/>
      <c r="FQH21" s="43"/>
      <c r="FQI21" s="43"/>
      <c r="FQJ21" s="43"/>
      <c r="FQK21" s="43"/>
      <c r="FQL21" s="43"/>
      <c r="FQM21" s="43"/>
      <c r="FQN21" s="43"/>
      <c r="FQO21" s="43"/>
      <c r="FQP21" s="43"/>
      <c r="FQQ21" s="43"/>
      <c r="FQR21" s="43"/>
      <c r="FQS21" s="43"/>
      <c r="FQT21" s="43"/>
      <c r="FQU21" s="43"/>
      <c r="FQV21" s="43"/>
      <c r="FQW21" s="43"/>
      <c r="FQX21" s="43"/>
      <c r="FQY21" s="43"/>
      <c r="FQZ21" s="43"/>
      <c r="FRA21" s="43"/>
      <c r="FRB21" s="43"/>
      <c r="FRC21" s="43"/>
      <c r="FRD21" s="43"/>
      <c r="FRE21" s="43"/>
      <c r="FRF21" s="43"/>
      <c r="FRG21" s="43"/>
      <c r="FRH21" s="43"/>
      <c r="FRI21" s="43"/>
      <c r="FRJ21" s="43"/>
      <c r="FRK21" s="43"/>
      <c r="FRL21" s="43"/>
      <c r="FRM21" s="43"/>
      <c r="FRN21" s="43"/>
      <c r="FRO21" s="43"/>
      <c r="FRP21" s="43"/>
      <c r="FRQ21" s="43"/>
      <c r="FRR21" s="43"/>
      <c r="FRS21" s="43"/>
      <c r="FRT21" s="43"/>
      <c r="FRU21" s="43"/>
      <c r="FRV21" s="43"/>
      <c r="FRW21" s="43"/>
      <c r="FRX21" s="43"/>
      <c r="FRY21" s="43"/>
      <c r="FRZ21" s="43"/>
      <c r="FSA21" s="43"/>
      <c r="FSB21" s="43"/>
      <c r="FSC21" s="43"/>
      <c r="FSD21" s="43"/>
      <c r="FSE21" s="43"/>
      <c r="FSF21" s="43"/>
      <c r="FSG21" s="43"/>
      <c r="FSH21" s="43"/>
      <c r="FSI21" s="43"/>
      <c r="FSJ21" s="43"/>
      <c r="FSK21" s="43"/>
      <c r="FSL21" s="43"/>
      <c r="FSM21" s="43"/>
      <c r="FSN21" s="43"/>
      <c r="FSO21" s="43"/>
      <c r="FSP21" s="43"/>
      <c r="FSQ21" s="43"/>
      <c r="FSR21" s="43"/>
      <c r="FSS21" s="43"/>
      <c r="FST21" s="43"/>
      <c r="FSU21" s="43"/>
      <c r="FSV21" s="43"/>
      <c r="FSW21" s="43"/>
      <c r="FSX21" s="43"/>
      <c r="FSY21" s="43"/>
      <c r="FSZ21" s="43"/>
      <c r="FTA21" s="43"/>
      <c r="FTB21" s="43"/>
      <c r="FTC21" s="43"/>
      <c r="FTD21" s="43"/>
      <c r="FTE21" s="43"/>
      <c r="FTF21" s="43"/>
      <c r="FTG21" s="43"/>
      <c r="FTH21" s="43"/>
      <c r="FTI21" s="43"/>
      <c r="FTJ21" s="43"/>
      <c r="FTK21" s="43"/>
      <c r="FTL21" s="43"/>
      <c r="FTM21" s="43"/>
      <c r="FTN21" s="43"/>
      <c r="FTO21" s="43"/>
      <c r="FTP21" s="43"/>
      <c r="FTQ21" s="43"/>
      <c r="FTR21" s="43"/>
      <c r="FTS21" s="43"/>
      <c r="FTT21" s="43"/>
      <c r="FTU21" s="43"/>
      <c r="FTV21" s="43"/>
      <c r="FTW21" s="43"/>
      <c r="FTX21" s="43"/>
      <c r="FTY21" s="43"/>
      <c r="FTZ21" s="43"/>
      <c r="FUA21" s="43"/>
      <c r="FUB21" s="43"/>
      <c r="FUC21" s="43"/>
      <c r="FUD21" s="43"/>
      <c r="FUE21" s="43"/>
      <c r="FUF21" s="43"/>
      <c r="FUG21" s="43"/>
      <c r="FUH21" s="43"/>
      <c r="FUI21" s="43"/>
      <c r="FUJ21" s="43"/>
      <c r="FUK21" s="43"/>
      <c r="FUL21" s="43"/>
      <c r="FUM21" s="43"/>
      <c r="FUN21" s="43"/>
      <c r="FUO21" s="43"/>
      <c r="FUP21" s="43"/>
      <c r="FUQ21" s="43"/>
      <c r="FUR21" s="43"/>
      <c r="FUS21" s="43"/>
      <c r="FUT21" s="43"/>
      <c r="FUU21" s="43"/>
      <c r="FUV21" s="43"/>
      <c r="FUW21" s="43"/>
      <c r="FUX21" s="43"/>
      <c r="FUY21" s="43"/>
      <c r="FUZ21" s="43"/>
      <c r="FVA21" s="43"/>
      <c r="FVB21" s="43"/>
      <c r="FVC21" s="43"/>
      <c r="FVD21" s="43"/>
      <c r="FVE21" s="43"/>
      <c r="FVF21" s="43"/>
      <c r="FVG21" s="43"/>
      <c r="FVH21" s="43"/>
      <c r="FVI21" s="43"/>
      <c r="FVJ21" s="43"/>
      <c r="FVK21" s="43"/>
      <c r="FVL21" s="43"/>
      <c r="FVM21" s="43"/>
      <c r="FVN21" s="43"/>
      <c r="FVO21" s="43"/>
      <c r="FVP21" s="43"/>
      <c r="FVQ21" s="43"/>
      <c r="FVR21" s="43"/>
      <c r="FVS21" s="43"/>
      <c r="FVT21" s="43"/>
      <c r="FVU21" s="43"/>
      <c r="FVV21" s="43"/>
      <c r="FVW21" s="43"/>
      <c r="FVX21" s="43"/>
      <c r="FVY21" s="43"/>
      <c r="FVZ21" s="43"/>
      <c r="FWA21" s="43"/>
      <c r="FWB21" s="43"/>
      <c r="FWC21" s="43"/>
      <c r="FWD21" s="43"/>
      <c r="FWE21" s="43"/>
      <c r="FWF21" s="43"/>
      <c r="FWG21" s="43"/>
      <c r="FWH21" s="43"/>
      <c r="FWI21" s="43"/>
      <c r="FWJ21" s="43"/>
      <c r="FWK21" s="43"/>
      <c r="FWL21" s="43"/>
      <c r="FWM21" s="43"/>
      <c r="FWN21" s="43"/>
      <c r="FWO21" s="43"/>
      <c r="FWP21" s="43"/>
      <c r="FWQ21" s="43"/>
      <c r="FWR21" s="43"/>
      <c r="FWS21" s="43"/>
      <c r="FWT21" s="43"/>
      <c r="FWU21" s="43"/>
      <c r="FWV21" s="43"/>
      <c r="FWW21" s="43"/>
      <c r="FWX21" s="43"/>
      <c r="FWY21" s="43"/>
      <c r="FWZ21" s="43"/>
      <c r="FXA21" s="43"/>
      <c r="FXB21" s="43"/>
      <c r="FXC21" s="43"/>
      <c r="FXD21" s="43"/>
      <c r="FXE21" s="43"/>
      <c r="FXF21" s="43"/>
      <c r="FXG21" s="43"/>
      <c r="FXH21" s="43"/>
      <c r="FXI21" s="43"/>
      <c r="FXJ21" s="43"/>
      <c r="FXK21" s="43"/>
      <c r="FXL21" s="43"/>
      <c r="FXM21" s="43"/>
      <c r="FXN21" s="43"/>
      <c r="FXO21" s="43"/>
      <c r="FXP21" s="43"/>
      <c r="FXQ21" s="43"/>
      <c r="FXR21" s="43"/>
      <c r="FXS21" s="43"/>
      <c r="FXT21" s="43"/>
      <c r="FXU21" s="43"/>
      <c r="FXV21" s="43"/>
      <c r="FXW21" s="43"/>
      <c r="FXX21" s="43"/>
      <c r="FXY21" s="43"/>
      <c r="FXZ21" s="43"/>
      <c r="FYA21" s="43"/>
      <c r="FYB21" s="43"/>
      <c r="FYC21" s="43"/>
      <c r="FYD21" s="43"/>
      <c r="FYE21" s="43"/>
      <c r="FYF21" s="43"/>
      <c r="FYG21" s="43"/>
      <c r="FYH21" s="43"/>
      <c r="FYI21" s="43"/>
      <c r="FYJ21" s="43"/>
      <c r="FYK21" s="43"/>
      <c r="FYL21" s="43"/>
      <c r="FYM21" s="43"/>
      <c r="FYN21" s="43"/>
      <c r="FYO21" s="43"/>
      <c r="FYP21" s="43"/>
      <c r="FYQ21" s="43"/>
      <c r="FYR21" s="43"/>
      <c r="FYS21" s="43"/>
      <c r="FYT21" s="43"/>
      <c r="FYU21" s="43"/>
      <c r="FYV21" s="43"/>
      <c r="FYW21" s="43"/>
      <c r="FYX21" s="43"/>
      <c r="FYY21" s="43"/>
      <c r="FYZ21" s="43"/>
      <c r="FZA21" s="43"/>
      <c r="FZB21" s="43"/>
      <c r="FZC21" s="43"/>
      <c r="FZD21" s="43"/>
      <c r="FZE21" s="43"/>
      <c r="FZF21" s="43"/>
      <c r="FZG21" s="43"/>
      <c r="FZH21" s="43"/>
      <c r="FZI21" s="43"/>
      <c r="FZJ21" s="43"/>
      <c r="FZK21" s="43"/>
      <c r="FZL21" s="43"/>
      <c r="FZM21" s="43"/>
      <c r="FZN21" s="43"/>
      <c r="FZO21" s="43"/>
      <c r="FZP21" s="43"/>
      <c r="FZQ21" s="43"/>
      <c r="FZR21" s="43"/>
      <c r="FZS21" s="43"/>
      <c r="FZT21" s="43"/>
      <c r="FZU21" s="43"/>
      <c r="FZV21" s="43"/>
      <c r="FZW21" s="43"/>
      <c r="FZX21" s="43"/>
      <c r="FZY21" s="43"/>
      <c r="FZZ21" s="43"/>
      <c r="GAA21" s="43"/>
      <c r="GAB21" s="43"/>
      <c r="GAC21" s="43"/>
      <c r="GAD21" s="43"/>
      <c r="GAE21" s="43"/>
      <c r="GAF21" s="43"/>
      <c r="GAG21" s="43"/>
      <c r="GAH21" s="43"/>
      <c r="GAI21" s="43"/>
      <c r="GAJ21" s="43"/>
      <c r="GAK21" s="43"/>
      <c r="GAL21" s="43"/>
      <c r="GAM21" s="43"/>
      <c r="GAN21" s="43"/>
      <c r="GAO21" s="43"/>
      <c r="GAP21" s="43"/>
      <c r="GAQ21" s="43"/>
      <c r="GAR21" s="43"/>
      <c r="GAS21" s="43"/>
      <c r="GAT21" s="43"/>
      <c r="GAU21" s="43"/>
      <c r="GAV21" s="43"/>
      <c r="GAW21" s="43"/>
      <c r="GAX21" s="43"/>
      <c r="GAY21" s="43"/>
      <c r="GAZ21" s="43"/>
      <c r="GBA21" s="43"/>
      <c r="GBB21" s="43"/>
      <c r="GBC21" s="43"/>
      <c r="GBD21" s="43"/>
      <c r="GBE21" s="43"/>
      <c r="GBF21" s="43"/>
      <c r="GBG21" s="43"/>
      <c r="GBH21" s="43"/>
      <c r="GBI21" s="43"/>
      <c r="GBJ21" s="43"/>
      <c r="GBK21" s="43"/>
      <c r="GBL21" s="43"/>
      <c r="GBM21" s="43"/>
      <c r="GBN21" s="43"/>
      <c r="GBO21" s="43"/>
      <c r="GBP21" s="43"/>
      <c r="GBQ21" s="43"/>
      <c r="GBR21" s="43"/>
      <c r="GBS21" s="43"/>
      <c r="GBT21" s="43"/>
      <c r="GBU21" s="43"/>
      <c r="GBV21" s="43"/>
      <c r="GBW21" s="43"/>
      <c r="GBX21" s="43"/>
      <c r="GBY21" s="43"/>
      <c r="GBZ21" s="43"/>
      <c r="GCA21" s="43"/>
      <c r="GCB21" s="43"/>
      <c r="GCC21" s="43"/>
      <c r="GCD21" s="43"/>
      <c r="GCE21" s="43"/>
      <c r="GCF21" s="43"/>
      <c r="GCG21" s="43"/>
      <c r="GCH21" s="43"/>
      <c r="GCI21" s="43"/>
      <c r="GCJ21" s="43"/>
      <c r="GCK21" s="43"/>
      <c r="GCL21" s="43"/>
      <c r="GCM21" s="43"/>
      <c r="GCN21" s="43"/>
      <c r="GCO21" s="43"/>
      <c r="GCP21" s="43"/>
      <c r="GCQ21" s="43"/>
      <c r="GCR21" s="43"/>
      <c r="GCS21" s="43"/>
      <c r="GCT21" s="43"/>
      <c r="GCU21" s="43"/>
      <c r="GCV21" s="43"/>
      <c r="GCW21" s="43"/>
      <c r="GCX21" s="43"/>
      <c r="GCY21" s="43"/>
      <c r="GCZ21" s="43"/>
      <c r="GDA21" s="43"/>
      <c r="GDB21" s="43"/>
      <c r="GDC21" s="43"/>
      <c r="GDD21" s="43"/>
      <c r="GDE21" s="43"/>
      <c r="GDF21" s="43"/>
      <c r="GDG21" s="43"/>
      <c r="GDH21" s="43"/>
      <c r="GDI21" s="43"/>
      <c r="GDJ21" s="43"/>
      <c r="GDK21" s="43"/>
      <c r="GDL21" s="43"/>
      <c r="GDM21" s="43"/>
      <c r="GDN21" s="43"/>
      <c r="GDO21" s="43"/>
      <c r="GDP21" s="43"/>
      <c r="GDQ21" s="43"/>
      <c r="GDR21" s="43"/>
      <c r="GDS21" s="43"/>
      <c r="GDT21" s="43"/>
      <c r="GDU21" s="43"/>
      <c r="GDV21" s="43"/>
      <c r="GDW21" s="43"/>
      <c r="GDX21" s="43"/>
      <c r="GDY21" s="43"/>
      <c r="GDZ21" s="43"/>
      <c r="GEA21" s="43"/>
      <c r="GEB21" s="43"/>
      <c r="GEC21" s="43"/>
      <c r="GED21" s="43"/>
      <c r="GEE21" s="43"/>
      <c r="GEF21" s="43"/>
      <c r="GEG21" s="43"/>
      <c r="GEH21" s="43"/>
      <c r="GEI21" s="43"/>
      <c r="GEJ21" s="43"/>
      <c r="GEK21" s="43"/>
      <c r="GEL21" s="43"/>
      <c r="GEM21" s="43"/>
      <c r="GEN21" s="43"/>
      <c r="GEO21" s="43"/>
      <c r="GEP21" s="43"/>
      <c r="GEQ21" s="43"/>
      <c r="GER21" s="43"/>
      <c r="GES21" s="43"/>
      <c r="GET21" s="43"/>
      <c r="GEU21" s="43"/>
      <c r="GEV21" s="43"/>
      <c r="GEW21" s="43"/>
      <c r="GEX21" s="43"/>
      <c r="GEY21" s="43"/>
      <c r="GEZ21" s="43"/>
      <c r="GFA21" s="43"/>
      <c r="GFB21" s="43"/>
      <c r="GFC21" s="43"/>
      <c r="GFD21" s="43"/>
      <c r="GFE21" s="43"/>
      <c r="GFF21" s="43"/>
      <c r="GFG21" s="43"/>
      <c r="GFH21" s="43"/>
      <c r="GFI21" s="43"/>
      <c r="GFJ21" s="43"/>
      <c r="GFK21" s="43"/>
      <c r="GFL21" s="43"/>
      <c r="GFM21" s="43"/>
      <c r="GFN21" s="43"/>
      <c r="GFO21" s="43"/>
      <c r="GFP21" s="43"/>
      <c r="GFQ21" s="43"/>
      <c r="GFR21" s="43"/>
      <c r="GFS21" s="43"/>
      <c r="GFT21" s="43"/>
      <c r="GFU21" s="43"/>
      <c r="GFV21" s="43"/>
      <c r="GFW21" s="43"/>
      <c r="GFX21" s="43"/>
      <c r="GFY21" s="43"/>
      <c r="GFZ21" s="43"/>
      <c r="GGA21" s="43"/>
      <c r="GGB21" s="43"/>
      <c r="GGC21" s="43"/>
      <c r="GGD21" s="43"/>
      <c r="GGE21" s="43"/>
      <c r="GGF21" s="43"/>
      <c r="GGG21" s="43"/>
      <c r="GGH21" s="43"/>
      <c r="GGI21" s="43"/>
      <c r="GGJ21" s="43"/>
      <c r="GGK21" s="43"/>
      <c r="GGL21" s="43"/>
      <c r="GGM21" s="43"/>
      <c r="GGN21" s="43"/>
      <c r="GGO21" s="43"/>
      <c r="GGP21" s="43"/>
      <c r="GGQ21" s="43"/>
      <c r="GGR21" s="43"/>
      <c r="GGS21" s="43"/>
      <c r="GGT21" s="43"/>
      <c r="GGU21" s="43"/>
      <c r="GGV21" s="43"/>
      <c r="GGW21" s="43"/>
      <c r="GGX21" s="43"/>
      <c r="GGY21" s="43"/>
      <c r="GGZ21" s="43"/>
      <c r="GHA21" s="43"/>
      <c r="GHB21" s="43"/>
      <c r="GHC21" s="43"/>
      <c r="GHD21" s="43"/>
      <c r="GHE21" s="43"/>
      <c r="GHF21" s="43"/>
      <c r="GHG21" s="43"/>
      <c r="GHH21" s="43"/>
      <c r="GHI21" s="43"/>
      <c r="GHJ21" s="43"/>
      <c r="GHK21" s="43"/>
      <c r="GHL21" s="43"/>
      <c r="GHM21" s="43"/>
      <c r="GHN21" s="43"/>
      <c r="GHO21" s="43"/>
      <c r="GHP21" s="43"/>
      <c r="GHQ21" s="43"/>
      <c r="GHR21" s="43"/>
      <c r="GHS21" s="43"/>
      <c r="GHT21" s="43"/>
      <c r="GHU21" s="43"/>
      <c r="GHV21" s="43"/>
      <c r="GHW21" s="43"/>
      <c r="GHX21" s="43"/>
      <c r="GHY21" s="43"/>
      <c r="GHZ21" s="43"/>
      <c r="GIA21" s="43"/>
      <c r="GIB21" s="43"/>
      <c r="GIC21" s="43"/>
      <c r="GID21" s="43"/>
      <c r="GIE21" s="43"/>
      <c r="GIF21" s="43"/>
      <c r="GIG21" s="43"/>
      <c r="GIH21" s="43"/>
      <c r="GII21" s="43"/>
      <c r="GIJ21" s="43"/>
      <c r="GIK21" s="43"/>
      <c r="GIL21" s="43"/>
      <c r="GIM21" s="43"/>
      <c r="GIN21" s="43"/>
      <c r="GIO21" s="43"/>
      <c r="GIP21" s="43"/>
      <c r="GIQ21" s="43"/>
      <c r="GIR21" s="43"/>
      <c r="GIS21" s="43"/>
      <c r="GIT21" s="43"/>
      <c r="GIU21" s="43"/>
      <c r="GIV21" s="43"/>
      <c r="GIW21" s="43"/>
      <c r="GIX21" s="43"/>
      <c r="GIY21" s="43"/>
      <c r="GIZ21" s="43"/>
      <c r="GJA21" s="43"/>
      <c r="GJB21" s="43"/>
      <c r="GJC21" s="43"/>
      <c r="GJD21" s="43"/>
      <c r="GJE21" s="43"/>
      <c r="GJF21" s="43"/>
      <c r="GJG21" s="43"/>
      <c r="GJH21" s="43"/>
      <c r="GJI21" s="43"/>
      <c r="GJJ21" s="43"/>
      <c r="GJK21" s="43"/>
      <c r="GJL21" s="43"/>
      <c r="GJM21" s="43"/>
      <c r="GJN21" s="43"/>
      <c r="GJO21" s="43"/>
      <c r="GJP21" s="43"/>
      <c r="GJQ21" s="43"/>
      <c r="GJR21" s="43"/>
      <c r="GJS21" s="43"/>
      <c r="GJT21" s="43"/>
      <c r="GJU21" s="43"/>
      <c r="GJV21" s="43"/>
      <c r="GJW21" s="43"/>
      <c r="GJX21" s="43"/>
      <c r="GJY21" s="43"/>
      <c r="GJZ21" s="43"/>
      <c r="GKA21" s="43"/>
      <c r="GKB21" s="43"/>
      <c r="GKC21" s="43"/>
      <c r="GKD21" s="43"/>
      <c r="GKE21" s="43"/>
      <c r="GKF21" s="43"/>
      <c r="GKG21" s="43"/>
      <c r="GKH21" s="43"/>
      <c r="GKI21" s="43"/>
      <c r="GKJ21" s="43"/>
      <c r="GKK21" s="43"/>
      <c r="GKL21" s="43"/>
      <c r="GKM21" s="43"/>
      <c r="GKN21" s="43"/>
      <c r="GKO21" s="43"/>
      <c r="GKP21" s="43"/>
      <c r="GKQ21" s="43"/>
      <c r="GKR21" s="43"/>
      <c r="GKS21" s="43"/>
      <c r="GKT21" s="43"/>
      <c r="GKU21" s="43"/>
      <c r="GKV21" s="43"/>
      <c r="GKW21" s="43"/>
      <c r="GKX21" s="43"/>
      <c r="GKY21" s="43"/>
      <c r="GKZ21" s="43"/>
      <c r="GLA21" s="43"/>
      <c r="GLB21" s="43"/>
      <c r="GLC21" s="43"/>
      <c r="GLD21" s="43"/>
      <c r="GLE21" s="43"/>
      <c r="GLF21" s="43"/>
      <c r="GLG21" s="43"/>
      <c r="GLH21" s="43"/>
      <c r="GLI21" s="43"/>
      <c r="GLJ21" s="43"/>
      <c r="GLK21" s="43"/>
      <c r="GLL21" s="43"/>
      <c r="GLM21" s="43"/>
      <c r="GLN21" s="43"/>
      <c r="GLO21" s="43"/>
      <c r="GLP21" s="43"/>
      <c r="GLQ21" s="43"/>
      <c r="GLR21" s="43"/>
      <c r="GLS21" s="43"/>
      <c r="GLT21" s="43"/>
      <c r="GLU21" s="43"/>
      <c r="GLV21" s="43"/>
      <c r="GLW21" s="43"/>
      <c r="GLX21" s="43"/>
      <c r="GLY21" s="43"/>
      <c r="GLZ21" s="43"/>
      <c r="GMA21" s="43"/>
      <c r="GMB21" s="43"/>
      <c r="GMC21" s="43"/>
      <c r="GMD21" s="43"/>
      <c r="GME21" s="43"/>
      <c r="GMF21" s="43"/>
      <c r="GMG21" s="43"/>
      <c r="GMH21" s="43"/>
      <c r="GMI21" s="43"/>
      <c r="GMJ21" s="43"/>
      <c r="GMK21" s="43"/>
      <c r="GML21" s="43"/>
      <c r="GMM21" s="43"/>
      <c r="GMN21" s="43"/>
      <c r="GMO21" s="43"/>
      <c r="GMP21" s="43"/>
      <c r="GMQ21" s="43"/>
      <c r="GMR21" s="43"/>
      <c r="GMS21" s="43"/>
      <c r="GMT21" s="43"/>
      <c r="GMU21" s="43"/>
      <c r="GMV21" s="43"/>
      <c r="GMW21" s="43"/>
      <c r="GMX21" s="43"/>
      <c r="GMY21" s="43"/>
      <c r="GMZ21" s="43"/>
      <c r="GNA21" s="43"/>
      <c r="GNB21" s="43"/>
      <c r="GNC21" s="43"/>
      <c r="GND21" s="43"/>
      <c r="GNE21" s="43"/>
      <c r="GNF21" s="43"/>
      <c r="GNG21" s="43"/>
      <c r="GNH21" s="43"/>
      <c r="GNI21" s="43"/>
      <c r="GNJ21" s="43"/>
      <c r="GNK21" s="43"/>
      <c r="GNL21" s="43"/>
      <c r="GNM21" s="43"/>
      <c r="GNN21" s="43"/>
      <c r="GNO21" s="43"/>
      <c r="GNP21" s="43"/>
      <c r="GNQ21" s="43"/>
      <c r="GNR21" s="43"/>
      <c r="GNS21" s="43"/>
      <c r="GNT21" s="43"/>
      <c r="GNU21" s="43"/>
      <c r="GNV21" s="43"/>
      <c r="GNW21" s="43"/>
      <c r="GNX21" s="43"/>
      <c r="GNY21" s="43"/>
      <c r="GNZ21" s="43"/>
      <c r="GOA21" s="43"/>
      <c r="GOB21" s="43"/>
      <c r="GOC21" s="43"/>
      <c r="GOD21" s="43"/>
      <c r="GOE21" s="43"/>
      <c r="GOF21" s="43"/>
      <c r="GOG21" s="43"/>
      <c r="GOH21" s="43"/>
      <c r="GOI21" s="43"/>
      <c r="GOJ21" s="43"/>
      <c r="GOK21" s="43"/>
      <c r="GOL21" s="43"/>
      <c r="GOM21" s="43"/>
      <c r="GON21" s="43"/>
      <c r="GOO21" s="43"/>
      <c r="GOP21" s="43"/>
      <c r="GOQ21" s="43"/>
      <c r="GOR21" s="43"/>
      <c r="GOS21" s="43"/>
      <c r="GOT21" s="43"/>
      <c r="GOU21" s="43"/>
      <c r="GOV21" s="43"/>
      <c r="GOW21" s="43"/>
      <c r="GOX21" s="43"/>
      <c r="GOY21" s="43"/>
      <c r="GOZ21" s="43"/>
      <c r="GPA21" s="43"/>
      <c r="GPB21" s="43"/>
      <c r="GPC21" s="43"/>
      <c r="GPD21" s="43"/>
      <c r="GPE21" s="43"/>
      <c r="GPF21" s="43"/>
      <c r="GPG21" s="43"/>
      <c r="GPH21" s="43"/>
      <c r="GPI21" s="43"/>
      <c r="GPJ21" s="43"/>
      <c r="GPK21" s="43"/>
      <c r="GPL21" s="43"/>
      <c r="GPM21" s="43"/>
      <c r="GPN21" s="43"/>
      <c r="GPO21" s="43"/>
      <c r="GPP21" s="43"/>
      <c r="GPQ21" s="43"/>
      <c r="GPR21" s="43"/>
      <c r="GPS21" s="43"/>
      <c r="GPT21" s="43"/>
      <c r="GPU21" s="43"/>
      <c r="GPV21" s="43"/>
      <c r="GPW21" s="43"/>
      <c r="GPX21" s="43"/>
      <c r="GPY21" s="43"/>
      <c r="GPZ21" s="43"/>
      <c r="GQA21" s="43"/>
      <c r="GQB21" s="43"/>
      <c r="GQC21" s="43"/>
      <c r="GQD21" s="43"/>
      <c r="GQE21" s="43"/>
      <c r="GQF21" s="43"/>
      <c r="GQG21" s="43"/>
      <c r="GQH21" s="43"/>
      <c r="GQI21" s="43"/>
      <c r="GQJ21" s="43"/>
      <c r="GQK21" s="43"/>
      <c r="GQL21" s="43"/>
      <c r="GQM21" s="43"/>
      <c r="GQN21" s="43"/>
      <c r="GQO21" s="43"/>
      <c r="GQP21" s="43"/>
      <c r="GQQ21" s="43"/>
      <c r="GQR21" s="43"/>
      <c r="GQS21" s="43"/>
      <c r="GQT21" s="43"/>
      <c r="GQU21" s="43"/>
      <c r="GQV21" s="43"/>
      <c r="GQW21" s="43"/>
      <c r="GQX21" s="43"/>
      <c r="GQY21" s="43"/>
      <c r="GQZ21" s="43"/>
      <c r="GRA21" s="43"/>
      <c r="GRB21" s="43"/>
      <c r="GRC21" s="43"/>
      <c r="GRD21" s="43"/>
      <c r="GRE21" s="43"/>
      <c r="GRF21" s="43"/>
      <c r="GRG21" s="43"/>
      <c r="GRH21" s="43"/>
      <c r="GRI21" s="43"/>
      <c r="GRJ21" s="43"/>
      <c r="GRK21" s="43"/>
      <c r="GRL21" s="43"/>
      <c r="GRM21" s="43"/>
      <c r="GRN21" s="43"/>
      <c r="GRO21" s="43"/>
      <c r="GRP21" s="43"/>
      <c r="GRQ21" s="43"/>
      <c r="GRR21" s="43"/>
      <c r="GRS21" s="43"/>
      <c r="GRT21" s="43"/>
      <c r="GRU21" s="43"/>
      <c r="GRV21" s="43"/>
      <c r="GRW21" s="43"/>
      <c r="GRX21" s="43"/>
      <c r="GRY21" s="43"/>
      <c r="GRZ21" s="43"/>
      <c r="GSA21" s="43"/>
      <c r="GSB21" s="43"/>
      <c r="GSC21" s="43"/>
      <c r="GSD21" s="43"/>
      <c r="GSE21" s="43"/>
      <c r="GSF21" s="43"/>
      <c r="GSG21" s="43"/>
      <c r="GSH21" s="43"/>
      <c r="GSI21" s="43"/>
      <c r="GSJ21" s="43"/>
      <c r="GSK21" s="43"/>
      <c r="GSL21" s="43"/>
      <c r="GSM21" s="43"/>
      <c r="GSN21" s="43"/>
      <c r="GSO21" s="43"/>
      <c r="GSP21" s="43"/>
      <c r="GSQ21" s="43"/>
      <c r="GSR21" s="43"/>
      <c r="GSS21" s="43"/>
      <c r="GST21" s="43"/>
      <c r="GSU21" s="43"/>
      <c r="GSV21" s="43"/>
      <c r="GSW21" s="43"/>
      <c r="GSX21" s="43"/>
      <c r="GSY21" s="43"/>
      <c r="GSZ21" s="43"/>
      <c r="GTA21" s="43"/>
      <c r="GTB21" s="43"/>
      <c r="GTC21" s="43"/>
      <c r="GTD21" s="43"/>
      <c r="GTE21" s="43"/>
      <c r="GTF21" s="43"/>
      <c r="GTG21" s="43"/>
      <c r="GTH21" s="43"/>
      <c r="GTI21" s="43"/>
      <c r="GTJ21" s="43"/>
      <c r="GTK21" s="43"/>
      <c r="GTL21" s="43"/>
      <c r="GTM21" s="43"/>
      <c r="GTN21" s="43"/>
      <c r="GTO21" s="43"/>
      <c r="GTP21" s="43"/>
      <c r="GTQ21" s="43"/>
      <c r="GTR21" s="43"/>
      <c r="GTS21" s="43"/>
      <c r="GTT21" s="43"/>
      <c r="GTU21" s="43"/>
      <c r="GTV21" s="43"/>
      <c r="GTW21" s="43"/>
      <c r="GTX21" s="43"/>
      <c r="GTY21" s="43"/>
      <c r="GTZ21" s="43"/>
      <c r="GUA21" s="43"/>
      <c r="GUB21" s="43"/>
      <c r="GUC21" s="43"/>
      <c r="GUD21" s="43"/>
      <c r="GUE21" s="43"/>
      <c r="GUF21" s="43"/>
      <c r="GUG21" s="43"/>
      <c r="GUH21" s="43"/>
      <c r="GUI21" s="43"/>
      <c r="GUJ21" s="43"/>
      <c r="GUK21" s="43"/>
      <c r="GUL21" s="43"/>
      <c r="GUM21" s="43"/>
      <c r="GUN21" s="43"/>
      <c r="GUO21" s="43"/>
      <c r="GUP21" s="43"/>
      <c r="GUQ21" s="43"/>
      <c r="GUR21" s="43"/>
      <c r="GUS21" s="43"/>
      <c r="GUT21" s="43"/>
      <c r="GUU21" s="43"/>
      <c r="GUV21" s="43"/>
      <c r="GUW21" s="43"/>
      <c r="GUX21" s="43"/>
      <c r="GUY21" s="43"/>
      <c r="GUZ21" s="43"/>
      <c r="GVA21" s="43"/>
      <c r="GVB21" s="43"/>
      <c r="GVC21" s="43"/>
      <c r="GVD21" s="43"/>
      <c r="GVE21" s="43"/>
      <c r="GVF21" s="43"/>
      <c r="GVG21" s="43"/>
      <c r="GVH21" s="43"/>
      <c r="GVI21" s="43"/>
      <c r="GVJ21" s="43"/>
      <c r="GVK21" s="43"/>
      <c r="GVL21" s="43"/>
      <c r="GVM21" s="43"/>
      <c r="GVN21" s="43"/>
      <c r="GVO21" s="43"/>
      <c r="GVP21" s="43"/>
      <c r="GVQ21" s="43"/>
      <c r="GVR21" s="43"/>
      <c r="GVS21" s="43"/>
      <c r="GVT21" s="43"/>
      <c r="GVU21" s="43"/>
      <c r="GVV21" s="43"/>
      <c r="GVW21" s="43"/>
      <c r="GVX21" s="43"/>
      <c r="GVY21" s="43"/>
      <c r="GVZ21" s="43"/>
      <c r="GWA21" s="43"/>
      <c r="GWB21" s="43"/>
      <c r="GWC21" s="43"/>
      <c r="GWD21" s="43"/>
      <c r="GWE21" s="43"/>
      <c r="GWF21" s="43"/>
      <c r="GWG21" s="43"/>
      <c r="GWH21" s="43"/>
      <c r="GWI21" s="43"/>
      <c r="GWJ21" s="43"/>
      <c r="GWK21" s="43"/>
      <c r="GWL21" s="43"/>
      <c r="GWM21" s="43"/>
      <c r="GWN21" s="43"/>
      <c r="GWO21" s="43"/>
      <c r="GWP21" s="43"/>
      <c r="GWQ21" s="43"/>
      <c r="GWR21" s="43"/>
      <c r="GWS21" s="43"/>
      <c r="GWT21" s="43"/>
      <c r="GWU21" s="43"/>
      <c r="GWV21" s="43"/>
      <c r="GWW21" s="43"/>
      <c r="GWX21" s="43"/>
      <c r="GWY21" s="43"/>
      <c r="GWZ21" s="43"/>
      <c r="GXA21" s="43"/>
      <c r="GXB21" s="43"/>
      <c r="GXC21" s="43"/>
      <c r="GXD21" s="43"/>
      <c r="GXE21" s="43"/>
      <c r="GXF21" s="43"/>
      <c r="GXG21" s="43"/>
      <c r="GXH21" s="43"/>
      <c r="GXI21" s="43"/>
      <c r="GXJ21" s="43"/>
      <c r="GXK21" s="43"/>
      <c r="GXL21" s="43"/>
      <c r="GXM21" s="43"/>
      <c r="GXN21" s="43"/>
      <c r="GXO21" s="43"/>
      <c r="GXP21" s="43"/>
      <c r="GXQ21" s="43"/>
      <c r="GXR21" s="43"/>
      <c r="GXS21" s="43"/>
      <c r="GXT21" s="43"/>
      <c r="GXU21" s="43"/>
      <c r="GXV21" s="43"/>
      <c r="GXW21" s="43"/>
      <c r="GXX21" s="43"/>
      <c r="GXY21" s="43"/>
      <c r="GXZ21" s="43"/>
      <c r="GYA21" s="43"/>
      <c r="GYB21" s="43"/>
      <c r="GYC21" s="43"/>
      <c r="GYD21" s="43"/>
      <c r="GYE21" s="43"/>
      <c r="GYF21" s="43"/>
      <c r="GYG21" s="43"/>
      <c r="GYH21" s="43"/>
      <c r="GYI21" s="43"/>
      <c r="GYJ21" s="43"/>
      <c r="GYK21" s="43"/>
      <c r="GYL21" s="43"/>
      <c r="GYM21" s="43"/>
      <c r="GYN21" s="43"/>
      <c r="GYO21" s="43"/>
      <c r="GYP21" s="43"/>
      <c r="GYQ21" s="43"/>
      <c r="GYR21" s="43"/>
      <c r="GYS21" s="43"/>
      <c r="GYT21" s="43"/>
      <c r="GYU21" s="43"/>
      <c r="GYV21" s="43"/>
      <c r="GYW21" s="43"/>
      <c r="GYX21" s="43"/>
      <c r="GYY21" s="43"/>
      <c r="GYZ21" s="43"/>
      <c r="GZA21" s="43"/>
      <c r="GZB21" s="43"/>
      <c r="GZC21" s="43"/>
      <c r="GZD21" s="43"/>
      <c r="GZE21" s="43"/>
      <c r="GZF21" s="43"/>
      <c r="GZG21" s="43"/>
      <c r="GZH21" s="43"/>
      <c r="GZI21" s="43"/>
      <c r="GZJ21" s="43"/>
      <c r="GZK21" s="43"/>
      <c r="GZL21" s="43"/>
      <c r="GZM21" s="43"/>
      <c r="GZN21" s="43"/>
      <c r="GZO21" s="43"/>
      <c r="GZP21" s="43"/>
      <c r="GZQ21" s="43"/>
      <c r="GZR21" s="43"/>
      <c r="GZS21" s="43"/>
      <c r="GZT21" s="43"/>
      <c r="GZU21" s="43"/>
      <c r="GZV21" s="43"/>
      <c r="GZW21" s="43"/>
      <c r="GZX21" s="43"/>
      <c r="GZY21" s="43"/>
      <c r="GZZ21" s="43"/>
      <c r="HAA21" s="43"/>
      <c r="HAB21" s="43"/>
      <c r="HAC21" s="43"/>
      <c r="HAD21" s="43"/>
      <c r="HAE21" s="43"/>
      <c r="HAF21" s="43"/>
      <c r="HAG21" s="43"/>
      <c r="HAH21" s="43"/>
      <c r="HAI21" s="43"/>
      <c r="HAJ21" s="43"/>
      <c r="HAK21" s="43"/>
      <c r="HAL21" s="43"/>
      <c r="HAM21" s="43"/>
      <c r="HAN21" s="43"/>
      <c r="HAO21" s="43"/>
      <c r="HAP21" s="43"/>
      <c r="HAQ21" s="43"/>
      <c r="HAR21" s="43"/>
      <c r="HAS21" s="43"/>
      <c r="HAT21" s="43"/>
      <c r="HAU21" s="43"/>
      <c r="HAV21" s="43"/>
      <c r="HAW21" s="43"/>
      <c r="HAX21" s="43"/>
      <c r="HAY21" s="43"/>
      <c r="HAZ21" s="43"/>
      <c r="HBA21" s="43"/>
      <c r="HBB21" s="43"/>
      <c r="HBC21" s="43"/>
      <c r="HBD21" s="43"/>
      <c r="HBE21" s="43"/>
      <c r="HBF21" s="43"/>
      <c r="HBG21" s="43"/>
      <c r="HBH21" s="43"/>
      <c r="HBI21" s="43"/>
      <c r="HBJ21" s="43"/>
      <c r="HBK21" s="43"/>
      <c r="HBL21" s="43"/>
      <c r="HBM21" s="43"/>
      <c r="HBN21" s="43"/>
      <c r="HBO21" s="43"/>
      <c r="HBP21" s="43"/>
      <c r="HBQ21" s="43"/>
      <c r="HBR21" s="43"/>
      <c r="HBS21" s="43"/>
      <c r="HBT21" s="43"/>
      <c r="HBU21" s="43"/>
      <c r="HBV21" s="43"/>
      <c r="HBW21" s="43"/>
      <c r="HBX21" s="43"/>
      <c r="HBY21" s="43"/>
      <c r="HBZ21" s="43"/>
      <c r="HCA21" s="43"/>
      <c r="HCB21" s="43"/>
      <c r="HCC21" s="43"/>
      <c r="HCD21" s="43"/>
      <c r="HCE21" s="43"/>
      <c r="HCF21" s="43"/>
      <c r="HCG21" s="43"/>
      <c r="HCH21" s="43"/>
      <c r="HCI21" s="43"/>
      <c r="HCJ21" s="43"/>
      <c r="HCK21" s="43"/>
      <c r="HCL21" s="43"/>
      <c r="HCM21" s="43"/>
      <c r="HCN21" s="43"/>
      <c r="HCO21" s="43"/>
      <c r="HCP21" s="43"/>
      <c r="HCQ21" s="43"/>
      <c r="HCR21" s="43"/>
      <c r="HCS21" s="43"/>
      <c r="HCT21" s="43"/>
      <c r="HCU21" s="43"/>
      <c r="HCV21" s="43"/>
      <c r="HCW21" s="43"/>
      <c r="HCX21" s="43"/>
      <c r="HCY21" s="43"/>
      <c r="HCZ21" s="43"/>
      <c r="HDA21" s="43"/>
      <c r="HDB21" s="43"/>
      <c r="HDC21" s="43"/>
      <c r="HDD21" s="43"/>
      <c r="HDE21" s="43"/>
      <c r="HDF21" s="43"/>
      <c r="HDG21" s="43"/>
      <c r="HDH21" s="43"/>
      <c r="HDI21" s="43"/>
      <c r="HDJ21" s="43"/>
      <c r="HDK21" s="43"/>
      <c r="HDL21" s="43"/>
      <c r="HDM21" s="43"/>
      <c r="HDN21" s="43"/>
      <c r="HDO21" s="43"/>
      <c r="HDP21" s="43"/>
      <c r="HDQ21" s="43"/>
      <c r="HDR21" s="43"/>
      <c r="HDS21" s="43"/>
      <c r="HDT21" s="43"/>
      <c r="HDU21" s="43"/>
      <c r="HDV21" s="43"/>
      <c r="HDW21" s="43"/>
      <c r="HDX21" s="43"/>
      <c r="HDY21" s="43"/>
      <c r="HDZ21" s="43"/>
      <c r="HEA21" s="43"/>
      <c r="HEB21" s="43"/>
      <c r="HEC21" s="43"/>
      <c r="HED21" s="43"/>
      <c r="HEE21" s="43"/>
      <c r="HEF21" s="43"/>
      <c r="HEG21" s="43"/>
      <c r="HEH21" s="43"/>
      <c r="HEI21" s="43"/>
      <c r="HEJ21" s="43"/>
      <c r="HEK21" s="43"/>
      <c r="HEL21" s="43"/>
      <c r="HEM21" s="43"/>
      <c r="HEN21" s="43"/>
      <c r="HEO21" s="43"/>
      <c r="HEP21" s="43"/>
      <c r="HEQ21" s="43"/>
      <c r="HER21" s="43"/>
      <c r="HES21" s="43"/>
      <c r="HET21" s="43"/>
      <c r="HEU21" s="43"/>
      <c r="HEV21" s="43"/>
      <c r="HEW21" s="43"/>
      <c r="HEX21" s="43"/>
      <c r="HEY21" s="43"/>
      <c r="HEZ21" s="43"/>
      <c r="HFA21" s="43"/>
      <c r="HFB21" s="43"/>
      <c r="HFC21" s="43"/>
      <c r="HFD21" s="43"/>
      <c r="HFE21" s="43"/>
      <c r="HFF21" s="43"/>
      <c r="HFG21" s="43"/>
      <c r="HFH21" s="43"/>
      <c r="HFI21" s="43"/>
      <c r="HFJ21" s="43"/>
      <c r="HFK21" s="43"/>
      <c r="HFL21" s="43"/>
      <c r="HFM21" s="43"/>
      <c r="HFN21" s="43"/>
      <c r="HFO21" s="43"/>
      <c r="HFP21" s="43"/>
      <c r="HFQ21" s="43"/>
      <c r="HFR21" s="43"/>
      <c r="HFS21" s="43"/>
      <c r="HFT21" s="43"/>
      <c r="HFU21" s="43"/>
      <c r="HFV21" s="43"/>
      <c r="HFW21" s="43"/>
      <c r="HFX21" s="43"/>
      <c r="HFY21" s="43"/>
      <c r="HFZ21" s="43"/>
      <c r="HGA21" s="43"/>
      <c r="HGB21" s="43"/>
      <c r="HGC21" s="43"/>
      <c r="HGD21" s="43"/>
      <c r="HGE21" s="43"/>
      <c r="HGF21" s="43"/>
      <c r="HGG21" s="43"/>
      <c r="HGH21" s="43"/>
      <c r="HGI21" s="43"/>
      <c r="HGJ21" s="43"/>
      <c r="HGK21" s="43"/>
      <c r="HGL21" s="43"/>
      <c r="HGM21" s="43"/>
      <c r="HGN21" s="43"/>
      <c r="HGO21" s="43"/>
      <c r="HGP21" s="43"/>
      <c r="HGQ21" s="43"/>
      <c r="HGR21" s="43"/>
      <c r="HGS21" s="43"/>
      <c r="HGT21" s="43"/>
      <c r="HGU21" s="43"/>
      <c r="HGV21" s="43"/>
      <c r="HGW21" s="43"/>
      <c r="HGX21" s="43"/>
      <c r="HGY21" s="43"/>
      <c r="HGZ21" s="43"/>
      <c r="HHA21" s="43"/>
      <c r="HHB21" s="43"/>
      <c r="HHC21" s="43"/>
      <c r="HHD21" s="43"/>
      <c r="HHE21" s="43"/>
      <c r="HHF21" s="43"/>
      <c r="HHG21" s="43"/>
      <c r="HHH21" s="43"/>
      <c r="HHI21" s="43"/>
      <c r="HHJ21" s="43"/>
      <c r="HHK21" s="43"/>
      <c r="HHL21" s="43"/>
      <c r="HHM21" s="43"/>
      <c r="HHN21" s="43"/>
      <c r="HHO21" s="43"/>
      <c r="HHP21" s="43"/>
      <c r="HHQ21" s="43"/>
      <c r="HHR21" s="43"/>
      <c r="HHS21" s="43"/>
      <c r="HHT21" s="43"/>
      <c r="HHU21" s="43"/>
      <c r="HHV21" s="43"/>
      <c r="HHW21" s="43"/>
      <c r="HHX21" s="43"/>
      <c r="HHY21" s="43"/>
      <c r="HHZ21" s="43"/>
      <c r="HIA21" s="43"/>
      <c r="HIB21" s="43"/>
      <c r="HIC21" s="43"/>
      <c r="HID21" s="43"/>
      <c r="HIE21" s="43"/>
      <c r="HIF21" s="43"/>
      <c r="HIG21" s="43"/>
      <c r="HIH21" s="43"/>
      <c r="HII21" s="43"/>
      <c r="HIJ21" s="43"/>
      <c r="HIK21" s="43"/>
      <c r="HIL21" s="43"/>
      <c r="HIM21" s="43"/>
      <c r="HIN21" s="43"/>
      <c r="HIO21" s="43"/>
      <c r="HIP21" s="43"/>
      <c r="HIQ21" s="43"/>
      <c r="HIR21" s="43"/>
      <c r="HIS21" s="43"/>
      <c r="HIT21" s="43"/>
      <c r="HIU21" s="43"/>
      <c r="HIV21" s="43"/>
      <c r="HIW21" s="43"/>
      <c r="HIX21" s="43"/>
      <c r="HIY21" s="43"/>
      <c r="HIZ21" s="43"/>
      <c r="HJA21" s="43"/>
      <c r="HJB21" s="43"/>
      <c r="HJC21" s="43"/>
      <c r="HJD21" s="43"/>
      <c r="HJE21" s="43"/>
      <c r="HJF21" s="43"/>
      <c r="HJG21" s="43"/>
      <c r="HJH21" s="43"/>
      <c r="HJI21" s="43"/>
      <c r="HJJ21" s="43"/>
      <c r="HJK21" s="43"/>
      <c r="HJL21" s="43"/>
      <c r="HJM21" s="43"/>
      <c r="HJN21" s="43"/>
      <c r="HJO21" s="43"/>
      <c r="HJP21" s="43"/>
      <c r="HJQ21" s="43"/>
      <c r="HJR21" s="43"/>
      <c r="HJS21" s="43"/>
      <c r="HJT21" s="43"/>
      <c r="HJU21" s="43"/>
      <c r="HJV21" s="43"/>
      <c r="HJW21" s="43"/>
      <c r="HJX21" s="43"/>
      <c r="HJY21" s="43"/>
      <c r="HJZ21" s="43"/>
      <c r="HKA21" s="43"/>
      <c r="HKB21" s="43"/>
      <c r="HKC21" s="43"/>
      <c r="HKD21" s="43"/>
      <c r="HKE21" s="43"/>
      <c r="HKF21" s="43"/>
      <c r="HKG21" s="43"/>
      <c r="HKH21" s="43"/>
      <c r="HKI21" s="43"/>
      <c r="HKJ21" s="43"/>
      <c r="HKK21" s="43"/>
      <c r="HKL21" s="43"/>
      <c r="HKM21" s="43"/>
      <c r="HKN21" s="43"/>
      <c r="HKO21" s="43"/>
      <c r="HKP21" s="43"/>
      <c r="HKQ21" s="43"/>
      <c r="HKR21" s="43"/>
      <c r="HKS21" s="43"/>
      <c r="HKT21" s="43"/>
      <c r="HKU21" s="43"/>
      <c r="HKV21" s="43"/>
      <c r="HKW21" s="43"/>
      <c r="HKX21" s="43"/>
      <c r="HKY21" s="43"/>
      <c r="HKZ21" s="43"/>
      <c r="HLA21" s="43"/>
      <c r="HLB21" s="43"/>
      <c r="HLC21" s="43"/>
      <c r="HLD21" s="43"/>
      <c r="HLE21" s="43"/>
      <c r="HLF21" s="43"/>
      <c r="HLG21" s="43"/>
      <c r="HLH21" s="43"/>
      <c r="HLI21" s="43"/>
      <c r="HLJ21" s="43"/>
      <c r="HLK21" s="43"/>
      <c r="HLL21" s="43"/>
      <c r="HLM21" s="43"/>
      <c r="HLN21" s="43"/>
      <c r="HLO21" s="43"/>
      <c r="HLP21" s="43"/>
      <c r="HLQ21" s="43"/>
      <c r="HLR21" s="43"/>
      <c r="HLS21" s="43"/>
      <c r="HLT21" s="43"/>
      <c r="HLU21" s="43"/>
      <c r="HLV21" s="43"/>
      <c r="HLW21" s="43"/>
      <c r="HLX21" s="43"/>
      <c r="HLY21" s="43"/>
      <c r="HLZ21" s="43"/>
      <c r="HMA21" s="43"/>
      <c r="HMB21" s="43"/>
      <c r="HMC21" s="43"/>
      <c r="HMD21" s="43"/>
      <c r="HME21" s="43"/>
      <c r="HMF21" s="43"/>
      <c r="HMG21" s="43"/>
      <c r="HMH21" s="43"/>
      <c r="HMI21" s="43"/>
      <c r="HMJ21" s="43"/>
      <c r="HMK21" s="43"/>
      <c r="HML21" s="43"/>
      <c r="HMM21" s="43"/>
      <c r="HMN21" s="43"/>
      <c r="HMO21" s="43"/>
      <c r="HMP21" s="43"/>
      <c r="HMQ21" s="43"/>
      <c r="HMR21" s="43"/>
      <c r="HMS21" s="43"/>
      <c r="HMT21" s="43"/>
      <c r="HMU21" s="43"/>
      <c r="HMV21" s="43"/>
      <c r="HMW21" s="43"/>
      <c r="HMX21" s="43"/>
      <c r="HMY21" s="43"/>
      <c r="HMZ21" s="43"/>
      <c r="HNA21" s="43"/>
      <c r="HNB21" s="43"/>
      <c r="HNC21" s="43"/>
      <c r="HND21" s="43"/>
      <c r="HNE21" s="43"/>
      <c r="HNF21" s="43"/>
      <c r="HNG21" s="43"/>
      <c r="HNH21" s="43"/>
      <c r="HNI21" s="43"/>
      <c r="HNJ21" s="43"/>
      <c r="HNK21" s="43"/>
      <c r="HNL21" s="43"/>
      <c r="HNM21" s="43"/>
      <c r="HNN21" s="43"/>
      <c r="HNO21" s="43"/>
      <c r="HNP21" s="43"/>
      <c r="HNQ21" s="43"/>
      <c r="HNR21" s="43"/>
      <c r="HNS21" s="43"/>
      <c r="HNT21" s="43"/>
      <c r="HNU21" s="43"/>
      <c r="HNV21" s="43"/>
      <c r="HNW21" s="43"/>
      <c r="HNX21" s="43"/>
      <c r="HNY21" s="43"/>
      <c r="HNZ21" s="43"/>
      <c r="HOA21" s="43"/>
      <c r="HOB21" s="43"/>
      <c r="HOC21" s="43"/>
      <c r="HOD21" s="43"/>
      <c r="HOE21" s="43"/>
      <c r="HOF21" s="43"/>
      <c r="HOG21" s="43"/>
      <c r="HOH21" s="43"/>
      <c r="HOI21" s="43"/>
      <c r="HOJ21" s="43"/>
      <c r="HOK21" s="43"/>
      <c r="HOL21" s="43"/>
      <c r="HOM21" s="43"/>
      <c r="HON21" s="43"/>
      <c r="HOO21" s="43"/>
      <c r="HOP21" s="43"/>
      <c r="HOQ21" s="43"/>
      <c r="HOR21" s="43"/>
      <c r="HOS21" s="43"/>
      <c r="HOT21" s="43"/>
      <c r="HOU21" s="43"/>
      <c r="HOV21" s="43"/>
      <c r="HOW21" s="43"/>
      <c r="HOX21" s="43"/>
      <c r="HOY21" s="43"/>
      <c r="HOZ21" s="43"/>
      <c r="HPA21" s="43"/>
      <c r="HPB21" s="43"/>
      <c r="HPC21" s="43"/>
      <c r="HPD21" s="43"/>
      <c r="HPE21" s="43"/>
      <c r="HPF21" s="43"/>
      <c r="HPG21" s="43"/>
      <c r="HPH21" s="43"/>
      <c r="HPI21" s="43"/>
      <c r="HPJ21" s="43"/>
      <c r="HPK21" s="43"/>
      <c r="HPL21" s="43"/>
      <c r="HPM21" s="43"/>
      <c r="HPN21" s="43"/>
      <c r="HPO21" s="43"/>
      <c r="HPP21" s="43"/>
      <c r="HPQ21" s="43"/>
      <c r="HPR21" s="43"/>
      <c r="HPS21" s="43"/>
      <c r="HPT21" s="43"/>
      <c r="HPU21" s="43"/>
      <c r="HPV21" s="43"/>
      <c r="HPW21" s="43"/>
      <c r="HPX21" s="43"/>
      <c r="HPY21" s="43"/>
      <c r="HPZ21" s="43"/>
      <c r="HQA21" s="43"/>
      <c r="HQB21" s="43"/>
      <c r="HQC21" s="43"/>
      <c r="HQD21" s="43"/>
      <c r="HQE21" s="43"/>
      <c r="HQF21" s="43"/>
      <c r="HQG21" s="43"/>
      <c r="HQH21" s="43"/>
      <c r="HQI21" s="43"/>
      <c r="HQJ21" s="43"/>
      <c r="HQK21" s="43"/>
      <c r="HQL21" s="43"/>
      <c r="HQM21" s="43"/>
      <c r="HQN21" s="43"/>
      <c r="HQO21" s="43"/>
      <c r="HQP21" s="43"/>
      <c r="HQQ21" s="43"/>
      <c r="HQR21" s="43"/>
      <c r="HQS21" s="43"/>
      <c r="HQT21" s="43"/>
      <c r="HQU21" s="43"/>
      <c r="HQV21" s="43"/>
      <c r="HQW21" s="43"/>
      <c r="HQX21" s="43"/>
      <c r="HQY21" s="43"/>
      <c r="HQZ21" s="43"/>
      <c r="HRA21" s="43"/>
      <c r="HRB21" s="43"/>
      <c r="HRC21" s="43"/>
      <c r="HRD21" s="43"/>
      <c r="HRE21" s="43"/>
      <c r="HRF21" s="43"/>
      <c r="HRG21" s="43"/>
      <c r="HRH21" s="43"/>
      <c r="HRI21" s="43"/>
      <c r="HRJ21" s="43"/>
      <c r="HRK21" s="43"/>
      <c r="HRL21" s="43"/>
      <c r="HRM21" s="43"/>
      <c r="HRN21" s="43"/>
      <c r="HRO21" s="43"/>
      <c r="HRP21" s="43"/>
      <c r="HRQ21" s="43"/>
      <c r="HRR21" s="43"/>
      <c r="HRS21" s="43"/>
      <c r="HRT21" s="43"/>
      <c r="HRU21" s="43"/>
      <c r="HRV21" s="43"/>
      <c r="HRW21" s="43"/>
      <c r="HRX21" s="43"/>
      <c r="HRY21" s="43"/>
      <c r="HRZ21" s="43"/>
      <c r="HSA21" s="43"/>
      <c r="HSB21" s="43"/>
      <c r="HSC21" s="43"/>
      <c r="HSD21" s="43"/>
      <c r="HSE21" s="43"/>
      <c r="HSF21" s="43"/>
      <c r="HSG21" s="43"/>
      <c r="HSH21" s="43"/>
      <c r="HSI21" s="43"/>
      <c r="HSJ21" s="43"/>
      <c r="HSK21" s="43"/>
      <c r="HSL21" s="43"/>
      <c r="HSM21" s="43"/>
      <c r="HSN21" s="43"/>
      <c r="HSO21" s="43"/>
      <c r="HSP21" s="43"/>
      <c r="HSQ21" s="43"/>
      <c r="HSR21" s="43"/>
      <c r="HSS21" s="43"/>
      <c r="HST21" s="43"/>
      <c r="HSU21" s="43"/>
      <c r="HSV21" s="43"/>
      <c r="HSW21" s="43"/>
      <c r="HSX21" s="43"/>
      <c r="HSY21" s="43"/>
      <c r="HSZ21" s="43"/>
      <c r="HTA21" s="43"/>
      <c r="HTB21" s="43"/>
      <c r="HTC21" s="43"/>
      <c r="HTD21" s="43"/>
      <c r="HTE21" s="43"/>
      <c r="HTF21" s="43"/>
      <c r="HTG21" s="43"/>
      <c r="HTH21" s="43"/>
      <c r="HTI21" s="43"/>
      <c r="HTJ21" s="43"/>
      <c r="HTK21" s="43"/>
      <c r="HTL21" s="43"/>
      <c r="HTM21" s="43"/>
      <c r="HTN21" s="43"/>
      <c r="HTO21" s="43"/>
      <c r="HTP21" s="43"/>
      <c r="HTQ21" s="43"/>
      <c r="HTR21" s="43"/>
      <c r="HTS21" s="43"/>
      <c r="HTT21" s="43"/>
      <c r="HTU21" s="43"/>
      <c r="HTV21" s="43"/>
      <c r="HTW21" s="43"/>
      <c r="HTX21" s="43"/>
      <c r="HTY21" s="43"/>
      <c r="HTZ21" s="43"/>
      <c r="HUA21" s="43"/>
      <c r="HUB21" s="43"/>
      <c r="HUC21" s="43"/>
      <c r="HUD21" s="43"/>
      <c r="HUE21" s="43"/>
      <c r="HUF21" s="43"/>
      <c r="HUG21" s="43"/>
      <c r="HUH21" s="43"/>
      <c r="HUI21" s="43"/>
      <c r="HUJ21" s="43"/>
      <c r="HUK21" s="43"/>
      <c r="HUL21" s="43"/>
      <c r="HUM21" s="43"/>
      <c r="HUN21" s="43"/>
      <c r="HUO21" s="43"/>
      <c r="HUP21" s="43"/>
      <c r="HUQ21" s="43"/>
      <c r="HUR21" s="43"/>
      <c r="HUS21" s="43"/>
      <c r="HUT21" s="43"/>
      <c r="HUU21" s="43"/>
      <c r="HUV21" s="43"/>
      <c r="HUW21" s="43"/>
      <c r="HUX21" s="43"/>
      <c r="HUY21" s="43"/>
      <c r="HUZ21" s="43"/>
      <c r="HVA21" s="43"/>
      <c r="HVB21" s="43"/>
      <c r="HVC21" s="43"/>
      <c r="HVD21" s="43"/>
      <c r="HVE21" s="43"/>
      <c r="HVF21" s="43"/>
      <c r="HVG21" s="43"/>
      <c r="HVH21" s="43"/>
      <c r="HVI21" s="43"/>
      <c r="HVJ21" s="43"/>
      <c r="HVK21" s="43"/>
      <c r="HVL21" s="43"/>
      <c r="HVM21" s="43"/>
      <c r="HVN21" s="43"/>
      <c r="HVO21" s="43"/>
      <c r="HVP21" s="43"/>
      <c r="HVQ21" s="43"/>
      <c r="HVR21" s="43"/>
      <c r="HVS21" s="43"/>
      <c r="HVT21" s="43"/>
      <c r="HVU21" s="43"/>
      <c r="HVV21" s="43"/>
      <c r="HVW21" s="43"/>
      <c r="HVX21" s="43"/>
      <c r="HVY21" s="43"/>
      <c r="HVZ21" s="43"/>
      <c r="HWA21" s="43"/>
      <c r="HWB21" s="43"/>
      <c r="HWC21" s="43"/>
      <c r="HWD21" s="43"/>
      <c r="HWE21" s="43"/>
      <c r="HWF21" s="43"/>
      <c r="HWG21" s="43"/>
      <c r="HWH21" s="43"/>
      <c r="HWI21" s="43"/>
      <c r="HWJ21" s="43"/>
      <c r="HWK21" s="43"/>
      <c r="HWL21" s="43"/>
      <c r="HWM21" s="43"/>
      <c r="HWN21" s="43"/>
      <c r="HWO21" s="43"/>
      <c r="HWP21" s="43"/>
      <c r="HWQ21" s="43"/>
      <c r="HWR21" s="43"/>
      <c r="HWS21" s="43"/>
      <c r="HWT21" s="43"/>
      <c r="HWU21" s="43"/>
      <c r="HWV21" s="43"/>
      <c r="HWW21" s="43"/>
      <c r="HWX21" s="43"/>
      <c r="HWY21" s="43"/>
      <c r="HWZ21" s="43"/>
      <c r="HXA21" s="43"/>
      <c r="HXB21" s="43"/>
      <c r="HXC21" s="43"/>
      <c r="HXD21" s="43"/>
      <c r="HXE21" s="43"/>
      <c r="HXF21" s="43"/>
      <c r="HXG21" s="43"/>
      <c r="HXH21" s="43"/>
      <c r="HXI21" s="43"/>
      <c r="HXJ21" s="43"/>
      <c r="HXK21" s="43"/>
      <c r="HXL21" s="43"/>
      <c r="HXM21" s="43"/>
      <c r="HXN21" s="43"/>
      <c r="HXO21" s="43"/>
      <c r="HXP21" s="43"/>
      <c r="HXQ21" s="43"/>
      <c r="HXR21" s="43"/>
      <c r="HXS21" s="43"/>
      <c r="HXT21" s="43"/>
      <c r="HXU21" s="43"/>
      <c r="HXV21" s="43"/>
      <c r="HXW21" s="43"/>
      <c r="HXX21" s="43"/>
      <c r="HXY21" s="43"/>
      <c r="HXZ21" s="43"/>
      <c r="HYA21" s="43"/>
      <c r="HYB21" s="43"/>
      <c r="HYC21" s="43"/>
      <c r="HYD21" s="43"/>
      <c r="HYE21" s="43"/>
      <c r="HYF21" s="43"/>
      <c r="HYG21" s="43"/>
      <c r="HYH21" s="43"/>
      <c r="HYI21" s="43"/>
      <c r="HYJ21" s="43"/>
      <c r="HYK21" s="43"/>
      <c r="HYL21" s="43"/>
      <c r="HYM21" s="43"/>
      <c r="HYN21" s="43"/>
      <c r="HYO21" s="43"/>
      <c r="HYP21" s="43"/>
      <c r="HYQ21" s="43"/>
      <c r="HYR21" s="43"/>
      <c r="HYS21" s="43"/>
      <c r="HYT21" s="43"/>
      <c r="HYU21" s="43"/>
      <c r="HYV21" s="43"/>
      <c r="HYW21" s="43"/>
      <c r="HYX21" s="43"/>
      <c r="HYY21" s="43"/>
      <c r="HYZ21" s="43"/>
      <c r="HZA21" s="43"/>
      <c r="HZB21" s="43"/>
      <c r="HZC21" s="43"/>
      <c r="HZD21" s="43"/>
      <c r="HZE21" s="43"/>
      <c r="HZF21" s="43"/>
      <c r="HZG21" s="43"/>
      <c r="HZH21" s="43"/>
      <c r="HZI21" s="43"/>
      <c r="HZJ21" s="43"/>
      <c r="HZK21" s="43"/>
      <c r="HZL21" s="43"/>
      <c r="HZM21" s="43"/>
      <c r="HZN21" s="43"/>
      <c r="HZO21" s="43"/>
      <c r="HZP21" s="43"/>
      <c r="HZQ21" s="43"/>
      <c r="HZR21" s="43"/>
      <c r="HZS21" s="43"/>
      <c r="HZT21" s="43"/>
      <c r="HZU21" s="43"/>
      <c r="HZV21" s="43"/>
      <c r="HZW21" s="43"/>
      <c r="HZX21" s="43"/>
      <c r="HZY21" s="43"/>
      <c r="HZZ21" s="43"/>
      <c r="IAA21" s="43"/>
      <c r="IAB21" s="43"/>
      <c r="IAC21" s="43"/>
      <c r="IAD21" s="43"/>
      <c r="IAE21" s="43"/>
      <c r="IAF21" s="43"/>
      <c r="IAG21" s="43"/>
      <c r="IAH21" s="43"/>
      <c r="IAI21" s="43"/>
      <c r="IAJ21" s="43"/>
      <c r="IAK21" s="43"/>
      <c r="IAL21" s="43"/>
      <c r="IAM21" s="43"/>
      <c r="IAN21" s="43"/>
      <c r="IAO21" s="43"/>
      <c r="IAP21" s="43"/>
      <c r="IAQ21" s="43"/>
      <c r="IAR21" s="43"/>
      <c r="IAS21" s="43"/>
      <c r="IAT21" s="43"/>
      <c r="IAU21" s="43"/>
      <c r="IAV21" s="43"/>
      <c r="IAW21" s="43"/>
      <c r="IAX21" s="43"/>
      <c r="IAY21" s="43"/>
      <c r="IAZ21" s="43"/>
      <c r="IBA21" s="43"/>
      <c r="IBB21" s="43"/>
      <c r="IBC21" s="43"/>
      <c r="IBD21" s="43"/>
      <c r="IBE21" s="43"/>
      <c r="IBF21" s="43"/>
      <c r="IBG21" s="43"/>
      <c r="IBH21" s="43"/>
      <c r="IBI21" s="43"/>
      <c r="IBJ21" s="43"/>
      <c r="IBK21" s="43"/>
      <c r="IBL21" s="43"/>
      <c r="IBM21" s="43"/>
      <c r="IBN21" s="43"/>
      <c r="IBO21" s="43"/>
      <c r="IBP21" s="43"/>
      <c r="IBQ21" s="43"/>
      <c r="IBR21" s="43"/>
      <c r="IBS21" s="43"/>
      <c r="IBT21" s="43"/>
      <c r="IBU21" s="43"/>
      <c r="IBV21" s="43"/>
      <c r="IBW21" s="43"/>
      <c r="IBX21" s="43"/>
      <c r="IBY21" s="43"/>
      <c r="IBZ21" s="43"/>
      <c r="ICA21" s="43"/>
      <c r="ICB21" s="43"/>
      <c r="ICC21" s="43"/>
      <c r="ICD21" s="43"/>
      <c r="ICE21" s="43"/>
      <c r="ICF21" s="43"/>
      <c r="ICG21" s="43"/>
      <c r="ICH21" s="43"/>
      <c r="ICI21" s="43"/>
      <c r="ICJ21" s="43"/>
      <c r="ICK21" s="43"/>
      <c r="ICL21" s="43"/>
      <c r="ICM21" s="43"/>
      <c r="ICN21" s="43"/>
      <c r="ICO21" s="43"/>
      <c r="ICP21" s="43"/>
      <c r="ICQ21" s="43"/>
      <c r="ICR21" s="43"/>
      <c r="ICS21" s="43"/>
      <c r="ICT21" s="43"/>
      <c r="ICU21" s="43"/>
      <c r="ICV21" s="43"/>
      <c r="ICW21" s="43"/>
      <c r="ICX21" s="43"/>
      <c r="ICY21" s="43"/>
      <c r="ICZ21" s="43"/>
      <c r="IDA21" s="43"/>
      <c r="IDB21" s="43"/>
      <c r="IDC21" s="43"/>
      <c r="IDD21" s="43"/>
      <c r="IDE21" s="43"/>
      <c r="IDF21" s="43"/>
      <c r="IDG21" s="43"/>
      <c r="IDH21" s="43"/>
      <c r="IDI21" s="43"/>
      <c r="IDJ21" s="43"/>
      <c r="IDK21" s="43"/>
      <c r="IDL21" s="43"/>
      <c r="IDM21" s="43"/>
      <c r="IDN21" s="43"/>
      <c r="IDO21" s="43"/>
      <c r="IDP21" s="43"/>
      <c r="IDQ21" s="43"/>
      <c r="IDR21" s="43"/>
      <c r="IDS21" s="43"/>
      <c r="IDT21" s="43"/>
      <c r="IDU21" s="43"/>
      <c r="IDV21" s="43"/>
      <c r="IDW21" s="43"/>
      <c r="IDX21" s="43"/>
      <c r="IDY21" s="43"/>
      <c r="IDZ21" s="43"/>
      <c r="IEA21" s="43"/>
      <c r="IEB21" s="43"/>
      <c r="IEC21" s="43"/>
      <c r="IED21" s="43"/>
      <c r="IEE21" s="43"/>
      <c r="IEF21" s="43"/>
      <c r="IEG21" s="43"/>
      <c r="IEH21" s="43"/>
      <c r="IEI21" s="43"/>
      <c r="IEJ21" s="43"/>
      <c r="IEK21" s="43"/>
      <c r="IEL21" s="43"/>
      <c r="IEM21" s="43"/>
      <c r="IEN21" s="43"/>
      <c r="IEO21" s="43"/>
      <c r="IEP21" s="43"/>
      <c r="IEQ21" s="43"/>
      <c r="IER21" s="43"/>
      <c r="IES21" s="43"/>
      <c r="IET21" s="43"/>
      <c r="IEU21" s="43"/>
      <c r="IEV21" s="43"/>
      <c r="IEW21" s="43"/>
      <c r="IEX21" s="43"/>
      <c r="IEY21" s="43"/>
      <c r="IEZ21" s="43"/>
      <c r="IFA21" s="43"/>
      <c r="IFB21" s="43"/>
      <c r="IFC21" s="43"/>
      <c r="IFD21" s="43"/>
      <c r="IFE21" s="43"/>
      <c r="IFF21" s="43"/>
      <c r="IFG21" s="43"/>
      <c r="IFH21" s="43"/>
      <c r="IFI21" s="43"/>
      <c r="IFJ21" s="43"/>
      <c r="IFK21" s="43"/>
      <c r="IFL21" s="43"/>
      <c r="IFM21" s="43"/>
      <c r="IFN21" s="43"/>
      <c r="IFO21" s="43"/>
      <c r="IFP21" s="43"/>
      <c r="IFQ21" s="43"/>
      <c r="IFR21" s="43"/>
      <c r="IFS21" s="43"/>
      <c r="IFT21" s="43"/>
      <c r="IFU21" s="43"/>
      <c r="IFV21" s="43"/>
      <c r="IFW21" s="43"/>
      <c r="IFX21" s="43"/>
      <c r="IFY21" s="43"/>
      <c r="IFZ21" s="43"/>
      <c r="IGA21" s="43"/>
      <c r="IGB21" s="43"/>
      <c r="IGC21" s="43"/>
      <c r="IGD21" s="43"/>
      <c r="IGE21" s="43"/>
      <c r="IGF21" s="43"/>
      <c r="IGG21" s="43"/>
      <c r="IGH21" s="43"/>
      <c r="IGI21" s="43"/>
      <c r="IGJ21" s="43"/>
      <c r="IGK21" s="43"/>
      <c r="IGL21" s="43"/>
      <c r="IGM21" s="43"/>
      <c r="IGN21" s="43"/>
      <c r="IGO21" s="43"/>
      <c r="IGP21" s="43"/>
      <c r="IGQ21" s="43"/>
      <c r="IGR21" s="43"/>
      <c r="IGS21" s="43"/>
      <c r="IGT21" s="43"/>
      <c r="IGU21" s="43"/>
      <c r="IGV21" s="43"/>
      <c r="IGW21" s="43"/>
      <c r="IGX21" s="43"/>
      <c r="IGY21" s="43"/>
      <c r="IGZ21" s="43"/>
      <c r="IHA21" s="43"/>
      <c r="IHB21" s="43"/>
      <c r="IHC21" s="43"/>
      <c r="IHD21" s="43"/>
      <c r="IHE21" s="43"/>
      <c r="IHF21" s="43"/>
      <c r="IHG21" s="43"/>
      <c r="IHH21" s="43"/>
      <c r="IHI21" s="43"/>
      <c r="IHJ21" s="43"/>
      <c r="IHK21" s="43"/>
      <c r="IHL21" s="43"/>
      <c r="IHM21" s="43"/>
      <c r="IHN21" s="43"/>
      <c r="IHO21" s="43"/>
      <c r="IHP21" s="43"/>
      <c r="IHQ21" s="43"/>
      <c r="IHR21" s="43"/>
      <c r="IHS21" s="43"/>
      <c r="IHT21" s="43"/>
      <c r="IHU21" s="43"/>
      <c r="IHV21" s="43"/>
      <c r="IHW21" s="43"/>
      <c r="IHX21" s="43"/>
      <c r="IHY21" s="43"/>
      <c r="IHZ21" s="43"/>
      <c r="IIA21" s="43"/>
      <c r="IIB21" s="43"/>
      <c r="IIC21" s="43"/>
      <c r="IID21" s="43"/>
      <c r="IIE21" s="43"/>
      <c r="IIF21" s="43"/>
      <c r="IIG21" s="43"/>
      <c r="IIH21" s="43"/>
      <c r="III21" s="43"/>
      <c r="IIJ21" s="43"/>
      <c r="IIK21" s="43"/>
      <c r="IIL21" s="43"/>
      <c r="IIM21" s="43"/>
      <c r="IIN21" s="43"/>
      <c r="IIO21" s="43"/>
      <c r="IIP21" s="43"/>
      <c r="IIQ21" s="43"/>
      <c r="IIR21" s="43"/>
      <c r="IIS21" s="43"/>
      <c r="IIT21" s="43"/>
      <c r="IIU21" s="43"/>
      <c r="IIV21" s="43"/>
      <c r="IIW21" s="43"/>
      <c r="IIX21" s="43"/>
      <c r="IIY21" s="43"/>
      <c r="IIZ21" s="43"/>
      <c r="IJA21" s="43"/>
      <c r="IJB21" s="43"/>
      <c r="IJC21" s="43"/>
      <c r="IJD21" s="43"/>
      <c r="IJE21" s="43"/>
      <c r="IJF21" s="43"/>
      <c r="IJG21" s="43"/>
      <c r="IJH21" s="43"/>
      <c r="IJI21" s="43"/>
      <c r="IJJ21" s="43"/>
      <c r="IJK21" s="43"/>
      <c r="IJL21" s="43"/>
      <c r="IJM21" s="43"/>
      <c r="IJN21" s="43"/>
      <c r="IJO21" s="43"/>
      <c r="IJP21" s="43"/>
      <c r="IJQ21" s="43"/>
      <c r="IJR21" s="43"/>
      <c r="IJS21" s="43"/>
      <c r="IJT21" s="43"/>
      <c r="IJU21" s="43"/>
      <c r="IJV21" s="43"/>
      <c r="IJW21" s="43"/>
      <c r="IJX21" s="43"/>
      <c r="IJY21" s="43"/>
      <c r="IJZ21" s="43"/>
      <c r="IKA21" s="43"/>
      <c r="IKB21" s="43"/>
      <c r="IKC21" s="43"/>
      <c r="IKD21" s="43"/>
      <c r="IKE21" s="43"/>
      <c r="IKF21" s="43"/>
      <c r="IKG21" s="43"/>
      <c r="IKH21" s="43"/>
      <c r="IKI21" s="43"/>
      <c r="IKJ21" s="43"/>
      <c r="IKK21" s="43"/>
      <c r="IKL21" s="43"/>
      <c r="IKM21" s="43"/>
      <c r="IKN21" s="43"/>
      <c r="IKO21" s="43"/>
      <c r="IKP21" s="43"/>
      <c r="IKQ21" s="43"/>
      <c r="IKR21" s="43"/>
      <c r="IKS21" s="43"/>
      <c r="IKT21" s="43"/>
      <c r="IKU21" s="43"/>
      <c r="IKV21" s="43"/>
      <c r="IKW21" s="43"/>
      <c r="IKX21" s="43"/>
      <c r="IKY21" s="43"/>
      <c r="IKZ21" s="43"/>
      <c r="ILA21" s="43"/>
      <c r="ILB21" s="43"/>
      <c r="ILC21" s="43"/>
      <c r="ILD21" s="43"/>
      <c r="ILE21" s="43"/>
      <c r="ILF21" s="43"/>
      <c r="ILG21" s="43"/>
      <c r="ILH21" s="43"/>
      <c r="ILI21" s="43"/>
      <c r="ILJ21" s="43"/>
      <c r="ILK21" s="43"/>
      <c r="ILL21" s="43"/>
      <c r="ILM21" s="43"/>
      <c r="ILN21" s="43"/>
      <c r="ILO21" s="43"/>
      <c r="ILP21" s="43"/>
      <c r="ILQ21" s="43"/>
      <c r="ILR21" s="43"/>
      <c r="ILS21" s="43"/>
      <c r="ILT21" s="43"/>
      <c r="ILU21" s="43"/>
      <c r="ILV21" s="43"/>
      <c r="ILW21" s="43"/>
      <c r="ILX21" s="43"/>
      <c r="ILY21" s="43"/>
      <c r="ILZ21" s="43"/>
      <c r="IMA21" s="43"/>
      <c r="IMB21" s="43"/>
      <c r="IMC21" s="43"/>
      <c r="IMD21" s="43"/>
      <c r="IME21" s="43"/>
      <c r="IMF21" s="43"/>
      <c r="IMG21" s="43"/>
      <c r="IMH21" s="43"/>
      <c r="IMI21" s="43"/>
      <c r="IMJ21" s="43"/>
      <c r="IMK21" s="43"/>
      <c r="IML21" s="43"/>
      <c r="IMM21" s="43"/>
      <c r="IMN21" s="43"/>
      <c r="IMO21" s="43"/>
      <c r="IMP21" s="43"/>
      <c r="IMQ21" s="43"/>
      <c r="IMR21" s="43"/>
      <c r="IMS21" s="43"/>
      <c r="IMT21" s="43"/>
      <c r="IMU21" s="43"/>
      <c r="IMV21" s="43"/>
      <c r="IMW21" s="43"/>
      <c r="IMX21" s="43"/>
      <c r="IMY21" s="43"/>
      <c r="IMZ21" s="43"/>
      <c r="INA21" s="43"/>
      <c r="INB21" s="43"/>
      <c r="INC21" s="43"/>
      <c r="IND21" s="43"/>
      <c r="INE21" s="43"/>
      <c r="INF21" s="43"/>
      <c r="ING21" s="43"/>
      <c r="INH21" s="43"/>
      <c r="INI21" s="43"/>
      <c r="INJ21" s="43"/>
      <c r="INK21" s="43"/>
      <c r="INL21" s="43"/>
      <c r="INM21" s="43"/>
      <c r="INN21" s="43"/>
      <c r="INO21" s="43"/>
      <c r="INP21" s="43"/>
      <c r="INQ21" s="43"/>
      <c r="INR21" s="43"/>
      <c r="INS21" s="43"/>
      <c r="INT21" s="43"/>
      <c r="INU21" s="43"/>
      <c r="INV21" s="43"/>
      <c r="INW21" s="43"/>
      <c r="INX21" s="43"/>
      <c r="INY21" s="43"/>
      <c r="INZ21" s="43"/>
      <c r="IOA21" s="43"/>
      <c r="IOB21" s="43"/>
      <c r="IOC21" s="43"/>
      <c r="IOD21" s="43"/>
      <c r="IOE21" s="43"/>
      <c r="IOF21" s="43"/>
      <c r="IOG21" s="43"/>
      <c r="IOH21" s="43"/>
      <c r="IOI21" s="43"/>
      <c r="IOJ21" s="43"/>
      <c r="IOK21" s="43"/>
      <c r="IOL21" s="43"/>
      <c r="IOM21" s="43"/>
      <c r="ION21" s="43"/>
      <c r="IOO21" s="43"/>
      <c r="IOP21" s="43"/>
      <c r="IOQ21" s="43"/>
      <c r="IOR21" s="43"/>
      <c r="IOS21" s="43"/>
      <c r="IOT21" s="43"/>
      <c r="IOU21" s="43"/>
      <c r="IOV21" s="43"/>
      <c r="IOW21" s="43"/>
      <c r="IOX21" s="43"/>
      <c r="IOY21" s="43"/>
      <c r="IOZ21" s="43"/>
      <c r="IPA21" s="43"/>
      <c r="IPB21" s="43"/>
      <c r="IPC21" s="43"/>
      <c r="IPD21" s="43"/>
      <c r="IPE21" s="43"/>
      <c r="IPF21" s="43"/>
      <c r="IPG21" s="43"/>
      <c r="IPH21" s="43"/>
      <c r="IPI21" s="43"/>
      <c r="IPJ21" s="43"/>
      <c r="IPK21" s="43"/>
      <c r="IPL21" s="43"/>
      <c r="IPM21" s="43"/>
      <c r="IPN21" s="43"/>
      <c r="IPO21" s="43"/>
      <c r="IPP21" s="43"/>
      <c r="IPQ21" s="43"/>
      <c r="IPR21" s="43"/>
      <c r="IPS21" s="43"/>
      <c r="IPT21" s="43"/>
      <c r="IPU21" s="43"/>
      <c r="IPV21" s="43"/>
      <c r="IPW21" s="43"/>
      <c r="IPX21" s="43"/>
      <c r="IPY21" s="43"/>
      <c r="IPZ21" s="43"/>
      <c r="IQA21" s="43"/>
      <c r="IQB21" s="43"/>
      <c r="IQC21" s="43"/>
      <c r="IQD21" s="43"/>
      <c r="IQE21" s="43"/>
      <c r="IQF21" s="43"/>
      <c r="IQG21" s="43"/>
      <c r="IQH21" s="43"/>
      <c r="IQI21" s="43"/>
      <c r="IQJ21" s="43"/>
      <c r="IQK21" s="43"/>
      <c r="IQL21" s="43"/>
      <c r="IQM21" s="43"/>
      <c r="IQN21" s="43"/>
      <c r="IQO21" s="43"/>
      <c r="IQP21" s="43"/>
      <c r="IQQ21" s="43"/>
      <c r="IQR21" s="43"/>
      <c r="IQS21" s="43"/>
      <c r="IQT21" s="43"/>
      <c r="IQU21" s="43"/>
      <c r="IQV21" s="43"/>
      <c r="IQW21" s="43"/>
      <c r="IQX21" s="43"/>
      <c r="IQY21" s="43"/>
      <c r="IQZ21" s="43"/>
      <c r="IRA21" s="43"/>
      <c r="IRB21" s="43"/>
      <c r="IRC21" s="43"/>
      <c r="IRD21" s="43"/>
      <c r="IRE21" s="43"/>
      <c r="IRF21" s="43"/>
      <c r="IRG21" s="43"/>
      <c r="IRH21" s="43"/>
      <c r="IRI21" s="43"/>
      <c r="IRJ21" s="43"/>
      <c r="IRK21" s="43"/>
      <c r="IRL21" s="43"/>
      <c r="IRM21" s="43"/>
      <c r="IRN21" s="43"/>
      <c r="IRO21" s="43"/>
      <c r="IRP21" s="43"/>
      <c r="IRQ21" s="43"/>
      <c r="IRR21" s="43"/>
      <c r="IRS21" s="43"/>
      <c r="IRT21" s="43"/>
      <c r="IRU21" s="43"/>
      <c r="IRV21" s="43"/>
      <c r="IRW21" s="43"/>
      <c r="IRX21" s="43"/>
      <c r="IRY21" s="43"/>
      <c r="IRZ21" s="43"/>
      <c r="ISA21" s="43"/>
      <c r="ISB21" s="43"/>
      <c r="ISC21" s="43"/>
      <c r="ISD21" s="43"/>
      <c r="ISE21" s="43"/>
      <c r="ISF21" s="43"/>
      <c r="ISG21" s="43"/>
      <c r="ISH21" s="43"/>
      <c r="ISI21" s="43"/>
      <c r="ISJ21" s="43"/>
      <c r="ISK21" s="43"/>
      <c r="ISL21" s="43"/>
      <c r="ISM21" s="43"/>
      <c r="ISN21" s="43"/>
      <c r="ISO21" s="43"/>
      <c r="ISP21" s="43"/>
      <c r="ISQ21" s="43"/>
      <c r="ISR21" s="43"/>
      <c r="ISS21" s="43"/>
      <c r="IST21" s="43"/>
      <c r="ISU21" s="43"/>
      <c r="ISV21" s="43"/>
      <c r="ISW21" s="43"/>
      <c r="ISX21" s="43"/>
      <c r="ISY21" s="43"/>
      <c r="ISZ21" s="43"/>
      <c r="ITA21" s="43"/>
      <c r="ITB21" s="43"/>
      <c r="ITC21" s="43"/>
      <c r="ITD21" s="43"/>
      <c r="ITE21" s="43"/>
      <c r="ITF21" s="43"/>
      <c r="ITG21" s="43"/>
      <c r="ITH21" s="43"/>
      <c r="ITI21" s="43"/>
      <c r="ITJ21" s="43"/>
      <c r="ITK21" s="43"/>
      <c r="ITL21" s="43"/>
      <c r="ITM21" s="43"/>
      <c r="ITN21" s="43"/>
      <c r="ITO21" s="43"/>
      <c r="ITP21" s="43"/>
      <c r="ITQ21" s="43"/>
      <c r="ITR21" s="43"/>
      <c r="ITS21" s="43"/>
      <c r="ITT21" s="43"/>
      <c r="ITU21" s="43"/>
      <c r="ITV21" s="43"/>
      <c r="ITW21" s="43"/>
      <c r="ITX21" s="43"/>
      <c r="ITY21" s="43"/>
      <c r="ITZ21" s="43"/>
      <c r="IUA21" s="43"/>
      <c r="IUB21" s="43"/>
      <c r="IUC21" s="43"/>
      <c r="IUD21" s="43"/>
      <c r="IUE21" s="43"/>
      <c r="IUF21" s="43"/>
      <c r="IUG21" s="43"/>
      <c r="IUH21" s="43"/>
      <c r="IUI21" s="43"/>
      <c r="IUJ21" s="43"/>
      <c r="IUK21" s="43"/>
      <c r="IUL21" s="43"/>
      <c r="IUM21" s="43"/>
      <c r="IUN21" s="43"/>
      <c r="IUO21" s="43"/>
      <c r="IUP21" s="43"/>
      <c r="IUQ21" s="43"/>
      <c r="IUR21" s="43"/>
      <c r="IUS21" s="43"/>
      <c r="IUT21" s="43"/>
      <c r="IUU21" s="43"/>
      <c r="IUV21" s="43"/>
      <c r="IUW21" s="43"/>
      <c r="IUX21" s="43"/>
      <c r="IUY21" s="43"/>
      <c r="IUZ21" s="43"/>
      <c r="IVA21" s="43"/>
      <c r="IVB21" s="43"/>
      <c r="IVC21" s="43"/>
      <c r="IVD21" s="43"/>
      <c r="IVE21" s="43"/>
      <c r="IVF21" s="43"/>
      <c r="IVG21" s="43"/>
      <c r="IVH21" s="43"/>
      <c r="IVI21" s="43"/>
      <c r="IVJ21" s="43"/>
      <c r="IVK21" s="43"/>
      <c r="IVL21" s="43"/>
      <c r="IVM21" s="43"/>
      <c r="IVN21" s="43"/>
      <c r="IVO21" s="43"/>
      <c r="IVP21" s="43"/>
      <c r="IVQ21" s="43"/>
      <c r="IVR21" s="43"/>
      <c r="IVS21" s="43"/>
      <c r="IVT21" s="43"/>
      <c r="IVU21" s="43"/>
      <c r="IVV21" s="43"/>
      <c r="IVW21" s="43"/>
      <c r="IVX21" s="43"/>
      <c r="IVY21" s="43"/>
      <c r="IVZ21" s="43"/>
      <c r="IWA21" s="43"/>
      <c r="IWB21" s="43"/>
      <c r="IWC21" s="43"/>
      <c r="IWD21" s="43"/>
      <c r="IWE21" s="43"/>
      <c r="IWF21" s="43"/>
      <c r="IWG21" s="43"/>
      <c r="IWH21" s="43"/>
      <c r="IWI21" s="43"/>
      <c r="IWJ21" s="43"/>
      <c r="IWK21" s="43"/>
      <c r="IWL21" s="43"/>
      <c r="IWM21" s="43"/>
      <c r="IWN21" s="43"/>
      <c r="IWO21" s="43"/>
      <c r="IWP21" s="43"/>
      <c r="IWQ21" s="43"/>
      <c r="IWR21" s="43"/>
      <c r="IWS21" s="43"/>
      <c r="IWT21" s="43"/>
      <c r="IWU21" s="43"/>
      <c r="IWV21" s="43"/>
      <c r="IWW21" s="43"/>
      <c r="IWX21" s="43"/>
      <c r="IWY21" s="43"/>
      <c r="IWZ21" s="43"/>
      <c r="IXA21" s="43"/>
      <c r="IXB21" s="43"/>
      <c r="IXC21" s="43"/>
      <c r="IXD21" s="43"/>
      <c r="IXE21" s="43"/>
      <c r="IXF21" s="43"/>
      <c r="IXG21" s="43"/>
      <c r="IXH21" s="43"/>
      <c r="IXI21" s="43"/>
      <c r="IXJ21" s="43"/>
      <c r="IXK21" s="43"/>
      <c r="IXL21" s="43"/>
      <c r="IXM21" s="43"/>
      <c r="IXN21" s="43"/>
      <c r="IXO21" s="43"/>
      <c r="IXP21" s="43"/>
      <c r="IXQ21" s="43"/>
      <c r="IXR21" s="43"/>
      <c r="IXS21" s="43"/>
      <c r="IXT21" s="43"/>
      <c r="IXU21" s="43"/>
      <c r="IXV21" s="43"/>
      <c r="IXW21" s="43"/>
      <c r="IXX21" s="43"/>
      <c r="IXY21" s="43"/>
      <c r="IXZ21" s="43"/>
      <c r="IYA21" s="43"/>
      <c r="IYB21" s="43"/>
      <c r="IYC21" s="43"/>
      <c r="IYD21" s="43"/>
      <c r="IYE21" s="43"/>
      <c r="IYF21" s="43"/>
      <c r="IYG21" s="43"/>
      <c r="IYH21" s="43"/>
      <c r="IYI21" s="43"/>
      <c r="IYJ21" s="43"/>
      <c r="IYK21" s="43"/>
      <c r="IYL21" s="43"/>
      <c r="IYM21" s="43"/>
      <c r="IYN21" s="43"/>
      <c r="IYO21" s="43"/>
      <c r="IYP21" s="43"/>
      <c r="IYQ21" s="43"/>
      <c r="IYR21" s="43"/>
      <c r="IYS21" s="43"/>
      <c r="IYT21" s="43"/>
      <c r="IYU21" s="43"/>
      <c r="IYV21" s="43"/>
      <c r="IYW21" s="43"/>
      <c r="IYX21" s="43"/>
      <c r="IYY21" s="43"/>
      <c r="IYZ21" s="43"/>
      <c r="IZA21" s="43"/>
      <c r="IZB21" s="43"/>
      <c r="IZC21" s="43"/>
      <c r="IZD21" s="43"/>
      <c r="IZE21" s="43"/>
      <c r="IZF21" s="43"/>
      <c r="IZG21" s="43"/>
      <c r="IZH21" s="43"/>
      <c r="IZI21" s="43"/>
      <c r="IZJ21" s="43"/>
      <c r="IZK21" s="43"/>
      <c r="IZL21" s="43"/>
      <c r="IZM21" s="43"/>
      <c r="IZN21" s="43"/>
      <c r="IZO21" s="43"/>
      <c r="IZP21" s="43"/>
      <c r="IZQ21" s="43"/>
      <c r="IZR21" s="43"/>
      <c r="IZS21" s="43"/>
      <c r="IZT21" s="43"/>
      <c r="IZU21" s="43"/>
      <c r="IZV21" s="43"/>
      <c r="IZW21" s="43"/>
      <c r="IZX21" s="43"/>
      <c r="IZY21" s="43"/>
      <c r="IZZ21" s="43"/>
      <c r="JAA21" s="43"/>
      <c r="JAB21" s="43"/>
      <c r="JAC21" s="43"/>
      <c r="JAD21" s="43"/>
      <c r="JAE21" s="43"/>
      <c r="JAF21" s="43"/>
      <c r="JAG21" s="43"/>
      <c r="JAH21" s="43"/>
      <c r="JAI21" s="43"/>
      <c r="JAJ21" s="43"/>
      <c r="JAK21" s="43"/>
      <c r="JAL21" s="43"/>
      <c r="JAM21" s="43"/>
      <c r="JAN21" s="43"/>
      <c r="JAO21" s="43"/>
      <c r="JAP21" s="43"/>
      <c r="JAQ21" s="43"/>
      <c r="JAR21" s="43"/>
      <c r="JAS21" s="43"/>
      <c r="JAT21" s="43"/>
      <c r="JAU21" s="43"/>
      <c r="JAV21" s="43"/>
      <c r="JAW21" s="43"/>
      <c r="JAX21" s="43"/>
      <c r="JAY21" s="43"/>
      <c r="JAZ21" s="43"/>
      <c r="JBA21" s="43"/>
      <c r="JBB21" s="43"/>
      <c r="JBC21" s="43"/>
      <c r="JBD21" s="43"/>
      <c r="JBE21" s="43"/>
      <c r="JBF21" s="43"/>
      <c r="JBG21" s="43"/>
      <c r="JBH21" s="43"/>
      <c r="JBI21" s="43"/>
      <c r="JBJ21" s="43"/>
      <c r="JBK21" s="43"/>
      <c r="JBL21" s="43"/>
      <c r="JBM21" s="43"/>
      <c r="JBN21" s="43"/>
      <c r="JBO21" s="43"/>
      <c r="JBP21" s="43"/>
      <c r="JBQ21" s="43"/>
      <c r="JBR21" s="43"/>
      <c r="JBS21" s="43"/>
      <c r="JBT21" s="43"/>
      <c r="JBU21" s="43"/>
      <c r="JBV21" s="43"/>
      <c r="JBW21" s="43"/>
      <c r="JBX21" s="43"/>
      <c r="JBY21" s="43"/>
      <c r="JBZ21" s="43"/>
      <c r="JCA21" s="43"/>
      <c r="JCB21" s="43"/>
      <c r="JCC21" s="43"/>
      <c r="JCD21" s="43"/>
      <c r="JCE21" s="43"/>
      <c r="JCF21" s="43"/>
      <c r="JCG21" s="43"/>
      <c r="JCH21" s="43"/>
      <c r="JCI21" s="43"/>
      <c r="JCJ21" s="43"/>
      <c r="JCK21" s="43"/>
      <c r="JCL21" s="43"/>
      <c r="JCM21" s="43"/>
      <c r="JCN21" s="43"/>
      <c r="JCO21" s="43"/>
      <c r="JCP21" s="43"/>
      <c r="JCQ21" s="43"/>
      <c r="JCR21" s="43"/>
      <c r="JCS21" s="43"/>
      <c r="JCT21" s="43"/>
      <c r="JCU21" s="43"/>
      <c r="JCV21" s="43"/>
      <c r="JCW21" s="43"/>
      <c r="JCX21" s="43"/>
      <c r="JCY21" s="43"/>
      <c r="JCZ21" s="43"/>
      <c r="JDA21" s="43"/>
      <c r="JDB21" s="43"/>
      <c r="JDC21" s="43"/>
      <c r="JDD21" s="43"/>
      <c r="JDE21" s="43"/>
      <c r="JDF21" s="43"/>
      <c r="JDG21" s="43"/>
      <c r="JDH21" s="43"/>
      <c r="JDI21" s="43"/>
      <c r="JDJ21" s="43"/>
      <c r="JDK21" s="43"/>
      <c r="JDL21" s="43"/>
      <c r="JDM21" s="43"/>
      <c r="JDN21" s="43"/>
      <c r="JDO21" s="43"/>
      <c r="JDP21" s="43"/>
      <c r="JDQ21" s="43"/>
      <c r="JDR21" s="43"/>
      <c r="JDS21" s="43"/>
      <c r="JDT21" s="43"/>
      <c r="JDU21" s="43"/>
      <c r="JDV21" s="43"/>
      <c r="JDW21" s="43"/>
      <c r="JDX21" s="43"/>
      <c r="JDY21" s="43"/>
      <c r="JDZ21" s="43"/>
      <c r="JEA21" s="43"/>
      <c r="JEB21" s="43"/>
      <c r="JEC21" s="43"/>
      <c r="JED21" s="43"/>
      <c r="JEE21" s="43"/>
      <c r="JEF21" s="43"/>
      <c r="JEG21" s="43"/>
      <c r="JEH21" s="43"/>
      <c r="JEI21" s="43"/>
      <c r="JEJ21" s="43"/>
      <c r="JEK21" s="43"/>
      <c r="JEL21" s="43"/>
      <c r="JEM21" s="43"/>
      <c r="JEN21" s="43"/>
      <c r="JEO21" s="43"/>
      <c r="JEP21" s="43"/>
      <c r="JEQ21" s="43"/>
      <c r="JER21" s="43"/>
      <c r="JES21" s="43"/>
      <c r="JET21" s="43"/>
      <c r="JEU21" s="43"/>
      <c r="JEV21" s="43"/>
      <c r="JEW21" s="43"/>
      <c r="JEX21" s="43"/>
      <c r="JEY21" s="43"/>
      <c r="JEZ21" s="43"/>
      <c r="JFA21" s="43"/>
      <c r="JFB21" s="43"/>
      <c r="JFC21" s="43"/>
      <c r="JFD21" s="43"/>
      <c r="JFE21" s="43"/>
      <c r="JFF21" s="43"/>
      <c r="JFG21" s="43"/>
      <c r="JFH21" s="43"/>
      <c r="JFI21" s="43"/>
      <c r="JFJ21" s="43"/>
      <c r="JFK21" s="43"/>
      <c r="JFL21" s="43"/>
      <c r="JFM21" s="43"/>
      <c r="JFN21" s="43"/>
      <c r="JFO21" s="43"/>
      <c r="JFP21" s="43"/>
      <c r="JFQ21" s="43"/>
      <c r="JFR21" s="43"/>
      <c r="JFS21" s="43"/>
      <c r="JFT21" s="43"/>
      <c r="JFU21" s="43"/>
      <c r="JFV21" s="43"/>
      <c r="JFW21" s="43"/>
      <c r="JFX21" s="43"/>
      <c r="JFY21" s="43"/>
      <c r="JFZ21" s="43"/>
      <c r="JGA21" s="43"/>
      <c r="JGB21" s="43"/>
      <c r="JGC21" s="43"/>
      <c r="JGD21" s="43"/>
      <c r="JGE21" s="43"/>
      <c r="JGF21" s="43"/>
      <c r="JGG21" s="43"/>
      <c r="JGH21" s="43"/>
      <c r="JGI21" s="43"/>
      <c r="JGJ21" s="43"/>
      <c r="JGK21" s="43"/>
      <c r="JGL21" s="43"/>
      <c r="JGM21" s="43"/>
      <c r="JGN21" s="43"/>
      <c r="JGO21" s="43"/>
      <c r="JGP21" s="43"/>
      <c r="JGQ21" s="43"/>
      <c r="JGR21" s="43"/>
      <c r="JGS21" s="43"/>
      <c r="JGT21" s="43"/>
      <c r="JGU21" s="43"/>
      <c r="JGV21" s="43"/>
      <c r="JGW21" s="43"/>
      <c r="JGX21" s="43"/>
      <c r="JGY21" s="43"/>
      <c r="JGZ21" s="43"/>
      <c r="JHA21" s="43"/>
      <c r="JHB21" s="43"/>
      <c r="JHC21" s="43"/>
      <c r="JHD21" s="43"/>
      <c r="JHE21" s="43"/>
      <c r="JHF21" s="43"/>
      <c r="JHG21" s="43"/>
      <c r="JHH21" s="43"/>
      <c r="JHI21" s="43"/>
      <c r="JHJ21" s="43"/>
      <c r="JHK21" s="43"/>
      <c r="JHL21" s="43"/>
      <c r="JHM21" s="43"/>
      <c r="JHN21" s="43"/>
      <c r="JHO21" s="43"/>
      <c r="JHP21" s="43"/>
      <c r="JHQ21" s="43"/>
      <c r="JHR21" s="43"/>
      <c r="JHS21" s="43"/>
      <c r="JHT21" s="43"/>
      <c r="JHU21" s="43"/>
      <c r="JHV21" s="43"/>
      <c r="JHW21" s="43"/>
      <c r="JHX21" s="43"/>
      <c r="JHY21" s="43"/>
      <c r="JHZ21" s="43"/>
      <c r="JIA21" s="43"/>
      <c r="JIB21" s="43"/>
      <c r="JIC21" s="43"/>
      <c r="JID21" s="43"/>
      <c r="JIE21" s="43"/>
      <c r="JIF21" s="43"/>
      <c r="JIG21" s="43"/>
      <c r="JIH21" s="43"/>
      <c r="JII21" s="43"/>
      <c r="JIJ21" s="43"/>
      <c r="JIK21" s="43"/>
      <c r="JIL21" s="43"/>
      <c r="JIM21" s="43"/>
      <c r="JIN21" s="43"/>
      <c r="JIO21" s="43"/>
      <c r="JIP21" s="43"/>
      <c r="JIQ21" s="43"/>
      <c r="JIR21" s="43"/>
      <c r="JIS21" s="43"/>
      <c r="JIT21" s="43"/>
      <c r="JIU21" s="43"/>
      <c r="JIV21" s="43"/>
      <c r="JIW21" s="43"/>
      <c r="JIX21" s="43"/>
      <c r="JIY21" s="43"/>
      <c r="JIZ21" s="43"/>
      <c r="JJA21" s="43"/>
      <c r="JJB21" s="43"/>
      <c r="JJC21" s="43"/>
      <c r="JJD21" s="43"/>
      <c r="JJE21" s="43"/>
      <c r="JJF21" s="43"/>
      <c r="JJG21" s="43"/>
      <c r="JJH21" s="43"/>
      <c r="JJI21" s="43"/>
      <c r="JJJ21" s="43"/>
      <c r="JJK21" s="43"/>
      <c r="JJL21" s="43"/>
      <c r="JJM21" s="43"/>
      <c r="JJN21" s="43"/>
      <c r="JJO21" s="43"/>
      <c r="JJP21" s="43"/>
      <c r="JJQ21" s="43"/>
      <c r="JJR21" s="43"/>
      <c r="JJS21" s="43"/>
      <c r="JJT21" s="43"/>
      <c r="JJU21" s="43"/>
      <c r="JJV21" s="43"/>
      <c r="JJW21" s="43"/>
      <c r="JJX21" s="43"/>
      <c r="JJY21" s="43"/>
      <c r="JJZ21" s="43"/>
      <c r="JKA21" s="43"/>
      <c r="JKB21" s="43"/>
      <c r="JKC21" s="43"/>
      <c r="JKD21" s="43"/>
      <c r="JKE21" s="43"/>
      <c r="JKF21" s="43"/>
      <c r="JKG21" s="43"/>
      <c r="JKH21" s="43"/>
      <c r="JKI21" s="43"/>
      <c r="JKJ21" s="43"/>
      <c r="JKK21" s="43"/>
      <c r="JKL21" s="43"/>
      <c r="JKM21" s="43"/>
      <c r="JKN21" s="43"/>
      <c r="JKO21" s="43"/>
      <c r="JKP21" s="43"/>
      <c r="JKQ21" s="43"/>
      <c r="JKR21" s="43"/>
      <c r="JKS21" s="43"/>
      <c r="JKT21" s="43"/>
      <c r="JKU21" s="43"/>
      <c r="JKV21" s="43"/>
      <c r="JKW21" s="43"/>
      <c r="JKX21" s="43"/>
      <c r="JKY21" s="43"/>
      <c r="JKZ21" s="43"/>
      <c r="JLA21" s="43"/>
      <c r="JLB21" s="43"/>
      <c r="JLC21" s="43"/>
      <c r="JLD21" s="43"/>
      <c r="JLE21" s="43"/>
      <c r="JLF21" s="43"/>
      <c r="JLG21" s="43"/>
      <c r="JLH21" s="43"/>
      <c r="JLI21" s="43"/>
      <c r="JLJ21" s="43"/>
      <c r="JLK21" s="43"/>
      <c r="JLL21" s="43"/>
      <c r="JLM21" s="43"/>
      <c r="JLN21" s="43"/>
      <c r="JLO21" s="43"/>
      <c r="JLP21" s="43"/>
      <c r="JLQ21" s="43"/>
      <c r="JLR21" s="43"/>
      <c r="JLS21" s="43"/>
      <c r="JLT21" s="43"/>
      <c r="JLU21" s="43"/>
      <c r="JLV21" s="43"/>
      <c r="JLW21" s="43"/>
      <c r="JLX21" s="43"/>
      <c r="JLY21" s="43"/>
      <c r="JLZ21" s="43"/>
      <c r="JMA21" s="43"/>
      <c r="JMB21" s="43"/>
      <c r="JMC21" s="43"/>
      <c r="JMD21" s="43"/>
      <c r="JME21" s="43"/>
      <c r="JMF21" s="43"/>
      <c r="JMG21" s="43"/>
      <c r="JMH21" s="43"/>
      <c r="JMI21" s="43"/>
      <c r="JMJ21" s="43"/>
      <c r="JMK21" s="43"/>
      <c r="JML21" s="43"/>
      <c r="JMM21" s="43"/>
      <c r="JMN21" s="43"/>
      <c r="JMO21" s="43"/>
      <c r="JMP21" s="43"/>
      <c r="JMQ21" s="43"/>
      <c r="JMR21" s="43"/>
      <c r="JMS21" s="43"/>
      <c r="JMT21" s="43"/>
      <c r="JMU21" s="43"/>
      <c r="JMV21" s="43"/>
      <c r="JMW21" s="43"/>
      <c r="JMX21" s="43"/>
      <c r="JMY21" s="43"/>
      <c r="JMZ21" s="43"/>
      <c r="JNA21" s="43"/>
      <c r="JNB21" s="43"/>
      <c r="JNC21" s="43"/>
      <c r="JND21" s="43"/>
      <c r="JNE21" s="43"/>
      <c r="JNF21" s="43"/>
      <c r="JNG21" s="43"/>
      <c r="JNH21" s="43"/>
      <c r="JNI21" s="43"/>
      <c r="JNJ21" s="43"/>
      <c r="JNK21" s="43"/>
      <c r="JNL21" s="43"/>
      <c r="JNM21" s="43"/>
      <c r="JNN21" s="43"/>
      <c r="JNO21" s="43"/>
      <c r="JNP21" s="43"/>
      <c r="JNQ21" s="43"/>
      <c r="JNR21" s="43"/>
      <c r="JNS21" s="43"/>
      <c r="JNT21" s="43"/>
      <c r="JNU21" s="43"/>
      <c r="JNV21" s="43"/>
      <c r="JNW21" s="43"/>
      <c r="JNX21" s="43"/>
      <c r="JNY21" s="43"/>
      <c r="JNZ21" s="43"/>
      <c r="JOA21" s="43"/>
      <c r="JOB21" s="43"/>
      <c r="JOC21" s="43"/>
      <c r="JOD21" s="43"/>
      <c r="JOE21" s="43"/>
      <c r="JOF21" s="43"/>
      <c r="JOG21" s="43"/>
      <c r="JOH21" s="43"/>
      <c r="JOI21" s="43"/>
      <c r="JOJ21" s="43"/>
      <c r="JOK21" s="43"/>
      <c r="JOL21" s="43"/>
      <c r="JOM21" s="43"/>
      <c r="JON21" s="43"/>
      <c r="JOO21" s="43"/>
      <c r="JOP21" s="43"/>
      <c r="JOQ21" s="43"/>
      <c r="JOR21" s="43"/>
      <c r="JOS21" s="43"/>
      <c r="JOT21" s="43"/>
      <c r="JOU21" s="43"/>
      <c r="JOV21" s="43"/>
      <c r="JOW21" s="43"/>
      <c r="JOX21" s="43"/>
      <c r="JOY21" s="43"/>
      <c r="JOZ21" s="43"/>
      <c r="JPA21" s="43"/>
      <c r="JPB21" s="43"/>
      <c r="JPC21" s="43"/>
      <c r="JPD21" s="43"/>
      <c r="JPE21" s="43"/>
      <c r="JPF21" s="43"/>
      <c r="JPG21" s="43"/>
      <c r="JPH21" s="43"/>
      <c r="JPI21" s="43"/>
      <c r="JPJ21" s="43"/>
      <c r="JPK21" s="43"/>
      <c r="JPL21" s="43"/>
      <c r="JPM21" s="43"/>
      <c r="JPN21" s="43"/>
      <c r="JPO21" s="43"/>
      <c r="JPP21" s="43"/>
      <c r="JPQ21" s="43"/>
      <c r="JPR21" s="43"/>
      <c r="JPS21" s="43"/>
      <c r="JPT21" s="43"/>
      <c r="JPU21" s="43"/>
      <c r="JPV21" s="43"/>
      <c r="JPW21" s="43"/>
      <c r="JPX21" s="43"/>
      <c r="JPY21" s="43"/>
      <c r="JPZ21" s="43"/>
      <c r="JQA21" s="43"/>
      <c r="JQB21" s="43"/>
      <c r="JQC21" s="43"/>
      <c r="JQD21" s="43"/>
      <c r="JQE21" s="43"/>
      <c r="JQF21" s="43"/>
      <c r="JQG21" s="43"/>
      <c r="JQH21" s="43"/>
      <c r="JQI21" s="43"/>
      <c r="JQJ21" s="43"/>
      <c r="JQK21" s="43"/>
      <c r="JQL21" s="43"/>
      <c r="JQM21" s="43"/>
      <c r="JQN21" s="43"/>
      <c r="JQO21" s="43"/>
      <c r="JQP21" s="43"/>
      <c r="JQQ21" s="43"/>
      <c r="JQR21" s="43"/>
      <c r="JQS21" s="43"/>
      <c r="JQT21" s="43"/>
      <c r="JQU21" s="43"/>
      <c r="JQV21" s="43"/>
      <c r="JQW21" s="43"/>
      <c r="JQX21" s="43"/>
      <c r="JQY21" s="43"/>
      <c r="JQZ21" s="43"/>
      <c r="JRA21" s="43"/>
      <c r="JRB21" s="43"/>
      <c r="JRC21" s="43"/>
      <c r="JRD21" s="43"/>
      <c r="JRE21" s="43"/>
      <c r="JRF21" s="43"/>
      <c r="JRG21" s="43"/>
      <c r="JRH21" s="43"/>
      <c r="JRI21" s="43"/>
      <c r="JRJ21" s="43"/>
      <c r="JRK21" s="43"/>
      <c r="JRL21" s="43"/>
      <c r="JRM21" s="43"/>
      <c r="JRN21" s="43"/>
      <c r="JRO21" s="43"/>
      <c r="JRP21" s="43"/>
      <c r="JRQ21" s="43"/>
      <c r="JRR21" s="43"/>
      <c r="JRS21" s="43"/>
      <c r="JRT21" s="43"/>
      <c r="JRU21" s="43"/>
      <c r="JRV21" s="43"/>
      <c r="JRW21" s="43"/>
      <c r="JRX21" s="43"/>
      <c r="JRY21" s="43"/>
      <c r="JRZ21" s="43"/>
      <c r="JSA21" s="43"/>
      <c r="JSB21" s="43"/>
      <c r="JSC21" s="43"/>
      <c r="JSD21" s="43"/>
      <c r="JSE21" s="43"/>
      <c r="JSF21" s="43"/>
      <c r="JSG21" s="43"/>
      <c r="JSH21" s="43"/>
      <c r="JSI21" s="43"/>
      <c r="JSJ21" s="43"/>
      <c r="JSK21" s="43"/>
      <c r="JSL21" s="43"/>
      <c r="JSM21" s="43"/>
      <c r="JSN21" s="43"/>
      <c r="JSO21" s="43"/>
      <c r="JSP21" s="43"/>
      <c r="JSQ21" s="43"/>
      <c r="JSR21" s="43"/>
      <c r="JSS21" s="43"/>
      <c r="JST21" s="43"/>
      <c r="JSU21" s="43"/>
      <c r="JSV21" s="43"/>
      <c r="JSW21" s="43"/>
      <c r="JSX21" s="43"/>
      <c r="JSY21" s="43"/>
      <c r="JSZ21" s="43"/>
      <c r="JTA21" s="43"/>
      <c r="JTB21" s="43"/>
      <c r="JTC21" s="43"/>
      <c r="JTD21" s="43"/>
      <c r="JTE21" s="43"/>
      <c r="JTF21" s="43"/>
      <c r="JTG21" s="43"/>
      <c r="JTH21" s="43"/>
      <c r="JTI21" s="43"/>
      <c r="JTJ21" s="43"/>
      <c r="JTK21" s="43"/>
      <c r="JTL21" s="43"/>
      <c r="JTM21" s="43"/>
      <c r="JTN21" s="43"/>
      <c r="JTO21" s="43"/>
      <c r="JTP21" s="43"/>
      <c r="JTQ21" s="43"/>
      <c r="JTR21" s="43"/>
      <c r="JTS21" s="43"/>
      <c r="JTT21" s="43"/>
      <c r="JTU21" s="43"/>
      <c r="JTV21" s="43"/>
      <c r="JTW21" s="43"/>
      <c r="JTX21" s="43"/>
      <c r="JTY21" s="43"/>
      <c r="JTZ21" s="43"/>
      <c r="JUA21" s="43"/>
      <c r="JUB21" s="43"/>
      <c r="JUC21" s="43"/>
      <c r="JUD21" s="43"/>
      <c r="JUE21" s="43"/>
      <c r="JUF21" s="43"/>
      <c r="JUG21" s="43"/>
      <c r="JUH21" s="43"/>
      <c r="JUI21" s="43"/>
      <c r="JUJ21" s="43"/>
      <c r="JUK21" s="43"/>
      <c r="JUL21" s="43"/>
      <c r="JUM21" s="43"/>
      <c r="JUN21" s="43"/>
      <c r="JUO21" s="43"/>
      <c r="JUP21" s="43"/>
      <c r="JUQ21" s="43"/>
      <c r="JUR21" s="43"/>
      <c r="JUS21" s="43"/>
      <c r="JUT21" s="43"/>
      <c r="JUU21" s="43"/>
      <c r="JUV21" s="43"/>
      <c r="JUW21" s="43"/>
      <c r="JUX21" s="43"/>
      <c r="JUY21" s="43"/>
      <c r="JUZ21" s="43"/>
      <c r="JVA21" s="43"/>
      <c r="JVB21" s="43"/>
      <c r="JVC21" s="43"/>
      <c r="JVD21" s="43"/>
      <c r="JVE21" s="43"/>
      <c r="JVF21" s="43"/>
      <c r="JVG21" s="43"/>
      <c r="JVH21" s="43"/>
      <c r="JVI21" s="43"/>
      <c r="JVJ21" s="43"/>
      <c r="JVK21" s="43"/>
      <c r="JVL21" s="43"/>
      <c r="JVM21" s="43"/>
      <c r="JVN21" s="43"/>
      <c r="JVO21" s="43"/>
      <c r="JVP21" s="43"/>
      <c r="JVQ21" s="43"/>
      <c r="JVR21" s="43"/>
      <c r="JVS21" s="43"/>
      <c r="JVT21" s="43"/>
      <c r="JVU21" s="43"/>
      <c r="JVV21" s="43"/>
      <c r="JVW21" s="43"/>
      <c r="JVX21" s="43"/>
      <c r="JVY21" s="43"/>
      <c r="JVZ21" s="43"/>
      <c r="JWA21" s="43"/>
      <c r="JWB21" s="43"/>
      <c r="JWC21" s="43"/>
      <c r="JWD21" s="43"/>
      <c r="JWE21" s="43"/>
      <c r="JWF21" s="43"/>
      <c r="JWG21" s="43"/>
      <c r="JWH21" s="43"/>
      <c r="JWI21" s="43"/>
      <c r="JWJ21" s="43"/>
      <c r="JWK21" s="43"/>
      <c r="JWL21" s="43"/>
      <c r="JWM21" s="43"/>
      <c r="JWN21" s="43"/>
      <c r="JWO21" s="43"/>
      <c r="JWP21" s="43"/>
      <c r="JWQ21" s="43"/>
      <c r="JWR21" s="43"/>
      <c r="JWS21" s="43"/>
      <c r="JWT21" s="43"/>
      <c r="JWU21" s="43"/>
      <c r="JWV21" s="43"/>
      <c r="JWW21" s="43"/>
      <c r="JWX21" s="43"/>
      <c r="JWY21" s="43"/>
      <c r="JWZ21" s="43"/>
      <c r="JXA21" s="43"/>
      <c r="JXB21" s="43"/>
      <c r="JXC21" s="43"/>
      <c r="JXD21" s="43"/>
      <c r="JXE21" s="43"/>
      <c r="JXF21" s="43"/>
      <c r="JXG21" s="43"/>
      <c r="JXH21" s="43"/>
      <c r="JXI21" s="43"/>
      <c r="JXJ21" s="43"/>
      <c r="JXK21" s="43"/>
      <c r="JXL21" s="43"/>
      <c r="JXM21" s="43"/>
      <c r="JXN21" s="43"/>
      <c r="JXO21" s="43"/>
      <c r="JXP21" s="43"/>
      <c r="JXQ21" s="43"/>
      <c r="JXR21" s="43"/>
      <c r="JXS21" s="43"/>
      <c r="JXT21" s="43"/>
      <c r="JXU21" s="43"/>
      <c r="JXV21" s="43"/>
      <c r="JXW21" s="43"/>
      <c r="JXX21" s="43"/>
      <c r="JXY21" s="43"/>
      <c r="JXZ21" s="43"/>
      <c r="JYA21" s="43"/>
      <c r="JYB21" s="43"/>
      <c r="JYC21" s="43"/>
      <c r="JYD21" s="43"/>
      <c r="JYE21" s="43"/>
      <c r="JYF21" s="43"/>
      <c r="JYG21" s="43"/>
      <c r="JYH21" s="43"/>
      <c r="JYI21" s="43"/>
      <c r="JYJ21" s="43"/>
      <c r="JYK21" s="43"/>
      <c r="JYL21" s="43"/>
      <c r="JYM21" s="43"/>
      <c r="JYN21" s="43"/>
      <c r="JYO21" s="43"/>
      <c r="JYP21" s="43"/>
      <c r="JYQ21" s="43"/>
      <c r="JYR21" s="43"/>
      <c r="JYS21" s="43"/>
      <c r="JYT21" s="43"/>
      <c r="JYU21" s="43"/>
      <c r="JYV21" s="43"/>
      <c r="JYW21" s="43"/>
      <c r="JYX21" s="43"/>
      <c r="JYY21" s="43"/>
      <c r="JYZ21" s="43"/>
      <c r="JZA21" s="43"/>
      <c r="JZB21" s="43"/>
      <c r="JZC21" s="43"/>
      <c r="JZD21" s="43"/>
      <c r="JZE21" s="43"/>
      <c r="JZF21" s="43"/>
      <c r="JZG21" s="43"/>
      <c r="JZH21" s="43"/>
      <c r="JZI21" s="43"/>
      <c r="JZJ21" s="43"/>
      <c r="JZK21" s="43"/>
      <c r="JZL21" s="43"/>
      <c r="JZM21" s="43"/>
      <c r="JZN21" s="43"/>
      <c r="JZO21" s="43"/>
      <c r="JZP21" s="43"/>
      <c r="JZQ21" s="43"/>
      <c r="JZR21" s="43"/>
      <c r="JZS21" s="43"/>
      <c r="JZT21" s="43"/>
      <c r="JZU21" s="43"/>
      <c r="JZV21" s="43"/>
      <c r="JZW21" s="43"/>
      <c r="JZX21" s="43"/>
      <c r="JZY21" s="43"/>
      <c r="JZZ21" s="43"/>
      <c r="KAA21" s="43"/>
      <c r="KAB21" s="43"/>
      <c r="KAC21" s="43"/>
      <c r="KAD21" s="43"/>
      <c r="KAE21" s="43"/>
      <c r="KAF21" s="43"/>
      <c r="KAG21" s="43"/>
      <c r="KAH21" s="43"/>
      <c r="KAI21" s="43"/>
      <c r="KAJ21" s="43"/>
      <c r="KAK21" s="43"/>
      <c r="KAL21" s="43"/>
      <c r="KAM21" s="43"/>
      <c r="KAN21" s="43"/>
      <c r="KAO21" s="43"/>
      <c r="KAP21" s="43"/>
      <c r="KAQ21" s="43"/>
      <c r="KAR21" s="43"/>
      <c r="KAS21" s="43"/>
      <c r="KAT21" s="43"/>
      <c r="KAU21" s="43"/>
      <c r="KAV21" s="43"/>
      <c r="KAW21" s="43"/>
      <c r="KAX21" s="43"/>
      <c r="KAY21" s="43"/>
      <c r="KAZ21" s="43"/>
      <c r="KBA21" s="43"/>
      <c r="KBB21" s="43"/>
      <c r="KBC21" s="43"/>
      <c r="KBD21" s="43"/>
      <c r="KBE21" s="43"/>
      <c r="KBF21" s="43"/>
      <c r="KBG21" s="43"/>
      <c r="KBH21" s="43"/>
      <c r="KBI21" s="43"/>
      <c r="KBJ21" s="43"/>
      <c r="KBK21" s="43"/>
      <c r="KBL21" s="43"/>
      <c r="KBM21" s="43"/>
      <c r="KBN21" s="43"/>
      <c r="KBO21" s="43"/>
      <c r="KBP21" s="43"/>
      <c r="KBQ21" s="43"/>
      <c r="KBR21" s="43"/>
      <c r="KBS21" s="43"/>
      <c r="KBT21" s="43"/>
      <c r="KBU21" s="43"/>
      <c r="KBV21" s="43"/>
      <c r="KBW21" s="43"/>
      <c r="KBX21" s="43"/>
      <c r="KBY21" s="43"/>
      <c r="KBZ21" s="43"/>
      <c r="KCA21" s="43"/>
      <c r="KCB21" s="43"/>
      <c r="KCC21" s="43"/>
      <c r="KCD21" s="43"/>
      <c r="KCE21" s="43"/>
      <c r="KCF21" s="43"/>
      <c r="KCG21" s="43"/>
      <c r="KCH21" s="43"/>
      <c r="KCI21" s="43"/>
      <c r="KCJ21" s="43"/>
      <c r="KCK21" s="43"/>
      <c r="KCL21" s="43"/>
      <c r="KCM21" s="43"/>
      <c r="KCN21" s="43"/>
      <c r="KCO21" s="43"/>
      <c r="KCP21" s="43"/>
      <c r="KCQ21" s="43"/>
      <c r="KCR21" s="43"/>
      <c r="KCS21" s="43"/>
      <c r="KCT21" s="43"/>
      <c r="KCU21" s="43"/>
      <c r="KCV21" s="43"/>
      <c r="KCW21" s="43"/>
      <c r="KCX21" s="43"/>
      <c r="KCY21" s="43"/>
      <c r="KCZ21" s="43"/>
      <c r="KDA21" s="43"/>
      <c r="KDB21" s="43"/>
      <c r="KDC21" s="43"/>
      <c r="KDD21" s="43"/>
      <c r="KDE21" s="43"/>
      <c r="KDF21" s="43"/>
      <c r="KDG21" s="43"/>
      <c r="KDH21" s="43"/>
      <c r="KDI21" s="43"/>
      <c r="KDJ21" s="43"/>
      <c r="KDK21" s="43"/>
      <c r="KDL21" s="43"/>
      <c r="KDM21" s="43"/>
      <c r="KDN21" s="43"/>
      <c r="KDO21" s="43"/>
      <c r="KDP21" s="43"/>
      <c r="KDQ21" s="43"/>
      <c r="KDR21" s="43"/>
      <c r="KDS21" s="43"/>
      <c r="KDT21" s="43"/>
      <c r="KDU21" s="43"/>
      <c r="KDV21" s="43"/>
      <c r="KDW21" s="43"/>
      <c r="KDX21" s="43"/>
      <c r="KDY21" s="43"/>
      <c r="KDZ21" s="43"/>
      <c r="KEA21" s="43"/>
      <c r="KEB21" s="43"/>
      <c r="KEC21" s="43"/>
      <c r="KED21" s="43"/>
      <c r="KEE21" s="43"/>
      <c r="KEF21" s="43"/>
      <c r="KEG21" s="43"/>
      <c r="KEH21" s="43"/>
      <c r="KEI21" s="43"/>
      <c r="KEJ21" s="43"/>
      <c r="KEK21" s="43"/>
      <c r="KEL21" s="43"/>
      <c r="KEM21" s="43"/>
      <c r="KEN21" s="43"/>
      <c r="KEO21" s="43"/>
      <c r="KEP21" s="43"/>
      <c r="KEQ21" s="43"/>
      <c r="KER21" s="43"/>
      <c r="KES21" s="43"/>
      <c r="KET21" s="43"/>
      <c r="KEU21" s="43"/>
      <c r="KEV21" s="43"/>
      <c r="KEW21" s="43"/>
      <c r="KEX21" s="43"/>
      <c r="KEY21" s="43"/>
      <c r="KEZ21" s="43"/>
      <c r="KFA21" s="43"/>
      <c r="KFB21" s="43"/>
      <c r="KFC21" s="43"/>
      <c r="KFD21" s="43"/>
      <c r="KFE21" s="43"/>
      <c r="KFF21" s="43"/>
      <c r="KFG21" s="43"/>
      <c r="KFH21" s="43"/>
      <c r="KFI21" s="43"/>
      <c r="KFJ21" s="43"/>
      <c r="KFK21" s="43"/>
      <c r="KFL21" s="43"/>
      <c r="KFM21" s="43"/>
      <c r="KFN21" s="43"/>
      <c r="KFO21" s="43"/>
      <c r="KFP21" s="43"/>
      <c r="KFQ21" s="43"/>
      <c r="KFR21" s="43"/>
      <c r="KFS21" s="43"/>
      <c r="KFT21" s="43"/>
      <c r="KFU21" s="43"/>
      <c r="KFV21" s="43"/>
      <c r="KFW21" s="43"/>
      <c r="KFX21" s="43"/>
      <c r="KFY21" s="43"/>
      <c r="KFZ21" s="43"/>
      <c r="KGA21" s="43"/>
      <c r="KGB21" s="43"/>
      <c r="KGC21" s="43"/>
      <c r="KGD21" s="43"/>
      <c r="KGE21" s="43"/>
      <c r="KGF21" s="43"/>
      <c r="KGG21" s="43"/>
      <c r="KGH21" s="43"/>
      <c r="KGI21" s="43"/>
      <c r="KGJ21" s="43"/>
      <c r="KGK21" s="43"/>
      <c r="KGL21" s="43"/>
      <c r="KGM21" s="43"/>
      <c r="KGN21" s="43"/>
      <c r="KGO21" s="43"/>
      <c r="KGP21" s="43"/>
      <c r="KGQ21" s="43"/>
      <c r="KGR21" s="43"/>
      <c r="KGS21" s="43"/>
      <c r="KGT21" s="43"/>
      <c r="KGU21" s="43"/>
      <c r="KGV21" s="43"/>
      <c r="KGW21" s="43"/>
      <c r="KGX21" s="43"/>
      <c r="KGY21" s="43"/>
      <c r="KGZ21" s="43"/>
      <c r="KHA21" s="43"/>
      <c r="KHB21" s="43"/>
      <c r="KHC21" s="43"/>
      <c r="KHD21" s="43"/>
      <c r="KHE21" s="43"/>
      <c r="KHF21" s="43"/>
      <c r="KHG21" s="43"/>
      <c r="KHH21" s="43"/>
      <c r="KHI21" s="43"/>
      <c r="KHJ21" s="43"/>
      <c r="KHK21" s="43"/>
      <c r="KHL21" s="43"/>
      <c r="KHM21" s="43"/>
      <c r="KHN21" s="43"/>
      <c r="KHO21" s="43"/>
      <c r="KHP21" s="43"/>
      <c r="KHQ21" s="43"/>
      <c r="KHR21" s="43"/>
      <c r="KHS21" s="43"/>
      <c r="KHT21" s="43"/>
      <c r="KHU21" s="43"/>
      <c r="KHV21" s="43"/>
      <c r="KHW21" s="43"/>
      <c r="KHX21" s="43"/>
      <c r="KHY21" s="43"/>
      <c r="KHZ21" s="43"/>
      <c r="KIA21" s="43"/>
      <c r="KIB21" s="43"/>
      <c r="KIC21" s="43"/>
      <c r="KID21" s="43"/>
      <c r="KIE21" s="43"/>
      <c r="KIF21" s="43"/>
      <c r="KIG21" s="43"/>
      <c r="KIH21" s="43"/>
      <c r="KII21" s="43"/>
      <c r="KIJ21" s="43"/>
      <c r="KIK21" s="43"/>
      <c r="KIL21" s="43"/>
      <c r="KIM21" s="43"/>
      <c r="KIN21" s="43"/>
      <c r="KIO21" s="43"/>
      <c r="KIP21" s="43"/>
      <c r="KIQ21" s="43"/>
      <c r="KIR21" s="43"/>
      <c r="KIS21" s="43"/>
      <c r="KIT21" s="43"/>
      <c r="KIU21" s="43"/>
      <c r="KIV21" s="43"/>
      <c r="KIW21" s="43"/>
      <c r="KIX21" s="43"/>
      <c r="KIY21" s="43"/>
      <c r="KIZ21" s="43"/>
      <c r="KJA21" s="43"/>
      <c r="KJB21" s="43"/>
      <c r="KJC21" s="43"/>
      <c r="KJD21" s="43"/>
      <c r="KJE21" s="43"/>
      <c r="KJF21" s="43"/>
      <c r="KJG21" s="43"/>
      <c r="KJH21" s="43"/>
      <c r="KJI21" s="43"/>
      <c r="KJJ21" s="43"/>
      <c r="KJK21" s="43"/>
      <c r="KJL21" s="43"/>
      <c r="KJM21" s="43"/>
      <c r="KJN21" s="43"/>
      <c r="KJO21" s="43"/>
      <c r="KJP21" s="43"/>
      <c r="KJQ21" s="43"/>
      <c r="KJR21" s="43"/>
      <c r="KJS21" s="43"/>
      <c r="KJT21" s="43"/>
      <c r="KJU21" s="43"/>
      <c r="KJV21" s="43"/>
      <c r="KJW21" s="43"/>
      <c r="KJX21" s="43"/>
      <c r="KJY21" s="43"/>
      <c r="KJZ21" s="43"/>
      <c r="KKA21" s="43"/>
      <c r="KKB21" s="43"/>
      <c r="KKC21" s="43"/>
      <c r="KKD21" s="43"/>
      <c r="KKE21" s="43"/>
      <c r="KKF21" s="43"/>
      <c r="KKG21" s="43"/>
      <c r="KKH21" s="43"/>
      <c r="KKI21" s="43"/>
      <c r="KKJ21" s="43"/>
      <c r="KKK21" s="43"/>
      <c r="KKL21" s="43"/>
      <c r="KKM21" s="43"/>
      <c r="KKN21" s="43"/>
      <c r="KKO21" s="43"/>
      <c r="KKP21" s="43"/>
      <c r="KKQ21" s="43"/>
      <c r="KKR21" s="43"/>
      <c r="KKS21" s="43"/>
      <c r="KKT21" s="43"/>
      <c r="KKU21" s="43"/>
      <c r="KKV21" s="43"/>
      <c r="KKW21" s="43"/>
      <c r="KKX21" s="43"/>
      <c r="KKY21" s="43"/>
      <c r="KKZ21" s="43"/>
      <c r="KLA21" s="43"/>
      <c r="KLB21" s="43"/>
      <c r="KLC21" s="43"/>
      <c r="KLD21" s="43"/>
      <c r="KLE21" s="43"/>
      <c r="KLF21" s="43"/>
      <c r="KLG21" s="43"/>
      <c r="KLH21" s="43"/>
      <c r="KLI21" s="43"/>
      <c r="KLJ21" s="43"/>
      <c r="KLK21" s="43"/>
      <c r="KLL21" s="43"/>
      <c r="KLM21" s="43"/>
      <c r="KLN21" s="43"/>
      <c r="KLO21" s="43"/>
      <c r="KLP21" s="43"/>
      <c r="KLQ21" s="43"/>
      <c r="KLR21" s="43"/>
      <c r="KLS21" s="43"/>
      <c r="KLT21" s="43"/>
      <c r="KLU21" s="43"/>
      <c r="KLV21" s="43"/>
      <c r="KLW21" s="43"/>
      <c r="KLX21" s="43"/>
      <c r="KLY21" s="43"/>
      <c r="KLZ21" s="43"/>
      <c r="KMA21" s="43"/>
      <c r="KMB21" s="43"/>
      <c r="KMC21" s="43"/>
      <c r="KMD21" s="43"/>
      <c r="KME21" s="43"/>
      <c r="KMF21" s="43"/>
      <c r="KMG21" s="43"/>
      <c r="KMH21" s="43"/>
      <c r="KMI21" s="43"/>
      <c r="KMJ21" s="43"/>
      <c r="KMK21" s="43"/>
      <c r="KML21" s="43"/>
      <c r="KMM21" s="43"/>
      <c r="KMN21" s="43"/>
      <c r="KMO21" s="43"/>
      <c r="KMP21" s="43"/>
      <c r="KMQ21" s="43"/>
      <c r="KMR21" s="43"/>
      <c r="KMS21" s="43"/>
      <c r="KMT21" s="43"/>
      <c r="KMU21" s="43"/>
      <c r="KMV21" s="43"/>
      <c r="KMW21" s="43"/>
      <c r="KMX21" s="43"/>
      <c r="KMY21" s="43"/>
      <c r="KMZ21" s="43"/>
      <c r="KNA21" s="43"/>
      <c r="KNB21" s="43"/>
      <c r="KNC21" s="43"/>
      <c r="KND21" s="43"/>
      <c r="KNE21" s="43"/>
      <c r="KNF21" s="43"/>
      <c r="KNG21" s="43"/>
      <c r="KNH21" s="43"/>
      <c r="KNI21" s="43"/>
      <c r="KNJ21" s="43"/>
      <c r="KNK21" s="43"/>
      <c r="KNL21" s="43"/>
      <c r="KNM21" s="43"/>
      <c r="KNN21" s="43"/>
      <c r="KNO21" s="43"/>
      <c r="KNP21" s="43"/>
      <c r="KNQ21" s="43"/>
      <c r="KNR21" s="43"/>
      <c r="KNS21" s="43"/>
      <c r="KNT21" s="43"/>
      <c r="KNU21" s="43"/>
      <c r="KNV21" s="43"/>
      <c r="KNW21" s="43"/>
      <c r="KNX21" s="43"/>
      <c r="KNY21" s="43"/>
      <c r="KNZ21" s="43"/>
      <c r="KOA21" s="43"/>
      <c r="KOB21" s="43"/>
      <c r="KOC21" s="43"/>
      <c r="KOD21" s="43"/>
      <c r="KOE21" s="43"/>
      <c r="KOF21" s="43"/>
      <c r="KOG21" s="43"/>
      <c r="KOH21" s="43"/>
      <c r="KOI21" s="43"/>
      <c r="KOJ21" s="43"/>
      <c r="KOK21" s="43"/>
      <c r="KOL21" s="43"/>
      <c r="KOM21" s="43"/>
      <c r="KON21" s="43"/>
      <c r="KOO21" s="43"/>
      <c r="KOP21" s="43"/>
      <c r="KOQ21" s="43"/>
      <c r="KOR21" s="43"/>
      <c r="KOS21" s="43"/>
      <c r="KOT21" s="43"/>
      <c r="KOU21" s="43"/>
      <c r="KOV21" s="43"/>
      <c r="KOW21" s="43"/>
      <c r="KOX21" s="43"/>
      <c r="KOY21" s="43"/>
      <c r="KOZ21" s="43"/>
      <c r="KPA21" s="43"/>
      <c r="KPB21" s="43"/>
      <c r="KPC21" s="43"/>
      <c r="KPD21" s="43"/>
      <c r="KPE21" s="43"/>
      <c r="KPF21" s="43"/>
      <c r="KPG21" s="43"/>
      <c r="KPH21" s="43"/>
      <c r="KPI21" s="43"/>
      <c r="KPJ21" s="43"/>
      <c r="KPK21" s="43"/>
      <c r="KPL21" s="43"/>
      <c r="KPM21" s="43"/>
      <c r="KPN21" s="43"/>
      <c r="KPO21" s="43"/>
      <c r="KPP21" s="43"/>
      <c r="KPQ21" s="43"/>
      <c r="KPR21" s="43"/>
      <c r="KPS21" s="43"/>
      <c r="KPT21" s="43"/>
      <c r="KPU21" s="43"/>
      <c r="KPV21" s="43"/>
      <c r="KPW21" s="43"/>
      <c r="KPX21" s="43"/>
      <c r="KPY21" s="43"/>
      <c r="KPZ21" s="43"/>
      <c r="KQA21" s="43"/>
      <c r="KQB21" s="43"/>
      <c r="KQC21" s="43"/>
      <c r="KQD21" s="43"/>
      <c r="KQE21" s="43"/>
      <c r="KQF21" s="43"/>
      <c r="KQG21" s="43"/>
      <c r="KQH21" s="43"/>
      <c r="KQI21" s="43"/>
      <c r="KQJ21" s="43"/>
      <c r="KQK21" s="43"/>
      <c r="KQL21" s="43"/>
      <c r="KQM21" s="43"/>
      <c r="KQN21" s="43"/>
      <c r="KQO21" s="43"/>
      <c r="KQP21" s="43"/>
      <c r="KQQ21" s="43"/>
      <c r="KQR21" s="43"/>
      <c r="KQS21" s="43"/>
      <c r="KQT21" s="43"/>
      <c r="KQU21" s="43"/>
      <c r="KQV21" s="43"/>
      <c r="KQW21" s="43"/>
      <c r="KQX21" s="43"/>
      <c r="KQY21" s="43"/>
      <c r="KQZ21" s="43"/>
      <c r="KRA21" s="43"/>
      <c r="KRB21" s="43"/>
      <c r="KRC21" s="43"/>
      <c r="KRD21" s="43"/>
      <c r="KRE21" s="43"/>
      <c r="KRF21" s="43"/>
      <c r="KRG21" s="43"/>
      <c r="KRH21" s="43"/>
      <c r="KRI21" s="43"/>
      <c r="KRJ21" s="43"/>
      <c r="KRK21" s="43"/>
      <c r="KRL21" s="43"/>
      <c r="KRM21" s="43"/>
      <c r="KRN21" s="43"/>
      <c r="KRO21" s="43"/>
      <c r="KRP21" s="43"/>
      <c r="KRQ21" s="43"/>
      <c r="KRR21" s="43"/>
      <c r="KRS21" s="43"/>
      <c r="KRT21" s="43"/>
      <c r="KRU21" s="43"/>
      <c r="KRV21" s="43"/>
      <c r="KRW21" s="43"/>
      <c r="KRX21" s="43"/>
      <c r="KRY21" s="43"/>
      <c r="KRZ21" s="43"/>
      <c r="KSA21" s="43"/>
      <c r="KSB21" s="43"/>
      <c r="KSC21" s="43"/>
      <c r="KSD21" s="43"/>
      <c r="KSE21" s="43"/>
      <c r="KSF21" s="43"/>
      <c r="KSG21" s="43"/>
      <c r="KSH21" s="43"/>
      <c r="KSI21" s="43"/>
      <c r="KSJ21" s="43"/>
      <c r="KSK21" s="43"/>
      <c r="KSL21" s="43"/>
      <c r="KSM21" s="43"/>
      <c r="KSN21" s="43"/>
      <c r="KSO21" s="43"/>
      <c r="KSP21" s="43"/>
      <c r="KSQ21" s="43"/>
      <c r="KSR21" s="43"/>
      <c r="KSS21" s="43"/>
      <c r="KST21" s="43"/>
      <c r="KSU21" s="43"/>
      <c r="KSV21" s="43"/>
      <c r="KSW21" s="43"/>
      <c r="KSX21" s="43"/>
      <c r="KSY21" s="43"/>
      <c r="KSZ21" s="43"/>
      <c r="KTA21" s="43"/>
      <c r="KTB21" s="43"/>
      <c r="KTC21" s="43"/>
      <c r="KTD21" s="43"/>
      <c r="KTE21" s="43"/>
      <c r="KTF21" s="43"/>
      <c r="KTG21" s="43"/>
      <c r="KTH21" s="43"/>
      <c r="KTI21" s="43"/>
      <c r="KTJ21" s="43"/>
      <c r="KTK21" s="43"/>
      <c r="KTL21" s="43"/>
      <c r="KTM21" s="43"/>
      <c r="KTN21" s="43"/>
      <c r="KTO21" s="43"/>
      <c r="KTP21" s="43"/>
      <c r="KTQ21" s="43"/>
      <c r="KTR21" s="43"/>
      <c r="KTS21" s="43"/>
      <c r="KTT21" s="43"/>
      <c r="KTU21" s="43"/>
      <c r="KTV21" s="43"/>
      <c r="KTW21" s="43"/>
      <c r="KTX21" s="43"/>
      <c r="KTY21" s="43"/>
      <c r="KTZ21" s="43"/>
      <c r="KUA21" s="43"/>
      <c r="KUB21" s="43"/>
      <c r="KUC21" s="43"/>
      <c r="KUD21" s="43"/>
      <c r="KUE21" s="43"/>
      <c r="KUF21" s="43"/>
      <c r="KUG21" s="43"/>
      <c r="KUH21" s="43"/>
      <c r="KUI21" s="43"/>
      <c r="KUJ21" s="43"/>
      <c r="KUK21" s="43"/>
      <c r="KUL21" s="43"/>
      <c r="KUM21" s="43"/>
      <c r="KUN21" s="43"/>
      <c r="KUO21" s="43"/>
      <c r="KUP21" s="43"/>
      <c r="KUQ21" s="43"/>
      <c r="KUR21" s="43"/>
      <c r="KUS21" s="43"/>
      <c r="KUT21" s="43"/>
      <c r="KUU21" s="43"/>
      <c r="KUV21" s="43"/>
      <c r="KUW21" s="43"/>
      <c r="KUX21" s="43"/>
      <c r="KUY21" s="43"/>
      <c r="KUZ21" s="43"/>
      <c r="KVA21" s="43"/>
      <c r="KVB21" s="43"/>
      <c r="KVC21" s="43"/>
      <c r="KVD21" s="43"/>
      <c r="KVE21" s="43"/>
      <c r="KVF21" s="43"/>
      <c r="KVG21" s="43"/>
      <c r="KVH21" s="43"/>
      <c r="KVI21" s="43"/>
      <c r="KVJ21" s="43"/>
      <c r="KVK21" s="43"/>
      <c r="KVL21" s="43"/>
      <c r="KVM21" s="43"/>
      <c r="KVN21" s="43"/>
      <c r="KVO21" s="43"/>
      <c r="KVP21" s="43"/>
      <c r="KVQ21" s="43"/>
      <c r="KVR21" s="43"/>
      <c r="KVS21" s="43"/>
      <c r="KVT21" s="43"/>
      <c r="KVU21" s="43"/>
      <c r="KVV21" s="43"/>
      <c r="KVW21" s="43"/>
      <c r="KVX21" s="43"/>
      <c r="KVY21" s="43"/>
      <c r="KVZ21" s="43"/>
      <c r="KWA21" s="43"/>
      <c r="KWB21" s="43"/>
      <c r="KWC21" s="43"/>
      <c r="KWD21" s="43"/>
      <c r="KWE21" s="43"/>
      <c r="KWF21" s="43"/>
      <c r="KWG21" s="43"/>
      <c r="KWH21" s="43"/>
      <c r="KWI21" s="43"/>
      <c r="KWJ21" s="43"/>
      <c r="KWK21" s="43"/>
      <c r="KWL21" s="43"/>
      <c r="KWM21" s="43"/>
      <c r="KWN21" s="43"/>
      <c r="KWO21" s="43"/>
      <c r="KWP21" s="43"/>
      <c r="KWQ21" s="43"/>
      <c r="KWR21" s="43"/>
      <c r="KWS21" s="43"/>
      <c r="KWT21" s="43"/>
      <c r="KWU21" s="43"/>
      <c r="KWV21" s="43"/>
      <c r="KWW21" s="43"/>
      <c r="KWX21" s="43"/>
      <c r="KWY21" s="43"/>
      <c r="KWZ21" s="43"/>
      <c r="KXA21" s="43"/>
      <c r="KXB21" s="43"/>
      <c r="KXC21" s="43"/>
      <c r="KXD21" s="43"/>
      <c r="KXE21" s="43"/>
      <c r="KXF21" s="43"/>
      <c r="KXG21" s="43"/>
      <c r="KXH21" s="43"/>
      <c r="KXI21" s="43"/>
      <c r="KXJ21" s="43"/>
      <c r="KXK21" s="43"/>
      <c r="KXL21" s="43"/>
      <c r="KXM21" s="43"/>
      <c r="KXN21" s="43"/>
      <c r="KXO21" s="43"/>
      <c r="KXP21" s="43"/>
      <c r="KXQ21" s="43"/>
      <c r="KXR21" s="43"/>
      <c r="KXS21" s="43"/>
      <c r="KXT21" s="43"/>
      <c r="KXU21" s="43"/>
      <c r="KXV21" s="43"/>
      <c r="KXW21" s="43"/>
      <c r="KXX21" s="43"/>
      <c r="KXY21" s="43"/>
      <c r="KXZ21" s="43"/>
      <c r="KYA21" s="43"/>
      <c r="KYB21" s="43"/>
      <c r="KYC21" s="43"/>
      <c r="KYD21" s="43"/>
      <c r="KYE21" s="43"/>
      <c r="KYF21" s="43"/>
      <c r="KYG21" s="43"/>
      <c r="KYH21" s="43"/>
      <c r="KYI21" s="43"/>
      <c r="KYJ21" s="43"/>
      <c r="KYK21" s="43"/>
      <c r="KYL21" s="43"/>
      <c r="KYM21" s="43"/>
      <c r="KYN21" s="43"/>
      <c r="KYO21" s="43"/>
      <c r="KYP21" s="43"/>
      <c r="KYQ21" s="43"/>
      <c r="KYR21" s="43"/>
      <c r="KYS21" s="43"/>
      <c r="KYT21" s="43"/>
      <c r="KYU21" s="43"/>
      <c r="KYV21" s="43"/>
      <c r="KYW21" s="43"/>
      <c r="KYX21" s="43"/>
      <c r="KYY21" s="43"/>
      <c r="KYZ21" s="43"/>
      <c r="KZA21" s="43"/>
      <c r="KZB21" s="43"/>
      <c r="KZC21" s="43"/>
      <c r="KZD21" s="43"/>
      <c r="KZE21" s="43"/>
      <c r="KZF21" s="43"/>
      <c r="KZG21" s="43"/>
      <c r="KZH21" s="43"/>
      <c r="KZI21" s="43"/>
      <c r="KZJ21" s="43"/>
      <c r="KZK21" s="43"/>
      <c r="KZL21" s="43"/>
      <c r="KZM21" s="43"/>
      <c r="KZN21" s="43"/>
      <c r="KZO21" s="43"/>
      <c r="KZP21" s="43"/>
      <c r="KZQ21" s="43"/>
      <c r="KZR21" s="43"/>
      <c r="KZS21" s="43"/>
      <c r="KZT21" s="43"/>
      <c r="KZU21" s="43"/>
      <c r="KZV21" s="43"/>
      <c r="KZW21" s="43"/>
      <c r="KZX21" s="43"/>
      <c r="KZY21" s="43"/>
      <c r="KZZ21" s="43"/>
      <c r="LAA21" s="43"/>
      <c r="LAB21" s="43"/>
      <c r="LAC21" s="43"/>
      <c r="LAD21" s="43"/>
      <c r="LAE21" s="43"/>
      <c r="LAF21" s="43"/>
      <c r="LAG21" s="43"/>
      <c r="LAH21" s="43"/>
      <c r="LAI21" s="43"/>
      <c r="LAJ21" s="43"/>
      <c r="LAK21" s="43"/>
      <c r="LAL21" s="43"/>
      <c r="LAM21" s="43"/>
      <c r="LAN21" s="43"/>
      <c r="LAO21" s="43"/>
      <c r="LAP21" s="43"/>
      <c r="LAQ21" s="43"/>
      <c r="LAR21" s="43"/>
      <c r="LAS21" s="43"/>
      <c r="LAT21" s="43"/>
      <c r="LAU21" s="43"/>
      <c r="LAV21" s="43"/>
      <c r="LAW21" s="43"/>
      <c r="LAX21" s="43"/>
      <c r="LAY21" s="43"/>
      <c r="LAZ21" s="43"/>
      <c r="LBA21" s="43"/>
      <c r="LBB21" s="43"/>
      <c r="LBC21" s="43"/>
      <c r="LBD21" s="43"/>
      <c r="LBE21" s="43"/>
      <c r="LBF21" s="43"/>
      <c r="LBG21" s="43"/>
      <c r="LBH21" s="43"/>
      <c r="LBI21" s="43"/>
      <c r="LBJ21" s="43"/>
      <c r="LBK21" s="43"/>
      <c r="LBL21" s="43"/>
      <c r="LBM21" s="43"/>
      <c r="LBN21" s="43"/>
      <c r="LBO21" s="43"/>
      <c r="LBP21" s="43"/>
      <c r="LBQ21" s="43"/>
      <c r="LBR21" s="43"/>
      <c r="LBS21" s="43"/>
      <c r="LBT21" s="43"/>
      <c r="LBU21" s="43"/>
      <c r="LBV21" s="43"/>
      <c r="LBW21" s="43"/>
      <c r="LBX21" s="43"/>
      <c r="LBY21" s="43"/>
      <c r="LBZ21" s="43"/>
      <c r="LCA21" s="43"/>
      <c r="LCB21" s="43"/>
      <c r="LCC21" s="43"/>
      <c r="LCD21" s="43"/>
      <c r="LCE21" s="43"/>
      <c r="LCF21" s="43"/>
      <c r="LCG21" s="43"/>
      <c r="LCH21" s="43"/>
      <c r="LCI21" s="43"/>
      <c r="LCJ21" s="43"/>
      <c r="LCK21" s="43"/>
      <c r="LCL21" s="43"/>
      <c r="LCM21" s="43"/>
      <c r="LCN21" s="43"/>
      <c r="LCO21" s="43"/>
      <c r="LCP21" s="43"/>
      <c r="LCQ21" s="43"/>
      <c r="LCR21" s="43"/>
      <c r="LCS21" s="43"/>
      <c r="LCT21" s="43"/>
      <c r="LCU21" s="43"/>
      <c r="LCV21" s="43"/>
      <c r="LCW21" s="43"/>
      <c r="LCX21" s="43"/>
      <c r="LCY21" s="43"/>
      <c r="LCZ21" s="43"/>
      <c r="LDA21" s="43"/>
      <c r="LDB21" s="43"/>
      <c r="LDC21" s="43"/>
      <c r="LDD21" s="43"/>
      <c r="LDE21" s="43"/>
      <c r="LDF21" s="43"/>
      <c r="LDG21" s="43"/>
      <c r="LDH21" s="43"/>
      <c r="LDI21" s="43"/>
      <c r="LDJ21" s="43"/>
      <c r="LDK21" s="43"/>
      <c r="LDL21" s="43"/>
      <c r="LDM21" s="43"/>
      <c r="LDN21" s="43"/>
      <c r="LDO21" s="43"/>
      <c r="LDP21" s="43"/>
      <c r="LDQ21" s="43"/>
      <c r="LDR21" s="43"/>
      <c r="LDS21" s="43"/>
      <c r="LDT21" s="43"/>
      <c r="LDU21" s="43"/>
      <c r="LDV21" s="43"/>
      <c r="LDW21" s="43"/>
      <c r="LDX21" s="43"/>
      <c r="LDY21" s="43"/>
      <c r="LDZ21" s="43"/>
      <c r="LEA21" s="43"/>
      <c r="LEB21" s="43"/>
      <c r="LEC21" s="43"/>
      <c r="LED21" s="43"/>
      <c r="LEE21" s="43"/>
      <c r="LEF21" s="43"/>
      <c r="LEG21" s="43"/>
      <c r="LEH21" s="43"/>
      <c r="LEI21" s="43"/>
      <c r="LEJ21" s="43"/>
      <c r="LEK21" s="43"/>
      <c r="LEL21" s="43"/>
      <c r="LEM21" s="43"/>
      <c r="LEN21" s="43"/>
      <c r="LEO21" s="43"/>
      <c r="LEP21" s="43"/>
      <c r="LEQ21" s="43"/>
      <c r="LER21" s="43"/>
      <c r="LES21" s="43"/>
      <c r="LET21" s="43"/>
      <c r="LEU21" s="43"/>
      <c r="LEV21" s="43"/>
      <c r="LEW21" s="43"/>
      <c r="LEX21" s="43"/>
      <c r="LEY21" s="43"/>
      <c r="LEZ21" s="43"/>
      <c r="LFA21" s="43"/>
      <c r="LFB21" s="43"/>
      <c r="LFC21" s="43"/>
      <c r="LFD21" s="43"/>
      <c r="LFE21" s="43"/>
      <c r="LFF21" s="43"/>
      <c r="LFG21" s="43"/>
      <c r="LFH21" s="43"/>
      <c r="LFI21" s="43"/>
      <c r="LFJ21" s="43"/>
      <c r="LFK21" s="43"/>
      <c r="LFL21" s="43"/>
      <c r="LFM21" s="43"/>
      <c r="LFN21" s="43"/>
      <c r="LFO21" s="43"/>
      <c r="LFP21" s="43"/>
      <c r="LFQ21" s="43"/>
      <c r="LFR21" s="43"/>
      <c r="LFS21" s="43"/>
      <c r="LFT21" s="43"/>
      <c r="LFU21" s="43"/>
      <c r="LFV21" s="43"/>
      <c r="LFW21" s="43"/>
      <c r="LFX21" s="43"/>
      <c r="LFY21" s="43"/>
      <c r="LFZ21" s="43"/>
      <c r="LGA21" s="43"/>
      <c r="LGB21" s="43"/>
      <c r="LGC21" s="43"/>
      <c r="LGD21" s="43"/>
      <c r="LGE21" s="43"/>
      <c r="LGF21" s="43"/>
      <c r="LGG21" s="43"/>
      <c r="LGH21" s="43"/>
      <c r="LGI21" s="43"/>
      <c r="LGJ21" s="43"/>
      <c r="LGK21" s="43"/>
      <c r="LGL21" s="43"/>
      <c r="LGM21" s="43"/>
      <c r="LGN21" s="43"/>
      <c r="LGO21" s="43"/>
      <c r="LGP21" s="43"/>
      <c r="LGQ21" s="43"/>
      <c r="LGR21" s="43"/>
      <c r="LGS21" s="43"/>
      <c r="LGT21" s="43"/>
      <c r="LGU21" s="43"/>
      <c r="LGV21" s="43"/>
      <c r="LGW21" s="43"/>
      <c r="LGX21" s="43"/>
      <c r="LGY21" s="43"/>
      <c r="LGZ21" s="43"/>
      <c r="LHA21" s="43"/>
      <c r="LHB21" s="43"/>
      <c r="LHC21" s="43"/>
      <c r="LHD21" s="43"/>
      <c r="LHE21" s="43"/>
      <c r="LHF21" s="43"/>
      <c r="LHG21" s="43"/>
      <c r="LHH21" s="43"/>
      <c r="LHI21" s="43"/>
      <c r="LHJ21" s="43"/>
      <c r="LHK21" s="43"/>
      <c r="LHL21" s="43"/>
      <c r="LHM21" s="43"/>
      <c r="LHN21" s="43"/>
      <c r="LHO21" s="43"/>
      <c r="LHP21" s="43"/>
      <c r="LHQ21" s="43"/>
      <c r="LHR21" s="43"/>
      <c r="LHS21" s="43"/>
      <c r="LHT21" s="43"/>
      <c r="LHU21" s="43"/>
      <c r="LHV21" s="43"/>
      <c r="LHW21" s="43"/>
      <c r="LHX21" s="43"/>
      <c r="LHY21" s="43"/>
      <c r="LHZ21" s="43"/>
      <c r="LIA21" s="43"/>
      <c r="LIB21" s="43"/>
      <c r="LIC21" s="43"/>
      <c r="LID21" s="43"/>
      <c r="LIE21" s="43"/>
      <c r="LIF21" s="43"/>
      <c r="LIG21" s="43"/>
      <c r="LIH21" s="43"/>
      <c r="LII21" s="43"/>
      <c r="LIJ21" s="43"/>
      <c r="LIK21" s="43"/>
      <c r="LIL21" s="43"/>
      <c r="LIM21" s="43"/>
      <c r="LIN21" s="43"/>
      <c r="LIO21" s="43"/>
      <c r="LIP21" s="43"/>
      <c r="LIQ21" s="43"/>
      <c r="LIR21" s="43"/>
      <c r="LIS21" s="43"/>
      <c r="LIT21" s="43"/>
      <c r="LIU21" s="43"/>
      <c r="LIV21" s="43"/>
      <c r="LIW21" s="43"/>
      <c r="LIX21" s="43"/>
      <c r="LIY21" s="43"/>
      <c r="LIZ21" s="43"/>
      <c r="LJA21" s="43"/>
      <c r="LJB21" s="43"/>
      <c r="LJC21" s="43"/>
      <c r="LJD21" s="43"/>
      <c r="LJE21" s="43"/>
      <c r="LJF21" s="43"/>
      <c r="LJG21" s="43"/>
      <c r="LJH21" s="43"/>
      <c r="LJI21" s="43"/>
      <c r="LJJ21" s="43"/>
      <c r="LJK21" s="43"/>
      <c r="LJL21" s="43"/>
      <c r="LJM21" s="43"/>
      <c r="LJN21" s="43"/>
      <c r="LJO21" s="43"/>
      <c r="LJP21" s="43"/>
      <c r="LJQ21" s="43"/>
      <c r="LJR21" s="43"/>
      <c r="LJS21" s="43"/>
      <c r="LJT21" s="43"/>
      <c r="LJU21" s="43"/>
      <c r="LJV21" s="43"/>
      <c r="LJW21" s="43"/>
      <c r="LJX21" s="43"/>
      <c r="LJY21" s="43"/>
      <c r="LJZ21" s="43"/>
      <c r="LKA21" s="43"/>
      <c r="LKB21" s="43"/>
      <c r="LKC21" s="43"/>
      <c r="LKD21" s="43"/>
      <c r="LKE21" s="43"/>
      <c r="LKF21" s="43"/>
      <c r="LKG21" s="43"/>
      <c r="LKH21" s="43"/>
      <c r="LKI21" s="43"/>
      <c r="LKJ21" s="43"/>
      <c r="LKK21" s="43"/>
      <c r="LKL21" s="43"/>
      <c r="LKM21" s="43"/>
      <c r="LKN21" s="43"/>
      <c r="LKO21" s="43"/>
      <c r="LKP21" s="43"/>
      <c r="LKQ21" s="43"/>
      <c r="LKR21" s="43"/>
      <c r="LKS21" s="43"/>
      <c r="LKT21" s="43"/>
      <c r="LKU21" s="43"/>
      <c r="LKV21" s="43"/>
      <c r="LKW21" s="43"/>
      <c r="LKX21" s="43"/>
      <c r="LKY21" s="43"/>
      <c r="LKZ21" s="43"/>
      <c r="LLA21" s="43"/>
      <c r="LLB21" s="43"/>
      <c r="LLC21" s="43"/>
      <c r="LLD21" s="43"/>
      <c r="LLE21" s="43"/>
      <c r="LLF21" s="43"/>
      <c r="LLG21" s="43"/>
      <c r="LLH21" s="43"/>
      <c r="LLI21" s="43"/>
      <c r="LLJ21" s="43"/>
      <c r="LLK21" s="43"/>
      <c r="LLL21" s="43"/>
      <c r="LLM21" s="43"/>
      <c r="LLN21" s="43"/>
      <c r="LLO21" s="43"/>
      <c r="LLP21" s="43"/>
      <c r="LLQ21" s="43"/>
      <c r="LLR21" s="43"/>
      <c r="LLS21" s="43"/>
      <c r="LLT21" s="43"/>
      <c r="LLU21" s="43"/>
      <c r="LLV21" s="43"/>
      <c r="LLW21" s="43"/>
      <c r="LLX21" s="43"/>
      <c r="LLY21" s="43"/>
      <c r="LLZ21" s="43"/>
      <c r="LMA21" s="43"/>
      <c r="LMB21" s="43"/>
      <c r="LMC21" s="43"/>
      <c r="LMD21" s="43"/>
      <c r="LME21" s="43"/>
      <c r="LMF21" s="43"/>
      <c r="LMG21" s="43"/>
      <c r="LMH21" s="43"/>
      <c r="LMI21" s="43"/>
      <c r="LMJ21" s="43"/>
      <c r="LMK21" s="43"/>
      <c r="LML21" s="43"/>
      <c r="LMM21" s="43"/>
      <c r="LMN21" s="43"/>
      <c r="LMO21" s="43"/>
      <c r="LMP21" s="43"/>
      <c r="LMQ21" s="43"/>
      <c r="LMR21" s="43"/>
      <c r="LMS21" s="43"/>
      <c r="LMT21" s="43"/>
      <c r="LMU21" s="43"/>
      <c r="LMV21" s="43"/>
      <c r="LMW21" s="43"/>
      <c r="LMX21" s="43"/>
      <c r="LMY21" s="43"/>
      <c r="LMZ21" s="43"/>
      <c r="LNA21" s="43"/>
      <c r="LNB21" s="43"/>
      <c r="LNC21" s="43"/>
      <c r="LND21" s="43"/>
      <c r="LNE21" s="43"/>
      <c r="LNF21" s="43"/>
      <c r="LNG21" s="43"/>
      <c r="LNH21" s="43"/>
      <c r="LNI21" s="43"/>
      <c r="LNJ21" s="43"/>
      <c r="LNK21" s="43"/>
      <c r="LNL21" s="43"/>
      <c r="LNM21" s="43"/>
      <c r="LNN21" s="43"/>
      <c r="LNO21" s="43"/>
      <c r="LNP21" s="43"/>
      <c r="LNQ21" s="43"/>
      <c r="LNR21" s="43"/>
      <c r="LNS21" s="43"/>
      <c r="LNT21" s="43"/>
      <c r="LNU21" s="43"/>
      <c r="LNV21" s="43"/>
      <c r="LNW21" s="43"/>
      <c r="LNX21" s="43"/>
      <c r="LNY21" s="43"/>
      <c r="LNZ21" s="43"/>
      <c r="LOA21" s="43"/>
      <c r="LOB21" s="43"/>
      <c r="LOC21" s="43"/>
      <c r="LOD21" s="43"/>
      <c r="LOE21" s="43"/>
      <c r="LOF21" s="43"/>
      <c r="LOG21" s="43"/>
      <c r="LOH21" s="43"/>
      <c r="LOI21" s="43"/>
      <c r="LOJ21" s="43"/>
      <c r="LOK21" s="43"/>
      <c r="LOL21" s="43"/>
      <c r="LOM21" s="43"/>
      <c r="LON21" s="43"/>
      <c r="LOO21" s="43"/>
      <c r="LOP21" s="43"/>
      <c r="LOQ21" s="43"/>
      <c r="LOR21" s="43"/>
      <c r="LOS21" s="43"/>
      <c r="LOT21" s="43"/>
      <c r="LOU21" s="43"/>
      <c r="LOV21" s="43"/>
      <c r="LOW21" s="43"/>
      <c r="LOX21" s="43"/>
      <c r="LOY21" s="43"/>
      <c r="LOZ21" s="43"/>
      <c r="LPA21" s="43"/>
      <c r="LPB21" s="43"/>
      <c r="LPC21" s="43"/>
      <c r="LPD21" s="43"/>
      <c r="LPE21" s="43"/>
      <c r="LPF21" s="43"/>
      <c r="LPG21" s="43"/>
      <c r="LPH21" s="43"/>
      <c r="LPI21" s="43"/>
      <c r="LPJ21" s="43"/>
      <c r="LPK21" s="43"/>
      <c r="LPL21" s="43"/>
      <c r="LPM21" s="43"/>
      <c r="LPN21" s="43"/>
      <c r="LPO21" s="43"/>
      <c r="LPP21" s="43"/>
      <c r="LPQ21" s="43"/>
      <c r="LPR21" s="43"/>
      <c r="LPS21" s="43"/>
      <c r="LPT21" s="43"/>
      <c r="LPU21" s="43"/>
      <c r="LPV21" s="43"/>
      <c r="LPW21" s="43"/>
      <c r="LPX21" s="43"/>
      <c r="LPY21" s="43"/>
      <c r="LPZ21" s="43"/>
      <c r="LQA21" s="43"/>
      <c r="LQB21" s="43"/>
      <c r="LQC21" s="43"/>
      <c r="LQD21" s="43"/>
      <c r="LQE21" s="43"/>
      <c r="LQF21" s="43"/>
      <c r="LQG21" s="43"/>
      <c r="LQH21" s="43"/>
      <c r="LQI21" s="43"/>
      <c r="LQJ21" s="43"/>
      <c r="LQK21" s="43"/>
      <c r="LQL21" s="43"/>
      <c r="LQM21" s="43"/>
      <c r="LQN21" s="43"/>
      <c r="LQO21" s="43"/>
      <c r="LQP21" s="43"/>
      <c r="LQQ21" s="43"/>
      <c r="LQR21" s="43"/>
      <c r="LQS21" s="43"/>
      <c r="LQT21" s="43"/>
      <c r="LQU21" s="43"/>
      <c r="LQV21" s="43"/>
      <c r="LQW21" s="43"/>
      <c r="LQX21" s="43"/>
      <c r="LQY21" s="43"/>
      <c r="LQZ21" s="43"/>
      <c r="LRA21" s="43"/>
      <c r="LRB21" s="43"/>
      <c r="LRC21" s="43"/>
      <c r="LRD21" s="43"/>
      <c r="LRE21" s="43"/>
      <c r="LRF21" s="43"/>
      <c r="LRG21" s="43"/>
      <c r="LRH21" s="43"/>
      <c r="LRI21" s="43"/>
      <c r="LRJ21" s="43"/>
      <c r="LRK21" s="43"/>
      <c r="LRL21" s="43"/>
      <c r="LRM21" s="43"/>
      <c r="LRN21" s="43"/>
      <c r="LRO21" s="43"/>
      <c r="LRP21" s="43"/>
      <c r="LRQ21" s="43"/>
      <c r="LRR21" s="43"/>
      <c r="LRS21" s="43"/>
      <c r="LRT21" s="43"/>
      <c r="LRU21" s="43"/>
      <c r="LRV21" s="43"/>
      <c r="LRW21" s="43"/>
      <c r="LRX21" s="43"/>
      <c r="LRY21" s="43"/>
      <c r="LRZ21" s="43"/>
      <c r="LSA21" s="43"/>
      <c r="LSB21" s="43"/>
      <c r="LSC21" s="43"/>
      <c r="LSD21" s="43"/>
      <c r="LSE21" s="43"/>
      <c r="LSF21" s="43"/>
      <c r="LSG21" s="43"/>
      <c r="LSH21" s="43"/>
      <c r="LSI21" s="43"/>
      <c r="LSJ21" s="43"/>
      <c r="LSK21" s="43"/>
      <c r="LSL21" s="43"/>
      <c r="LSM21" s="43"/>
      <c r="LSN21" s="43"/>
      <c r="LSO21" s="43"/>
      <c r="LSP21" s="43"/>
      <c r="LSQ21" s="43"/>
      <c r="LSR21" s="43"/>
      <c r="LSS21" s="43"/>
      <c r="LST21" s="43"/>
      <c r="LSU21" s="43"/>
      <c r="LSV21" s="43"/>
      <c r="LSW21" s="43"/>
      <c r="LSX21" s="43"/>
      <c r="LSY21" s="43"/>
      <c r="LSZ21" s="43"/>
      <c r="LTA21" s="43"/>
      <c r="LTB21" s="43"/>
      <c r="LTC21" s="43"/>
      <c r="LTD21" s="43"/>
      <c r="LTE21" s="43"/>
      <c r="LTF21" s="43"/>
      <c r="LTG21" s="43"/>
      <c r="LTH21" s="43"/>
      <c r="LTI21" s="43"/>
      <c r="LTJ21" s="43"/>
      <c r="LTK21" s="43"/>
      <c r="LTL21" s="43"/>
      <c r="LTM21" s="43"/>
      <c r="LTN21" s="43"/>
      <c r="LTO21" s="43"/>
      <c r="LTP21" s="43"/>
      <c r="LTQ21" s="43"/>
      <c r="LTR21" s="43"/>
      <c r="LTS21" s="43"/>
      <c r="LTT21" s="43"/>
      <c r="LTU21" s="43"/>
      <c r="LTV21" s="43"/>
      <c r="LTW21" s="43"/>
      <c r="LTX21" s="43"/>
      <c r="LTY21" s="43"/>
      <c r="LTZ21" s="43"/>
      <c r="LUA21" s="43"/>
      <c r="LUB21" s="43"/>
      <c r="LUC21" s="43"/>
      <c r="LUD21" s="43"/>
      <c r="LUE21" s="43"/>
      <c r="LUF21" s="43"/>
      <c r="LUG21" s="43"/>
      <c r="LUH21" s="43"/>
      <c r="LUI21" s="43"/>
      <c r="LUJ21" s="43"/>
      <c r="LUK21" s="43"/>
      <c r="LUL21" s="43"/>
      <c r="LUM21" s="43"/>
      <c r="LUN21" s="43"/>
      <c r="LUO21" s="43"/>
      <c r="LUP21" s="43"/>
      <c r="LUQ21" s="43"/>
      <c r="LUR21" s="43"/>
      <c r="LUS21" s="43"/>
      <c r="LUT21" s="43"/>
      <c r="LUU21" s="43"/>
      <c r="LUV21" s="43"/>
      <c r="LUW21" s="43"/>
      <c r="LUX21" s="43"/>
      <c r="LUY21" s="43"/>
      <c r="LUZ21" s="43"/>
      <c r="LVA21" s="43"/>
      <c r="LVB21" s="43"/>
      <c r="LVC21" s="43"/>
      <c r="LVD21" s="43"/>
      <c r="LVE21" s="43"/>
      <c r="LVF21" s="43"/>
      <c r="LVG21" s="43"/>
      <c r="LVH21" s="43"/>
      <c r="LVI21" s="43"/>
      <c r="LVJ21" s="43"/>
      <c r="LVK21" s="43"/>
      <c r="LVL21" s="43"/>
      <c r="LVM21" s="43"/>
      <c r="LVN21" s="43"/>
      <c r="LVO21" s="43"/>
      <c r="LVP21" s="43"/>
      <c r="LVQ21" s="43"/>
      <c r="LVR21" s="43"/>
      <c r="LVS21" s="43"/>
      <c r="LVT21" s="43"/>
      <c r="LVU21" s="43"/>
      <c r="LVV21" s="43"/>
      <c r="LVW21" s="43"/>
      <c r="LVX21" s="43"/>
      <c r="LVY21" s="43"/>
      <c r="LVZ21" s="43"/>
      <c r="LWA21" s="43"/>
      <c r="LWB21" s="43"/>
      <c r="LWC21" s="43"/>
      <c r="LWD21" s="43"/>
      <c r="LWE21" s="43"/>
      <c r="LWF21" s="43"/>
      <c r="LWG21" s="43"/>
      <c r="LWH21" s="43"/>
      <c r="LWI21" s="43"/>
      <c r="LWJ21" s="43"/>
      <c r="LWK21" s="43"/>
      <c r="LWL21" s="43"/>
      <c r="LWM21" s="43"/>
      <c r="LWN21" s="43"/>
      <c r="LWO21" s="43"/>
      <c r="LWP21" s="43"/>
      <c r="LWQ21" s="43"/>
      <c r="LWR21" s="43"/>
      <c r="LWS21" s="43"/>
      <c r="LWT21" s="43"/>
      <c r="LWU21" s="43"/>
      <c r="LWV21" s="43"/>
      <c r="LWW21" s="43"/>
      <c r="LWX21" s="43"/>
      <c r="LWY21" s="43"/>
      <c r="LWZ21" s="43"/>
      <c r="LXA21" s="43"/>
      <c r="LXB21" s="43"/>
      <c r="LXC21" s="43"/>
      <c r="LXD21" s="43"/>
      <c r="LXE21" s="43"/>
      <c r="LXF21" s="43"/>
      <c r="LXG21" s="43"/>
      <c r="LXH21" s="43"/>
      <c r="LXI21" s="43"/>
      <c r="LXJ21" s="43"/>
      <c r="LXK21" s="43"/>
      <c r="LXL21" s="43"/>
      <c r="LXM21" s="43"/>
      <c r="LXN21" s="43"/>
      <c r="LXO21" s="43"/>
      <c r="LXP21" s="43"/>
      <c r="LXQ21" s="43"/>
      <c r="LXR21" s="43"/>
      <c r="LXS21" s="43"/>
      <c r="LXT21" s="43"/>
      <c r="LXU21" s="43"/>
      <c r="LXV21" s="43"/>
      <c r="LXW21" s="43"/>
      <c r="LXX21" s="43"/>
      <c r="LXY21" s="43"/>
      <c r="LXZ21" s="43"/>
      <c r="LYA21" s="43"/>
      <c r="LYB21" s="43"/>
      <c r="LYC21" s="43"/>
      <c r="LYD21" s="43"/>
      <c r="LYE21" s="43"/>
      <c r="LYF21" s="43"/>
      <c r="LYG21" s="43"/>
      <c r="LYH21" s="43"/>
      <c r="LYI21" s="43"/>
      <c r="LYJ21" s="43"/>
      <c r="LYK21" s="43"/>
      <c r="LYL21" s="43"/>
      <c r="LYM21" s="43"/>
      <c r="LYN21" s="43"/>
      <c r="LYO21" s="43"/>
      <c r="LYP21" s="43"/>
      <c r="LYQ21" s="43"/>
      <c r="LYR21" s="43"/>
      <c r="LYS21" s="43"/>
      <c r="LYT21" s="43"/>
      <c r="LYU21" s="43"/>
      <c r="LYV21" s="43"/>
      <c r="LYW21" s="43"/>
      <c r="LYX21" s="43"/>
      <c r="LYY21" s="43"/>
      <c r="LYZ21" s="43"/>
      <c r="LZA21" s="43"/>
      <c r="LZB21" s="43"/>
      <c r="LZC21" s="43"/>
      <c r="LZD21" s="43"/>
      <c r="LZE21" s="43"/>
      <c r="LZF21" s="43"/>
      <c r="LZG21" s="43"/>
      <c r="LZH21" s="43"/>
      <c r="LZI21" s="43"/>
      <c r="LZJ21" s="43"/>
      <c r="LZK21" s="43"/>
      <c r="LZL21" s="43"/>
      <c r="LZM21" s="43"/>
      <c r="LZN21" s="43"/>
      <c r="LZO21" s="43"/>
      <c r="LZP21" s="43"/>
      <c r="LZQ21" s="43"/>
      <c r="LZR21" s="43"/>
      <c r="LZS21" s="43"/>
      <c r="LZT21" s="43"/>
      <c r="LZU21" s="43"/>
      <c r="LZV21" s="43"/>
      <c r="LZW21" s="43"/>
      <c r="LZX21" s="43"/>
      <c r="LZY21" s="43"/>
      <c r="LZZ21" s="43"/>
      <c r="MAA21" s="43"/>
      <c r="MAB21" s="43"/>
      <c r="MAC21" s="43"/>
      <c r="MAD21" s="43"/>
      <c r="MAE21" s="43"/>
      <c r="MAF21" s="43"/>
      <c r="MAG21" s="43"/>
      <c r="MAH21" s="43"/>
      <c r="MAI21" s="43"/>
      <c r="MAJ21" s="43"/>
      <c r="MAK21" s="43"/>
      <c r="MAL21" s="43"/>
      <c r="MAM21" s="43"/>
      <c r="MAN21" s="43"/>
      <c r="MAO21" s="43"/>
      <c r="MAP21" s="43"/>
      <c r="MAQ21" s="43"/>
      <c r="MAR21" s="43"/>
      <c r="MAS21" s="43"/>
      <c r="MAT21" s="43"/>
      <c r="MAU21" s="43"/>
      <c r="MAV21" s="43"/>
      <c r="MAW21" s="43"/>
      <c r="MAX21" s="43"/>
      <c r="MAY21" s="43"/>
      <c r="MAZ21" s="43"/>
      <c r="MBA21" s="43"/>
      <c r="MBB21" s="43"/>
      <c r="MBC21" s="43"/>
      <c r="MBD21" s="43"/>
      <c r="MBE21" s="43"/>
      <c r="MBF21" s="43"/>
      <c r="MBG21" s="43"/>
      <c r="MBH21" s="43"/>
      <c r="MBI21" s="43"/>
      <c r="MBJ21" s="43"/>
      <c r="MBK21" s="43"/>
      <c r="MBL21" s="43"/>
      <c r="MBM21" s="43"/>
      <c r="MBN21" s="43"/>
      <c r="MBO21" s="43"/>
      <c r="MBP21" s="43"/>
      <c r="MBQ21" s="43"/>
      <c r="MBR21" s="43"/>
      <c r="MBS21" s="43"/>
      <c r="MBT21" s="43"/>
      <c r="MBU21" s="43"/>
      <c r="MBV21" s="43"/>
      <c r="MBW21" s="43"/>
      <c r="MBX21" s="43"/>
      <c r="MBY21" s="43"/>
      <c r="MBZ21" s="43"/>
      <c r="MCA21" s="43"/>
      <c r="MCB21" s="43"/>
      <c r="MCC21" s="43"/>
      <c r="MCD21" s="43"/>
      <c r="MCE21" s="43"/>
      <c r="MCF21" s="43"/>
      <c r="MCG21" s="43"/>
      <c r="MCH21" s="43"/>
      <c r="MCI21" s="43"/>
      <c r="MCJ21" s="43"/>
      <c r="MCK21" s="43"/>
      <c r="MCL21" s="43"/>
      <c r="MCM21" s="43"/>
      <c r="MCN21" s="43"/>
      <c r="MCO21" s="43"/>
      <c r="MCP21" s="43"/>
      <c r="MCQ21" s="43"/>
      <c r="MCR21" s="43"/>
      <c r="MCS21" s="43"/>
      <c r="MCT21" s="43"/>
      <c r="MCU21" s="43"/>
      <c r="MCV21" s="43"/>
      <c r="MCW21" s="43"/>
      <c r="MCX21" s="43"/>
      <c r="MCY21" s="43"/>
      <c r="MCZ21" s="43"/>
      <c r="MDA21" s="43"/>
      <c r="MDB21" s="43"/>
      <c r="MDC21" s="43"/>
      <c r="MDD21" s="43"/>
      <c r="MDE21" s="43"/>
      <c r="MDF21" s="43"/>
      <c r="MDG21" s="43"/>
      <c r="MDH21" s="43"/>
      <c r="MDI21" s="43"/>
      <c r="MDJ21" s="43"/>
      <c r="MDK21" s="43"/>
      <c r="MDL21" s="43"/>
      <c r="MDM21" s="43"/>
      <c r="MDN21" s="43"/>
      <c r="MDO21" s="43"/>
      <c r="MDP21" s="43"/>
      <c r="MDQ21" s="43"/>
      <c r="MDR21" s="43"/>
      <c r="MDS21" s="43"/>
      <c r="MDT21" s="43"/>
      <c r="MDU21" s="43"/>
      <c r="MDV21" s="43"/>
      <c r="MDW21" s="43"/>
      <c r="MDX21" s="43"/>
      <c r="MDY21" s="43"/>
      <c r="MDZ21" s="43"/>
      <c r="MEA21" s="43"/>
      <c r="MEB21" s="43"/>
      <c r="MEC21" s="43"/>
      <c r="MED21" s="43"/>
      <c r="MEE21" s="43"/>
      <c r="MEF21" s="43"/>
      <c r="MEG21" s="43"/>
      <c r="MEH21" s="43"/>
      <c r="MEI21" s="43"/>
      <c r="MEJ21" s="43"/>
      <c r="MEK21" s="43"/>
      <c r="MEL21" s="43"/>
      <c r="MEM21" s="43"/>
      <c r="MEN21" s="43"/>
      <c r="MEO21" s="43"/>
      <c r="MEP21" s="43"/>
      <c r="MEQ21" s="43"/>
      <c r="MER21" s="43"/>
      <c r="MES21" s="43"/>
      <c r="MET21" s="43"/>
      <c r="MEU21" s="43"/>
      <c r="MEV21" s="43"/>
      <c r="MEW21" s="43"/>
      <c r="MEX21" s="43"/>
      <c r="MEY21" s="43"/>
      <c r="MEZ21" s="43"/>
      <c r="MFA21" s="43"/>
      <c r="MFB21" s="43"/>
      <c r="MFC21" s="43"/>
      <c r="MFD21" s="43"/>
      <c r="MFE21" s="43"/>
      <c r="MFF21" s="43"/>
      <c r="MFG21" s="43"/>
      <c r="MFH21" s="43"/>
      <c r="MFI21" s="43"/>
      <c r="MFJ21" s="43"/>
      <c r="MFK21" s="43"/>
      <c r="MFL21" s="43"/>
      <c r="MFM21" s="43"/>
      <c r="MFN21" s="43"/>
      <c r="MFO21" s="43"/>
      <c r="MFP21" s="43"/>
      <c r="MFQ21" s="43"/>
      <c r="MFR21" s="43"/>
      <c r="MFS21" s="43"/>
      <c r="MFT21" s="43"/>
      <c r="MFU21" s="43"/>
      <c r="MFV21" s="43"/>
      <c r="MFW21" s="43"/>
      <c r="MFX21" s="43"/>
      <c r="MFY21" s="43"/>
      <c r="MFZ21" s="43"/>
      <c r="MGA21" s="43"/>
      <c r="MGB21" s="43"/>
      <c r="MGC21" s="43"/>
      <c r="MGD21" s="43"/>
      <c r="MGE21" s="43"/>
      <c r="MGF21" s="43"/>
      <c r="MGG21" s="43"/>
      <c r="MGH21" s="43"/>
      <c r="MGI21" s="43"/>
      <c r="MGJ21" s="43"/>
      <c r="MGK21" s="43"/>
      <c r="MGL21" s="43"/>
      <c r="MGM21" s="43"/>
      <c r="MGN21" s="43"/>
      <c r="MGO21" s="43"/>
      <c r="MGP21" s="43"/>
      <c r="MGQ21" s="43"/>
      <c r="MGR21" s="43"/>
      <c r="MGS21" s="43"/>
      <c r="MGT21" s="43"/>
      <c r="MGU21" s="43"/>
      <c r="MGV21" s="43"/>
      <c r="MGW21" s="43"/>
      <c r="MGX21" s="43"/>
      <c r="MGY21" s="43"/>
      <c r="MGZ21" s="43"/>
      <c r="MHA21" s="43"/>
      <c r="MHB21" s="43"/>
      <c r="MHC21" s="43"/>
      <c r="MHD21" s="43"/>
      <c r="MHE21" s="43"/>
      <c r="MHF21" s="43"/>
      <c r="MHG21" s="43"/>
      <c r="MHH21" s="43"/>
      <c r="MHI21" s="43"/>
      <c r="MHJ21" s="43"/>
      <c r="MHK21" s="43"/>
      <c r="MHL21" s="43"/>
      <c r="MHM21" s="43"/>
      <c r="MHN21" s="43"/>
      <c r="MHO21" s="43"/>
      <c r="MHP21" s="43"/>
      <c r="MHQ21" s="43"/>
      <c r="MHR21" s="43"/>
      <c r="MHS21" s="43"/>
      <c r="MHT21" s="43"/>
      <c r="MHU21" s="43"/>
      <c r="MHV21" s="43"/>
      <c r="MHW21" s="43"/>
      <c r="MHX21" s="43"/>
      <c r="MHY21" s="43"/>
      <c r="MHZ21" s="43"/>
      <c r="MIA21" s="43"/>
      <c r="MIB21" s="43"/>
      <c r="MIC21" s="43"/>
      <c r="MID21" s="43"/>
      <c r="MIE21" s="43"/>
      <c r="MIF21" s="43"/>
      <c r="MIG21" s="43"/>
      <c r="MIH21" s="43"/>
      <c r="MII21" s="43"/>
      <c r="MIJ21" s="43"/>
      <c r="MIK21" s="43"/>
      <c r="MIL21" s="43"/>
      <c r="MIM21" s="43"/>
      <c r="MIN21" s="43"/>
      <c r="MIO21" s="43"/>
      <c r="MIP21" s="43"/>
      <c r="MIQ21" s="43"/>
      <c r="MIR21" s="43"/>
      <c r="MIS21" s="43"/>
      <c r="MIT21" s="43"/>
      <c r="MIU21" s="43"/>
      <c r="MIV21" s="43"/>
      <c r="MIW21" s="43"/>
      <c r="MIX21" s="43"/>
      <c r="MIY21" s="43"/>
      <c r="MIZ21" s="43"/>
      <c r="MJA21" s="43"/>
      <c r="MJB21" s="43"/>
      <c r="MJC21" s="43"/>
      <c r="MJD21" s="43"/>
      <c r="MJE21" s="43"/>
      <c r="MJF21" s="43"/>
      <c r="MJG21" s="43"/>
      <c r="MJH21" s="43"/>
      <c r="MJI21" s="43"/>
      <c r="MJJ21" s="43"/>
      <c r="MJK21" s="43"/>
      <c r="MJL21" s="43"/>
      <c r="MJM21" s="43"/>
      <c r="MJN21" s="43"/>
      <c r="MJO21" s="43"/>
      <c r="MJP21" s="43"/>
      <c r="MJQ21" s="43"/>
      <c r="MJR21" s="43"/>
      <c r="MJS21" s="43"/>
      <c r="MJT21" s="43"/>
      <c r="MJU21" s="43"/>
      <c r="MJV21" s="43"/>
      <c r="MJW21" s="43"/>
      <c r="MJX21" s="43"/>
      <c r="MJY21" s="43"/>
      <c r="MJZ21" s="43"/>
      <c r="MKA21" s="43"/>
      <c r="MKB21" s="43"/>
      <c r="MKC21" s="43"/>
      <c r="MKD21" s="43"/>
      <c r="MKE21" s="43"/>
      <c r="MKF21" s="43"/>
      <c r="MKG21" s="43"/>
      <c r="MKH21" s="43"/>
      <c r="MKI21" s="43"/>
      <c r="MKJ21" s="43"/>
      <c r="MKK21" s="43"/>
      <c r="MKL21" s="43"/>
      <c r="MKM21" s="43"/>
      <c r="MKN21" s="43"/>
      <c r="MKO21" s="43"/>
      <c r="MKP21" s="43"/>
      <c r="MKQ21" s="43"/>
      <c r="MKR21" s="43"/>
      <c r="MKS21" s="43"/>
      <c r="MKT21" s="43"/>
      <c r="MKU21" s="43"/>
      <c r="MKV21" s="43"/>
      <c r="MKW21" s="43"/>
      <c r="MKX21" s="43"/>
      <c r="MKY21" s="43"/>
      <c r="MKZ21" s="43"/>
      <c r="MLA21" s="43"/>
      <c r="MLB21" s="43"/>
      <c r="MLC21" s="43"/>
      <c r="MLD21" s="43"/>
      <c r="MLE21" s="43"/>
      <c r="MLF21" s="43"/>
      <c r="MLG21" s="43"/>
      <c r="MLH21" s="43"/>
      <c r="MLI21" s="43"/>
      <c r="MLJ21" s="43"/>
      <c r="MLK21" s="43"/>
      <c r="MLL21" s="43"/>
      <c r="MLM21" s="43"/>
      <c r="MLN21" s="43"/>
      <c r="MLO21" s="43"/>
      <c r="MLP21" s="43"/>
      <c r="MLQ21" s="43"/>
      <c r="MLR21" s="43"/>
      <c r="MLS21" s="43"/>
      <c r="MLT21" s="43"/>
      <c r="MLU21" s="43"/>
      <c r="MLV21" s="43"/>
      <c r="MLW21" s="43"/>
      <c r="MLX21" s="43"/>
      <c r="MLY21" s="43"/>
      <c r="MLZ21" s="43"/>
      <c r="MMA21" s="43"/>
      <c r="MMB21" s="43"/>
      <c r="MMC21" s="43"/>
      <c r="MMD21" s="43"/>
      <c r="MME21" s="43"/>
      <c r="MMF21" s="43"/>
      <c r="MMG21" s="43"/>
      <c r="MMH21" s="43"/>
      <c r="MMI21" s="43"/>
      <c r="MMJ21" s="43"/>
      <c r="MMK21" s="43"/>
      <c r="MML21" s="43"/>
      <c r="MMM21" s="43"/>
      <c r="MMN21" s="43"/>
      <c r="MMO21" s="43"/>
      <c r="MMP21" s="43"/>
      <c r="MMQ21" s="43"/>
      <c r="MMR21" s="43"/>
      <c r="MMS21" s="43"/>
      <c r="MMT21" s="43"/>
      <c r="MMU21" s="43"/>
      <c r="MMV21" s="43"/>
      <c r="MMW21" s="43"/>
      <c r="MMX21" s="43"/>
      <c r="MMY21" s="43"/>
      <c r="MMZ21" s="43"/>
      <c r="MNA21" s="43"/>
      <c r="MNB21" s="43"/>
      <c r="MNC21" s="43"/>
      <c r="MND21" s="43"/>
      <c r="MNE21" s="43"/>
      <c r="MNF21" s="43"/>
      <c r="MNG21" s="43"/>
      <c r="MNH21" s="43"/>
      <c r="MNI21" s="43"/>
      <c r="MNJ21" s="43"/>
      <c r="MNK21" s="43"/>
      <c r="MNL21" s="43"/>
      <c r="MNM21" s="43"/>
      <c r="MNN21" s="43"/>
      <c r="MNO21" s="43"/>
      <c r="MNP21" s="43"/>
      <c r="MNQ21" s="43"/>
      <c r="MNR21" s="43"/>
      <c r="MNS21" s="43"/>
      <c r="MNT21" s="43"/>
      <c r="MNU21" s="43"/>
      <c r="MNV21" s="43"/>
      <c r="MNW21" s="43"/>
      <c r="MNX21" s="43"/>
      <c r="MNY21" s="43"/>
      <c r="MNZ21" s="43"/>
      <c r="MOA21" s="43"/>
      <c r="MOB21" s="43"/>
      <c r="MOC21" s="43"/>
      <c r="MOD21" s="43"/>
      <c r="MOE21" s="43"/>
      <c r="MOF21" s="43"/>
      <c r="MOG21" s="43"/>
      <c r="MOH21" s="43"/>
      <c r="MOI21" s="43"/>
      <c r="MOJ21" s="43"/>
      <c r="MOK21" s="43"/>
      <c r="MOL21" s="43"/>
      <c r="MOM21" s="43"/>
      <c r="MON21" s="43"/>
      <c r="MOO21" s="43"/>
      <c r="MOP21" s="43"/>
      <c r="MOQ21" s="43"/>
      <c r="MOR21" s="43"/>
      <c r="MOS21" s="43"/>
      <c r="MOT21" s="43"/>
      <c r="MOU21" s="43"/>
      <c r="MOV21" s="43"/>
      <c r="MOW21" s="43"/>
      <c r="MOX21" s="43"/>
      <c r="MOY21" s="43"/>
      <c r="MOZ21" s="43"/>
      <c r="MPA21" s="43"/>
      <c r="MPB21" s="43"/>
      <c r="MPC21" s="43"/>
      <c r="MPD21" s="43"/>
      <c r="MPE21" s="43"/>
      <c r="MPF21" s="43"/>
      <c r="MPG21" s="43"/>
      <c r="MPH21" s="43"/>
      <c r="MPI21" s="43"/>
      <c r="MPJ21" s="43"/>
      <c r="MPK21" s="43"/>
      <c r="MPL21" s="43"/>
      <c r="MPM21" s="43"/>
      <c r="MPN21" s="43"/>
      <c r="MPO21" s="43"/>
      <c r="MPP21" s="43"/>
      <c r="MPQ21" s="43"/>
      <c r="MPR21" s="43"/>
      <c r="MPS21" s="43"/>
      <c r="MPT21" s="43"/>
      <c r="MPU21" s="43"/>
      <c r="MPV21" s="43"/>
      <c r="MPW21" s="43"/>
      <c r="MPX21" s="43"/>
      <c r="MPY21" s="43"/>
      <c r="MPZ21" s="43"/>
      <c r="MQA21" s="43"/>
      <c r="MQB21" s="43"/>
      <c r="MQC21" s="43"/>
      <c r="MQD21" s="43"/>
      <c r="MQE21" s="43"/>
      <c r="MQF21" s="43"/>
      <c r="MQG21" s="43"/>
      <c r="MQH21" s="43"/>
      <c r="MQI21" s="43"/>
      <c r="MQJ21" s="43"/>
      <c r="MQK21" s="43"/>
      <c r="MQL21" s="43"/>
      <c r="MQM21" s="43"/>
      <c r="MQN21" s="43"/>
      <c r="MQO21" s="43"/>
      <c r="MQP21" s="43"/>
      <c r="MQQ21" s="43"/>
      <c r="MQR21" s="43"/>
      <c r="MQS21" s="43"/>
      <c r="MQT21" s="43"/>
      <c r="MQU21" s="43"/>
      <c r="MQV21" s="43"/>
      <c r="MQW21" s="43"/>
      <c r="MQX21" s="43"/>
      <c r="MQY21" s="43"/>
      <c r="MQZ21" s="43"/>
      <c r="MRA21" s="43"/>
      <c r="MRB21" s="43"/>
      <c r="MRC21" s="43"/>
      <c r="MRD21" s="43"/>
      <c r="MRE21" s="43"/>
      <c r="MRF21" s="43"/>
      <c r="MRG21" s="43"/>
      <c r="MRH21" s="43"/>
      <c r="MRI21" s="43"/>
      <c r="MRJ21" s="43"/>
      <c r="MRK21" s="43"/>
      <c r="MRL21" s="43"/>
      <c r="MRM21" s="43"/>
      <c r="MRN21" s="43"/>
      <c r="MRO21" s="43"/>
      <c r="MRP21" s="43"/>
      <c r="MRQ21" s="43"/>
      <c r="MRR21" s="43"/>
      <c r="MRS21" s="43"/>
      <c r="MRT21" s="43"/>
      <c r="MRU21" s="43"/>
      <c r="MRV21" s="43"/>
      <c r="MRW21" s="43"/>
      <c r="MRX21" s="43"/>
      <c r="MRY21" s="43"/>
      <c r="MRZ21" s="43"/>
      <c r="MSA21" s="43"/>
      <c r="MSB21" s="43"/>
      <c r="MSC21" s="43"/>
      <c r="MSD21" s="43"/>
      <c r="MSE21" s="43"/>
      <c r="MSF21" s="43"/>
      <c r="MSG21" s="43"/>
      <c r="MSH21" s="43"/>
      <c r="MSI21" s="43"/>
      <c r="MSJ21" s="43"/>
      <c r="MSK21" s="43"/>
      <c r="MSL21" s="43"/>
      <c r="MSM21" s="43"/>
      <c r="MSN21" s="43"/>
      <c r="MSO21" s="43"/>
      <c r="MSP21" s="43"/>
      <c r="MSQ21" s="43"/>
      <c r="MSR21" s="43"/>
      <c r="MSS21" s="43"/>
      <c r="MST21" s="43"/>
      <c r="MSU21" s="43"/>
      <c r="MSV21" s="43"/>
      <c r="MSW21" s="43"/>
      <c r="MSX21" s="43"/>
      <c r="MSY21" s="43"/>
      <c r="MSZ21" s="43"/>
      <c r="MTA21" s="43"/>
      <c r="MTB21" s="43"/>
      <c r="MTC21" s="43"/>
      <c r="MTD21" s="43"/>
      <c r="MTE21" s="43"/>
      <c r="MTF21" s="43"/>
      <c r="MTG21" s="43"/>
      <c r="MTH21" s="43"/>
      <c r="MTI21" s="43"/>
      <c r="MTJ21" s="43"/>
      <c r="MTK21" s="43"/>
      <c r="MTL21" s="43"/>
      <c r="MTM21" s="43"/>
      <c r="MTN21" s="43"/>
      <c r="MTO21" s="43"/>
      <c r="MTP21" s="43"/>
      <c r="MTQ21" s="43"/>
      <c r="MTR21" s="43"/>
      <c r="MTS21" s="43"/>
      <c r="MTT21" s="43"/>
      <c r="MTU21" s="43"/>
      <c r="MTV21" s="43"/>
      <c r="MTW21" s="43"/>
      <c r="MTX21" s="43"/>
      <c r="MTY21" s="43"/>
      <c r="MTZ21" s="43"/>
      <c r="MUA21" s="43"/>
      <c r="MUB21" s="43"/>
      <c r="MUC21" s="43"/>
      <c r="MUD21" s="43"/>
      <c r="MUE21" s="43"/>
      <c r="MUF21" s="43"/>
      <c r="MUG21" s="43"/>
      <c r="MUH21" s="43"/>
      <c r="MUI21" s="43"/>
      <c r="MUJ21" s="43"/>
      <c r="MUK21" s="43"/>
      <c r="MUL21" s="43"/>
      <c r="MUM21" s="43"/>
      <c r="MUN21" s="43"/>
      <c r="MUO21" s="43"/>
      <c r="MUP21" s="43"/>
      <c r="MUQ21" s="43"/>
      <c r="MUR21" s="43"/>
      <c r="MUS21" s="43"/>
      <c r="MUT21" s="43"/>
      <c r="MUU21" s="43"/>
      <c r="MUV21" s="43"/>
      <c r="MUW21" s="43"/>
      <c r="MUX21" s="43"/>
      <c r="MUY21" s="43"/>
      <c r="MUZ21" s="43"/>
      <c r="MVA21" s="43"/>
      <c r="MVB21" s="43"/>
      <c r="MVC21" s="43"/>
      <c r="MVD21" s="43"/>
      <c r="MVE21" s="43"/>
      <c r="MVF21" s="43"/>
      <c r="MVG21" s="43"/>
      <c r="MVH21" s="43"/>
      <c r="MVI21" s="43"/>
      <c r="MVJ21" s="43"/>
      <c r="MVK21" s="43"/>
      <c r="MVL21" s="43"/>
      <c r="MVM21" s="43"/>
      <c r="MVN21" s="43"/>
      <c r="MVO21" s="43"/>
      <c r="MVP21" s="43"/>
      <c r="MVQ21" s="43"/>
      <c r="MVR21" s="43"/>
      <c r="MVS21" s="43"/>
      <c r="MVT21" s="43"/>
      <c r="MVU21" s="43"/>
      <c r="MVV21" s="43"/>
      <c r="MVW21" s="43"/>
      <c r="MVX21" s="43"/>
      <c r="MVY21" s="43"/>
      <c r="MVZ21" s="43"/>
      <c r="MWA21" s="43"/>
      <c r="MWB21" s="43"/>
      <c r="MWC21" s="43"/>
      <c r="MWD21" s="43"/>
      <c r="MWE21" s="43"/>
      <c r="MWF21" s="43"/>
      <c r="MWG21" s="43"/>
      <c r="MWH21" s="43"/>
      <c r="MWI21" s="43"/>
      <c r="MWJ21" s="43"/>
      <c r="MWK21" s="43"/>
      <c r="MWL21" s="43"/>
      <c r="MWM21" s="43"/>
      <c r="MWN21" s="43"/>
      <c r="MWO21" s="43"/>
      <c r="MWP21" s="43"/>
      <c r="MWQ21" s="43"/>
      <c r="MWR21" s="43"/>
      <c r="MWS21" s="43"/>
      <c r="MWT21" s="43"/>
      <c r="MWU21" s="43"/>
      <c r="MWV21" s="43"/>
      <c r="MWW21" s="43"/>
      <c r="MWX21" s="43"/>
      <c r="MWY21" s="43"/>
      <c r="MWZ21" s="43"/>
      <c r="MXA21" s="43"/>
      <c r="MXB21" s="43"/>
      <c r="MXC21" s="43"/>
      <c r="MXD21" s="43"/>
      <c r="MXE21" s="43"/>
      <c r="MXF21" s="43"/>
      <c r="MXG21" s="43"/>
      <c r="MXH21" s="43"/>
      <c r="MXI21" s="43"/>
      <c r="MXJ21" s="43"/>
      <c r="MXK21" s="43"/>
      <c r="MXL21" s="43"/>
      <c r="MXM21" s="43"/>
      <c r="MXN21" s="43"/>
      <c r="MXO21" s="43"/>
      <c r="MXP21" s="43"/>
      <c r="MXQ21" s="43"/>
      <c r="MXR21" s="43"/>
      <c r="MXS21" s="43"/>
      <c r="MXT21" s="43"/>
      <c r="MXU21" s="43"/>
      <c r="MXV21" s="43"/>
      <c r="MXW21" s="43"/>
      <c r="MXX21" s="43"/>
      <c r="MXY21" s="43"/>
      <c r="MXZ21" s="43"/>
      <c r="MYA21" s="43"/>
      <c r="MYB21" s="43"/>
      <c r="MYC21" s="43"/>
      <c r="MYD21" s="43"/>
      <c r="MYE21" s="43"/>
      <c r="MYF21" s="43"/>
      <c r="MYG21" s="43"/>
      <c r="MYH21" s="43"/>
      <c r="MYI21" s="43"/>
      <c r="MYJ21" s="43"/>
      <c r="MYK21" s="43"/>
      <c r="MYL21" s="43"/>
      <c r="MYM21" s="43"/>
      <c r="MYN21" s="43"/>
      <c r="MYO21" s="43"/>
      <c r="MYP21" s="43"/>
      <c r="MYQ21" s="43"/>
      <c r="MYR21" s="43"/>
      <c r="MYS21" s="43"/>
      <c r="MYT21" s="43"/>
      <c r="MYU21" s="43"/>
      <c r="MYV21" s="43"/>
      <c r="MYW21" s="43"/>
      <c r="MYX21" s="43"/>
      <c r="MYY21" s="43"/>
      <c r="MYZ21" s="43"/>
      <c r="MZA21" s="43"/>
      <c r="MZB21" s="43"/>
      <c r="MZC21" s="43"/>
      <c r="MZD21" s="43"/>
      <c r="MZE21" s="43"/>
      <c r="MZF21" s="43"/>
      <c r="MZG21" s="43"/>
      <c r="MZH21" s="43"/>
      <c r="MZI21" s="43"/>
      <c r="MZJ21" s="43"/>
      <c r="MZK21" s="43"/>
      <c r="MZL21" s="43"/>
      <c r="MZM21" s="43"/>
      <c r="MZN21" s="43"/>
      <c r="MZO21" s="43"/>
      <c r="MZP21" s="43"/>
      <c r="MZQ21" s="43"/>
      <c r="MZR21" s="43"/>
      <c r="MZS21" s="43"/>
      <c r="MZT21" s="43"/>
      <c r="MZU21" s="43"/>
      <c r="MZV21" s="43"/>
      <c r="MZW21" s="43"/>
      <c r="MZX21" s="43"/>
      <c r="MZY21" s="43"/>
      <c r="MZZ21" s="43"/>
      <c r="NAA21" s="43"/>
      <c r="NAB21" s="43"/>
      <c r="NAC21" s="43"/>
      <c r="NAD21" s="43"/>
      <c r="NAE21" s="43"/>
      <c r="NAF21" s="43"/>
      <c r="NAG21" s="43"/>
      <c r="NAH21" s="43"/>
      <c r="NAI21" s="43"/>
      <c r="NAJ21" s="43"/>
      <c r="NAK21" s="43"/>
      <c r="NAL21" s="43"/>
      <c r="NAM21" s="43"/>
      <c r="NAN21" s="43"/>
      <c r="NAO21" s="43"/>
      <c r="NAP21" s="43"/>
      <c r="NAQ21" s="43"/>
      <c r="NAR21" s="43"/>
      <c r="NAS21" s="43"/>
      <c r="NAT21" s="43"/>
      <c r="NAU21" s="43"/>
      <c r="NAV21" s="43"/>
      <c r="NAW21" s="43"/>
      <c r="NAX21" s="43"/>
      <c r="NAY21" s="43"/>
      <c r="NAZ21" s="43"/>
      <c r="NBA21" s="43"/>
      <c r="NBB21" s="43"/>
      <c r="NBC21" s="43"/>
      <c r="NBD21" s="43"/>
      <c r="NBE21" s="43"/>
      <c r="NBF21" s="43"/>
      <c r="NBG21" s="43"/>
      <c r="NBH21" s="43"/>
      <c r="NBI21" s="43"/>
      <c r="NBJ21" s="43"/>
      <c r="NBK21" s="43"/>
      <c r="NBL21" s="43"/>
      <c r="NBM21" s="43"/>
      <c r="NBN21" s="43"/>
      <c r="NBO21" s="43"/>
      <c r="NBP21" s="43"/>
      <c r="NBQ21" s="43"/>
      <c r="NBR21" s="43"/>
      <c r="NBS21" s="43"/>
      <c r="NBT21" s="43"/>
      <c r="NBU21" s="43"/>
      <c r="NBV21" s="43"/>
      <c r="NBW21" s="43"/>
      <c r="NBX21" s="43"/>
      <c r="NBY21" s="43"/>
      <c r="NBZ21" s="43"/>
      <c r="NCA21" s="43"/>
      <c r="NCB21" s="43"/>
      <c r="NCC21" s="43"/>
      <c r="NCD21" s="43"/>
      <c r="NCE21" s="43"/>
      <c r="NCF21" s="43"/>
      <c r="NCG21" s="43"/>
      <c r="NCH21" s="43"/>
      <c r="NCI21" s="43"/>
      <c r="NCJ21" s="43"/>
      <c r="NCK21" s="43"/>
      <c r="NCL21" s="43"/>
      <c r="NCM21" s="43"/>
      <c r="NCN21" s="43"/>
      <c r="NCO21" s="43"/>
      <c r="NCP21" s="43"/>
      <c r="NCQ21" s="43"/>
      <c r="NCR21" s="43"/>
      <c r="NCS21" s="43"/>
      <c r="NCT21" s="43"/>
      <c r="NCU21" s="43"/>
      <c r="NCV21" s="43"/>
      <c r="NCW21" s="43"/>
      <c r="NCX21" s="43"/>
      <c r="NCY21" s="43"/>
      <c r="NCZ21" s="43"/>
      <c r="NDA21" s="43"/>
      <c r="NDB21" s="43"/>
      <c r="NDC21" s="43"/>
      <c r="NDD21" s="43"/>
      <c r="NDE21" s="43"/>
      <c r="NDF21" s="43"/>
      <c r="NDG21" s="43"/>
      <c r="NDH21" s="43"/>
      <c r="NDI21" s="43"/>
      <c r="NDJ21" s="43"/>
      <c r="NDK21" s="43"/>
      <c r="NDL21" s="43"/>
      <c r="NDM21" s="43"/>
      <c r="NDN21" s="43"/>
      <c r="NDO21" s="43"/>
      <c r="NDP21" s="43"/>
      <c r="NDQ21" s="43"/>
      <c r="NDR21" s="43"/>
      <c r="NDS21" s="43"/>
      <c r="NDT21" s="43"/>
      <c r="NDU21" s="43"/>
      <c r="NDV21" s="43"/>
      <c r="NDW21" s="43"/>
      <c r="NDX21" s="43"/>
      <c r="NDY21" s="43"/>
      <c r="NDZ21" s="43"/>
      <c r="NEA21" s="43"/>
      <c r="NEB21" s="43"/>
      <c r="NEC21" s="43"/>
      <c r="NED21" s="43"/>
      <c r="NEE21" s="43"/>
      <c r="NEF21" s="43"/>
      <c r="NEG21" s="43"/>
      <c r="NEH21" s="43"/>
      <c r="NEI21" s="43"/>
      <c r="NEJ21" s="43"/>
      <c r="NEK21" s="43"/>
      <c r="NEL21" s="43"/>
      <c r="NEM21" s="43"/>
      <c r="NEN21" s="43"/>
      <c r="NEO21" s="43"/>
      <c r="NEP21" s="43"/>
      <c r="NEQ21" s="43"/>
      <c r="NER21" s="43"/>
      <c r="NES21" s="43"/>
      <c r="NET21" s="43"/>
      <c r="NEU21" s="43"/>
      <c r="NEV21" s="43"/>
      <c r="NEW21" s="43"/>
      <c r="NEX21" s="43"/>
      <c r="NEY21" s="43"/>
      <c r="NEZ21" s="43"/>
      <c r="NFA21" s="43"/>
      <c r="NFB21" s="43"/>
      <c r="NFC21" s="43"/>
      <c r="NFD21" s="43"/>
      <c r="NFE21" s="43"/>
      <c r="NFF21" s="43"/>
      <c r="NFG21" s="43"/>
      <c r="NFH21" s="43"/>
      <c r="NFI21" s="43"/>
      <c r="NFJ21" s="43"/>
      <c r="NFK21" s="43"/>
      <c r="NFL21" s="43"/>
      <c r="NFM21" s="43"/>
      <c r="NFN21" s="43"/>
      <c r="NFO21" s="43"/>
      <c r="NFP21" s="43"/>
      <c r="NFQ21" s="43"/>
      <c r="NFR21" s="43"/>
      <c r="NFS21" s="43"/>
      <c r="NFT21" s="43"/>
      <c r="NFU21" s="43"/>
      <c r="NFV21" s="43"/>
      <c r="NFW21" s="43"/>
      <c r="NFX21" s="43"/>
      <c r="NFY21" s="43"/>
      <c r="NFZ21" s="43"/>
      <c r="NGA21" s="43"/>
      <c r="NGB21" s="43"/>
      <c r="NGC21" s="43"/>
      <c r="NGD21" s="43"/>
      <c r="NGE21" s="43"/>
      <c r="NGF21" s="43"/>
      <c r="NGG21" s="43"/>
      <c r="NGH21" s="43"/>
      <c r="NGI21" s="43"/>
      <c r="NGJ21" s="43"/>
      <c r="NGK21" s="43"/>
      <c r="NGL21" s="43"/>
      <c r="NGM21" s="43"/>
      <c r="NGN21" s="43"/>
      <c r="NGO21" s="43"/>
      <c r="NGP21" s="43"/>
      <c r="NGQ21" s="43"/>
      <c r="NGR21" s="43"/>
      <c r="NGS21" s="43"/>
      <c r="NGT21" s="43"/>
      <c r="NGU21" s="43"/>
      <c r="NGV21" s="43"/>
      <c r="NGW21" s="43"/>
      <c r="NGX21" s="43"/>
      <c r="NGY21" s="43"/>
      <c r="NGZ21" s="43"/>
      <c r="NHA21" s="43"/>
      <c r="NHB21" s="43"/>
      <c r="NHC21" s="43"/>
      <c r="NHD21" s="43"/>
      <c r="NHE21" s="43"/>
      <c r="NHF21" s="43"/>
      <c r="NHG21" s="43"/>
      <c r="NHH21" s="43"/>
      <c r="NHI21" s="43"/>
      <c r="NHJ21" s="43"/>
      <c r="NHK21" s="43"/>
      <c r="NHL21" s="43"/>
      <c r="NHM21" s="43"/>
      <c r="NHN21" s="43"/>
      <c r="NHO21" s="43"/>
      <c r="NHP21" s="43"/>
      <c r="NHQ21" s="43"/>
      <c r="NHR21" s="43"/>
      <c r="NHS21" s="43"/>
      <c r="NHT21" s="43"/>
      <c r="NHU21" s="43"/>
      <c r="NHV21" s="43"/>
      <c r="NHW21" s="43"/>
      <c r="NHX21" s="43"/>
      <c r="NHY21" s="43"/>
      <c r="NHZ21" s="43"/>
      <c r="NIA21" s="43"/>
      <c r="NIB21" s="43"/>
      <c r="NIC21" s="43"/>
      <c r="NID21" s="43"/>
      <c r="NIE21" s="43"/>
      <c r="NIF21" s="43"/>
      <c r="NIG21" s="43"/>
      <c r="NIH21" s="43"/>
      <c r="NII21" s="43"/>
      <c r="NIJ21" s="43"/>
      <c r="NIK21" s="43"/>
      <c r="NIL21" s="43"/>
      <c r="NIM21" s="43"/>
      <c r="NIN21" s="43"/>
      <c r="NIO21" s="43"/>
      <c r="NIP21" s="43"/>
      <c r="NIQ21" s="43"/>
      <c r="NIR21" s="43"/>
      <c r="NIS21" s="43"/>
      <c r="NIT21" s="43"/>
      <c r="NIU21" s="43"/>
      <c r="NIV21" s="43"/>
      <c r="NIW21" s="43"/>
      <c r="NIX21" s="43"/>
      <c r="NIY21" s="43"/>
      <c r="NIZ21" s="43"/>
      <c r="NJA21" s="43"/>
      <c r="NJB21" s="43"/>
      <c r="NJC21" s="43"/>
      <c r="NJD21" s="43"/>
      <c r="NJE21" s="43"/>
      <c r="NJF21" s="43"/>
      <c r="NJG21" s="43"/>
      <c r="NJH21" s="43"/>
      <c r="NJI21" s="43"/>
      <c r="NJJ21" s="43"/>
      <c r="NJK21" s="43"/>
      <c r="NJL21" s="43"/>
      <c r="NJM21" s="43"/>
      <c r="NJN21" s="43"/>
      <c r="NJO21" s="43"/>
      <c r="NJP21" s="43"/>
      <c r="NJQ21" s="43"/>
      <c r="NJR21" s="43"/>
      <c r="NJS21" s="43"/>
      <c r="NJT21" s="43"/>
      <c r="NJU21" s="43"/>
      <c r="NJV21" s="43"/>
      <c r="NJW21" s="43"/>
      <c r="NJX21" s="43"/>
      <c r="NJY21" s="43"/>
      <c r="NJZ21" s="43"/>
      <c r="NKA21" s="43"/>
      <c r="NKB21" s="43"/>
      <c r="NKC21" s="43"/>
      <c r="NKD21" s="43"/>
      <c r="NKE21" s="43"/>
      <c r="NKF21" s="43"/>
      <c r="NKG21" s="43"/>
      <c r="NKH21" s="43"/>
      <c r="NKI21" s="43"/>
      <c r="NKJ21" s="43"/>
      <c r="NKK21" s="43"/>
      <c r="NKL21" s="43"/>
      <c r="NKM21" s="43"/>
      <c r="NKN21" s="43"/>
      <c r="NKO21" s="43"/>
      <c r="NKP21" s="43"/>
      <c r="NKQ21" s="43"/>
      <c r="NKR21" s="43"/>
      <c r="NKS21" s="43"/>
      <c r="NKT21" s="43"/>
      <c r="NKU21" s="43"/>
      <c r="NKV21" s="43"/>
      <c r="NKW21" s="43"/>
      <c r="NKX21" s="43"/>
      <c r="NKY21" s="43"/>
      <c r="NKZ21" s="43"/>
      <c r="NLA21" s="43"/>
      <c r="NLB21" s="43"/>
      <c r="NLC21" s="43"/>
      <c r="NLD21" s="43"/>
      <c r="NLE21" s="43"/>
      <c r="NLF21" s="43"/>
      <c r="NLG21" s="43"/>
      <c r="NLH21" s="43"/>
      <c r="NLI21" s="43"/>
      <c r="NLJ21" s="43"/>
      <c r="NLK21" s="43"/>
      <c r="NLL21" s="43"/>
      <c r="NLM21" s="43"/>
      <c r="NLN21" s="43"/>
      <c r="NLO21" s="43"/>
      <c r="NLP21" s="43"/>
      <c r="NLQ21" s="43"/>
      <c r="NLR21" s="43"/>
      <c r="NLS21" s="43"/>
      <c r="NLT21" s="43"/>
      <c r="NLU21" s="43"/>
      <c r="NLV21" s="43"/>
      <c r="NLW21" s="43"/>
      <c r="NLX21" s="43"/>
      <c r="NLY21" s="43"/>
      <c r="NLZ21" s="43"/>
      <c r="NMA21" s="43"/>
      <c r="NMB21" s="43"/>
      <c r="NMC21" s="43"/>
      <c r="NMD21" s="43"/>
      <c r="NME21" s="43"/>
      <c r="NMF21" s="43"/>
      <c r="NMG21" s="43"/>
      <c r="NMH21" s="43"/>
      <c r="NMI21" s="43"/>
      <c r="NMJ21" s="43"/>
      <c r="NMK21" s="43"/>
      <c r="NML21" s="43"/>
      <c r="NMM21" s="43"/>
      <c r="NMN21" s="43"/>
      <c r="NMO21" s="43"/>
      <c r="NMP21" s="43"/>
      <c r="NMQ21" s="43"/>
      <c r="NMR21" s="43"/>
      <c r="NMS21" s="43"/>
      <c r="NMT21" s="43"/>
      <c r="NMU21" s="43"/>
      <c r="NMV21" s="43"/>
      <c r="NMW21" s="43"/>
      <c r="NMX21" s="43"/>
      <c r="NMY21" s="43"/>
      <c r="NMZ21" s="43"/>
      <c r="NNA21" s="43"/>
      <c r="NNB21" s="43"/>
      <c r="NNC21" s="43"/>
      <c r="NND21" s="43"/>
      <c r="NNE21" s="43"/>
      <c r="NNF21" s="43"/>
      <c r="NNG21" s="43"/>
      <c r="NNH21" s="43"/>
      <c r="NNI21" s="43"/>
      <c r="NNJ21" s="43"/>
      <c r="NNK21" s="43"/>
      <c r="NNL21" s="43"/>
      <c r="NNM21" s="43"/>
      <c r="NNN21" s="43"/>
      <c r="NNO21" s="43"/>
      <c r="NNP21" s="43"/>
      <c r="NNQ21" s="43"/>
      <c r="NNR21" s="43"/>
      <c r="NNS21" s="43"/>
      <c r="NNT21" s="43"/>
      <c r="NNU21" s="43"/>
      <c r="NNV21" s="43"/>
      <c r="NNW21" s="43"/>
      <c r="NNX21" s="43"/>
      <c r="NNY21" s="43"/>
      <c r="NNZ21" s="43"/>
      <c r="NOA21" s="43"/>
      <c r="NOB21" s="43"/>
      <c r="NOC21" s="43"/>
      <c r="NOD21" s="43"/>
      <c r="NOE21" s="43"/>
      <c r="NOF21" s="43"/>
      <c r="NOG21" s="43"/>
      <c r="NOH21" s="43"/>
      <c r="NOI21" s="43"/>
      <c r="NOJ21" s="43"/>
      <c r="NOK21" s="43"/>
      <c r="NOL21" s="43"/>
      <c r="NOM21" s="43"/>
      <c r="NON21" s="43"/>
      <c r="NOO21" s="43"/>
      <c r="NOP21" s="43"/>
      <c r="NOQ21" s="43"/>
      <c r="NOR21" s="43"/>
      <c r="NOS21" s="43"/>
      <c r="NOT21" s="43"/>
      <c r="NOU21" s="43"/>
      <c r="NOV21" s="43"/>
      <c r="NOW21" s="43"/>
      <c r="NOX21" s="43"/>
      <c r="NOY21" s="43"/>
      <c r="NOZ21" s="43"/>
      <c r="NPA21" s="43"/>
      <c r="NPB21" s="43"/>
      <c r="NPC21" s="43"/>
      <c r="NPD21" s="43"/>
      <c r="NPE21" s="43"/>
      <c r="NPF21" s="43"/>
      <c r="NPG21" s="43"/>
      <c r="NPH21" s="43"/>
      <c r="NPI21" s="43"/>
      <c r="NPJ21" s="43"/>
      <c r="NPK21" s="43"/>
      <c r="NPL21" s="43"/>
      <c r="NPM21" s="43"/>
      <c r="NPN21" s="43"/>
      <c r="NPO21" s="43"/>
      <c r="NPP21" s="43"/>
      <c r="NPQ21" s="43"/>
      <c r="NPR21" s="43"/>
      <c r="NPS21" s="43"/>
      <c r="NPT21" s="43"/>
      <c r="NPU21" s="43"/>
      <c r="NPV21" s="43"/>
      <c r="NPW21" s="43"/>
      <c r="NPX21" s="43"/>
      <c r="NPY21" s="43"/>
      <c r="NPZ21" s="43"/>
      <c r="NQA21" s="43"/>
      <c r="NQB21" s="43"/>
      <c r="NQC21" s="43"/>
      <c r="NQD21" s="43"/>
      <c r="NQE21" s="43"/>
      <c r="NQF21" s="43"/>
      <c r="NQG21" s="43"/>
      <c r="NQH21" s="43"/>
      <c r="NQI21" s="43"/>
      <c r="NQJ21" s="43"/>
      <c r="NQK21" s="43"/>
      <c r="NQL21" s="43"/>
      <c r="NQM21" s="43"/>
      <c r="NQN21" s="43"/>
      <c r="NQO21" s="43"/>
      <c r="NQP21" s="43"/>
      <c r="NQQ21" s="43"/>
      <c r="NQR21" s="43"/>
      <c r="NQS21" s="43"/>
      <c r="NQT21" s="43"/>
      <c r="NQU21" s="43"/>
      <c r="NQV21" s="43"/>
      <c r="NQW21" s="43"/>
      <c r="NQX21" s="43"/>
      <c r="NQY21" s="43"/>
      <c r="NQZ21" s="43"/>
      <c r="NRA21" s="43"/>
      <c r="NRB21" s="43"/>
      <c r="NRC21" s="43"/>
      <c r="NRD21" s="43"/>
      <c r="NRE21" s="43"/>
      <c r="NRF21" s="43"/>
      <c r="NRG21" s="43"/>
      <c r="NRH21" s="43"/>
      <c r="NRI21" s="43"/>
      <c r="NRJ21" s="43"/>
      <c r="NRK21" s="43"/>
      <c r="NRL21" s="43"/>
      <c r="NRM21" s="43"/>
      <c r="NRN21" s="43"/>
      <c r="NRO21" s="43"/>
      <c r="NRP21" s="43"/>
      <c r="NRQ21" s="43"/>
      <c r="NRR21" s="43"/>
      <c r="NRS21" s="43"/>
      <c r="NRT21" s="43"/>
      <c r="NRU21" s="43"/>
      <c r="NRV21" s="43"/>
      <c r="NRW21" s="43"/>
      <c r="NRX21" s="43"/>
      <c r="NRY21" s="43"/>
      <c r="NRZ21" s="43"/>
      <c r="NSA21" s="43"/>
      <c r="NSB21" s="43"/>
      <c r="NSC21" s="43"/>
      <c r="NSD21" s="43"/>
      <c r="NSE21" s="43"/>
      <c r="NSF21" s="43"/>
      <c r="NSG21" s="43"/>
      <c r="NSH21" s="43"/>
      <c r="NSI21" s="43"/>
      <c r="NSJ21" s="43"/>
      <c r="NSK21" s="43"/>
      <c r="NSL21" s="43"/>
      <c r="NSM21" s="43"/>
      <c r="NSN21" s="43"/>
      <c r="NSO21" s="43"/>
      <c r="NSP21" s="43"/>
      <c r="NSQ21" s="43"/>
      <c r="NSR21" s="43"/>
      <c r="NSS21" s="43"/>
      <c r="NST21" s="43"/>
      <c r="NSU21" s="43"/>
      <c r="NSV21" s="43"/>
      <c r="NSW21" s="43"/>
      <c r="NSX21" s="43"/>
      <c r="NSY21" s="43"/>
      <c r="NSZ21" s="43"/>
      <c r="NTA21" s="43"/>
      <c r="NTB21" s="43"/>
      <c r="NTC21" s="43"/>
      <c r="NTD21" s="43"/>
      <c r="NTE21" s="43"/>
      <c r="NTF21" s="43"/>
      <c r="NTG21" s="43"/>
      <c r="NTH21" s="43"/>
      <c r="NTI21" s="43"/>
      <c r="NTJ21" s="43"/>
      <c r="NTK21" s="43"/>
      <c r="NTL21" s="43"/>
      <c r="NTM21" s="43"/>
      <c r="NTN21" s="43"/>
      <c r="NTO21" s="43"/>
      <c r="NTP21" s="43"/>
      <c r="NTQ21" s="43"/>
      <c r="NTR21" s="43"/>
      <c r="NTS21" s="43"/>
      <c r="NTT21" s="43"/>
      <c r="NTU21" s="43"/>
      <c r="NTV21" s="43"/>
      <c r="NTW21" s="43"/>
      <c r="NTX21" s="43"/>
      <c r="NTY21" s="43"/>
      <c r="NTZ21" s="43"/>
      <c r="NUA21" s="43"/>
      <c r="NUB21" s="43"/>
      <c r="NUC21" s="43"/>
      <c r="NUD21" s="43"/>
      <c r="NUE21" s="43"/>
      <c r="NUF21" s="43"/>
      <c r="NUG21" s="43"/>
      <c r="NUH21" s="43"/>
      <c r="NUI21" s="43"/>
      <c r="NUJ21" s="43"/>
      <c r="NUK21" s="43"/>
      <c r="NUL21" s="43"/>
      <c r="NUM21" s="43"/>
      <c r="NUN21" s="43"/>
      <c r="NUO21" s="43"/>
      <c r="NUP21" s="43"/>
      <c r="NUQ21" s="43"/>
      <c r="NUR21" s="43"/>
      <c r="NUS21" s="43"/>
      <c r="NUT21" s="43"/>
      <c r="NUU21" s="43"/>
      <c r="NUV21" s="43"/>
      <c r="NUW21" s="43"/>
      <c r="NUX21" s="43"/>
      <c r="NUY21" s="43"/>
      <c r="NUZ21" s="43"/>
      <c r="NVA21" s="43"/>
      <c r="NVB21" s="43"/>
      <c r="NVC21" s="43"/>
      <c r="NVD21" s="43"/>
      <c r="NVE21" s="43"/>
      <c r="NVF21" s="43"/>
      <c r="NVG21" s="43"/>
      <c r="NVH21" s="43"/>
      <c r="NVI21" s="43"/>
      <c r="NVJ21" s="43"/>
      <c r="NVK21" s="43"/>
      <c r="NVL21" s="43"/>
      <c r="NVM21" s="43"/>
      <c r="NVN21" s="43"/>
      <c r="NVO21" s="43"/>
      <c r="NVP21" s="43"/>
      <c r="NVQ21" s="43"/>
      <c r="NVR21" s="43"/>
      <c r="NVS21" s="43"/>
      <c r="NVT21" s="43"/>
      <c r="NVU21" s="43"/>
      <c r="NVV21" s="43"/>
      <c r="NVW21" s="43"/>
      <c r="NVX21" s="43"/>
      <c r="NVY21" s="43"/>
      <c r="NVZ21" s="43"/>
      <c r="NWA21" s="43"/>
      <c r="NWB21" s="43"/>
      <c r="NWC21" s="43"/>
      <c r="NWD21" s="43"/>
      <c r="NWE21" s="43"/>
      <c r="NWF21" s="43"/>
      <c r="NWG21" s="43"/>
      <c r="NWH21" s="43"/>
      <c r="NWI21" s="43"/>
      <c r="NWJ21" s="43"/>
      <c r="NWK21" s="43"/>
      <c r="NWL21" s="43"/>
      <c r="NWM21" s="43"/>
      <c r="NWN21" s="43"/>
      <c r="NWO21" s="43"/>
      <c r="NWP21" s="43"/>
      <c r="NWQ21" s="43"/>
      <c r="NWR21" s="43"/>
      <c r="NWS21" s="43"/>
      <c r="NWT21" s="43"/>
      <c r="NWU21" s="43"/>
      <c r="NWV21" s="43"/>
      <c r="NWW21" s="43"/>
      <c r="NWX21" s="43"/>
      <c r="NWY21" s="43"/>
      <c r="NWZ21" s="43"/>
      <c r="NXA21" s="43"/>
      <c r="NXB21" s="43"/>
      <c r="NXC21" s="43"/>
      <c r="NXD21" s="43"/>
      <c r="NXE21" s="43"/>
      <c r="NXF21" s="43"/>
      <c r="NXG21" s="43"/>
      <c r="NXH21" s="43"/>
      <c r="NXI21" s="43"/>
      <c r="NXJ21" s="43"/>
      <c r="NXK21" s="43"/>
      <c r="NXL21" s="43"/>
      <c r="NXM21" s="43"/>
      <c r="NXN21" s="43"/>
      <c r="NXO21" s="43"/>
      <c r="NXP21" s="43"/>
      <c r="NXQ21" s="43"/>
      <c r="NXR21" s="43"/>
      <c r="NXS21" s="43"/>
      <c r="NXT21" s="43"/>
      <c r="NXU21" s="43"/>
      <c r="NXV21" s="43"/>
      <c r="NXW21" s="43"/>
      <c r="NXX21" s="43"/>
      <c r="NXY21" s="43"/>
      <c r="NXZ21" s="43"/>
      <c r="NYA21" s="43"/>
      <c r="NYB21" s="43"/>
      <c r="NYC21" s="43"/>
      <c r="NYD21" s="43"/>
      <c r="NYE21" s="43"/>
      <c r="NYF21" s="43"/>
      <c r="NYG21" s="43"/>
      <c r="NYH21" s="43"/>
      <c r="NYI21" s="43"/>
      <c r="NYJ21" s="43"/>
      <c r="NYK21" s="43"/>
      <c r="NYL21" s="43"/>
      <c r="NYM21" s="43"/>
      <c r="NYN21" s="43"/>
      <c r="NYO21" s="43"/>
      <c r="NYP21" s="43"/>
      <c r="NYQ21" s="43"/>
      <c r="NYR21" s="43"/>
      <c r="NYS21" s="43"/>
      <c r="NYT21" s="43"/>
      <c r="NYU21" s="43"/>
      <c r="NYV21" s="43"/>
      <c r="NYW21" s="43"/>
      <c r="NYX21" s="43"/>
      <c r="NYY21" s="43"/>
      <c r="NYZ21" s="43"/>
      <c r="NZA21" s="43"/>
      <c r="NZB21" s="43"/>
      <c r="NZC21" s="43"/>
      <c r="NZD21" s="43"/>
      <c r="NZE21" s="43"/>
      <c r="NZF21" s="43"/>
      <c r="NZG21" s="43"/>
      <c r="NZH21" s="43"/>
      <c r="NZI21" s="43"/>
      <c r="NZJ21" s="43"/>
      <c r="NZK21" s="43"/>
      <c r="NZL21" s="43"/>
      <c r="NZM21" s="43"/>
      <c r="NZN21" s="43"/>
      <c r="NZO21" s="43"/>
      <c r="NZP21" s="43"/>
      <c r="NZQ21" s="43"/>
      <c r="NZR21" s="43"/>
      <c r="NZS21" s="43"/>
      <c r="NZT21" s="43"/>
      <c r="NZU21" s="43"/>
      <c r="NZV21" s="43"/>
      <c r="NZW21" s="43"/>
      <c r="NZX21" s="43"/>
      <c r="NZY21" s="43"/>
      <c r="NZZ21" s="43"/>
      <c r="OAA21" s="43"/>
      <c r="OAB21" s="43"/>
      <c r="OAC21" s="43"/>
      <c r="OAD21" s="43"/>
      <c r="OAE21" s="43"/>
      <c r="OAF21" s="43"/>
      <c r="OAG21" s="43"/>
      <c r="OAH21" s="43"/>
      <c r="OAI21" s="43"/>
      <c r="OAJ21" s="43"/>
      <c r="OAK21" s="43"/>
      <c r="OAL21" s="43"/>
      <c r="OAM21" s="43"/>
      <c r="OAN21" s="43"/>
      <c r="OAO21" s="43"/>
      <c r="OAP21" s="43"/>
      <c r="OAQ21" s="43"/>
      <c r="OAR21" s="43"/>
      <c r="OAS21" s="43"/>
      <c r="OAT21" s="43"/>
      <c r="OAU21" s="43"/>
      <c r="OAV21" s="43"/>
      <c r="OAW21" s="43"/>
      <c r="OAX21" s="43"/>
      <c r="OAY21" s="43"/>
      <c r="OAZ21" s="43"/>
      <c r="OBA21" s="43"/>
      <c r="OBB21" s="43"/>
      <c r="OBC21" s="43"/>
      <c r="OBD21" s="43"/>
      <c r="OBE21" s="43"/>
      <c r="OBF21" s="43"/>
      <c r="OBG21" s="43"/>
      <c r="OBH21" s="43"/>
      <c r="OBI21" s="43"/>
      <c r="OBJ21" s="43"/>
      <c r="OBK21" s="43"/>
      <c r="OBL21" s="43"/>
      <c r="OBM21" s="43"/>
      <c r="OBN21" s="43"/>
      <c r="OBO21" s="43"/>
      <c r="OBP21" s="43"/>
      <c r="OBQ21" s="43"/>
      <c r="OBR21" s="43"/>
      <c r="OBS21" s="43"/>
      <c r="OBT21" s="43"/>
      <c r="OBU21" s="43"/>
      <c r="OBV21" s="43"/>
      <c r="OBW21" s="43"/>
      <c r="OBX21" s="43"/>
      <c r="OBY21" s="43"/>
      <c r="OBZ21" s="43"/>
      <c r="OCA21" s="43"/>
      <c r="OCB21" s="43"/>
      <c r="OCC21" s="43"/>
      <c r="OCD21" s="43"/>
      <c r="OCE21" s="43"/>
      <c r="OCF21" s="43"/>
      <c r="OCG21" s="43"/>
      <c r="OCH21" s="43"/>
      <c r="OCI21" s="43"/>
      <c r="OCJ21" s="43"/>
      <c r="OCK21" s="43"/>
      <c r="OCL21" s="43"/>
      <c r="OCM21" s="43"/>
      <c r="OCN21" s="43"/>
      <c r="OCO21" s="43"/>
      <c r="OCP21" s="43"/>
      <c r="OCQ21" s="43"/>
      <c r="OCR21" s="43"/>
      <c r="OCS21" s="43"/>
      <c r="OCT21" s="43"/>
      <c r="OCU21" s="43"/>
      <c r="OCV21" s="43"/>
      <c r="OCW21" s="43"/>
      <c r="OCX21" s="43"/>
      <c r="OCY21" s="43"/>
      <c r="OCZ21" s="43"/>
      <c r="ODA21" s="43"/>
      <c r="ODB21" s="43"/>
      <c r="ODC21" s="43"/>
      <c r="ODD21" s="43"/>
      <c r="ODE21" s="43"/>
      <c r="ODF21" s="43"/>
      <c r="ODG21" s="43"/>
      <c r="ODH21" s="43"/>
      <c r="ODI21" s="43"/>
      <c r="ODJ21" s="43"/>
      <c r="ODK21" s="43"/>
      <c r="ODL21" s="43"/>
      <c r="ODM21" s="43"/>
      <c r="ODN21" s="43"/>
      <c r="ODO21" s="43"/>
      <c r="ODP21" s="43"/>
      <c r="ODQ21" s="43"/>
      <c r="ODR21" s="43"/>
      <c r="ODS21" s="43"/>
      <c r="ODT21" s="43"/>
      <c r="ODU21" s="43"/>
      <c r="ODV21" s="43"/>
      <c r="ODW21" s="43"/>
      <c r="ODX21" s="43"/>
      <c r="ODY21" s="43"/>
      <c r="ODZ21" s="43"/>
      <c r="OEA21" s="43"/>
      <c r="OEB21" s="43"/>
      <c r="OEC21" s="43"/>
      <c r="OED21" s="43"/>
      <c r="OEE21" s="43"/>
      <c r="OEF21" s="43"/>
      <c r="OEG21" s="43"/>
      <c r="OEH21" s="43"/>
      <c r="OEI21" s="43"/>
      <c r="OEJ21" s="43"/>
      <c r="OEK21" s="43"/>
      <c r="OEL21" s="43"/>
      <c r="OEM21" s="43"/>
      <c r="OEN21" s="43"/>
      <c r="OEO21" s="43"/>
      <c r="OEP21" s="43"/>
      <c r="OEQ21" s="43"/>
      <c r="OER21" s="43"/>
      <c r="OES21" s="43"/>
      <c r="OET21" s="43"/>
      <c r="OEU21" s="43"/>
      <c r="OEV21" s="43"/>
      <c r="OEW21" s="43"/>
      <c r="OEX21" s="43"/>
      <c r="OEY21" s="43"/>
      <c r="OEZ21" s="43"/>
      <c r="OFA21" s="43"/>
      <c r="OFB21" s="43"/>
      <c r="OFC21" s="43"/>
      <c r="OFD21" s="43"/>
      <c r="OFE21" s="43"/>
      <c r="OFF21" s="43"/>
      <c r="OFG21" s="43"/>
      <c r="OFH21" s="43"/>
      <c r="OFI21" s="43"/>
      <c r="OFJ21" s="43"/>
      <c r="OFK21" s="43"/>
      <c r="OFL21" s="43"/>
      <c r="OFM21" s="43"/>
      <c r="OFN21" s="43"/>
      <c r="OFO21" s="43"/>
      <c r="OFP21" s="43"/>
      <c r="OFQ21" s="43"/>
      <c r="OFR21" s="43"/>
      <c r="OFS21" s="43"/>
      <c r="OFT21" s="43"/>
      <c r="OFU21" s="43"/>
      <c r="OFV21" s="43"/>
      <c r="OFW21" s="43"/>
      <c r="OFX21" s="43"/>
      <c r="OFY21" s="43"/>
      <c r="OFZ21" s="43"/>
      <c r="OGA21" s="43"/>
      <c r="OGB21" s="43"/>
      <c r="OGC21" s="43"/>
      <c r="OGD21" s="43"/>
      <c r="OGE21" s="43"/>
      <c r="OGF21" s="43"/>
      <c r="OGG21" s="43"/>
      <c r="OGH21" s="43"/>
      <c r="OGI21" s="43"/>
      <c r="OGJ21" s="43"/>
      <c r="OGK21" s="43"/>
      <c r="OGL21" s="43"/>
      <c r="OGM21" s="43"/>
      <c r="OGN21" s="43"/>
      <c r="OGO21" s="43"/>
      <c r="OGP21" s="43"/>
      <c r="OGQ21" s="43"/>
      <c r="OGR21" s="43"/>
      <c r="OGS21" s="43"/>
      <c r="OGT21" s="43"/>
      <c r="OGU21" s="43"/>
      <c r="OGV21" s="43"/>
      <c r="OGW21" s="43"/>
      <c r="OGX21" s="43"/>
      <c r="OGY21" s="43"/>
      <c r="OGZ21" s="43"/>
      <c r="OHA21" s="43"/>
      <c r="OHB21" s="43"/>
      <c r="OHC21" s="43"/>
      <c r="OHD21" s="43"/>
      <c r="OHE21" s="43"/>
      <c r="OHF21" s="43"/>
      <c r="OHG21" s="43"/>
      <c r="OHH21" s="43"/>
      <c r="OHI21" s="43"/>
      <c r="OHJ21" s="43"/>
      <c r="OHK21" s="43"/>
      <c r="OHL21" s="43"/>
      <c r="OHM21" s="43"/>
      <c r="OHN21" s="43"/>
      <c r="OHO21" s="43"/>
      <c r="OHP21" s="43"/>
      <c r="OHQ21" s="43"/>
      <c r="OHR21" s="43"/>
      <c r="OHS21" s="43"/>
      <c r="OHT21" s="43"/>
      <c r="OHU21" s="43"/>
      <c r="OHV21" s="43"/>
      <c r="OHW21" s="43"/>
      <c r="OHX21" s="43"/>
      <c r="OHY21" s="43"/>
      <c r="OHZ21" s="43"/>
      <c r="OIA21" s="43"/>
      <c r="OIB21" s="43"/>
      <c r="OIC21" s="43"/>
      <c r="OID21" s="43"/>
      <c r="OIE21" s="43"/>
      <c r="OIF21" s="43"/>
      <c r="OIG21" s="43"/>
      <c r="OIH21" s="43"/>
      <c r="OII21" s="43"/>
      <c r="OIJ21" s="43"/>
      <c r="OIK21" s="43"/>
      <c r="OIL21" s="43"/>
      <c r="OIM21" s="43"/>
      <c r="OIN21" s="43"/>
      <c r="OIO21" s="43"/>
      <c r="OIP21" s="43"/>
      <c r="OIQ21" s="43"/>
      <c r="OIR21" s="43"/>
      <c r="OIS21" s="43"/>
      <c r="OIT21" s="43"/>
      <c r="OIU21" s="43"/>
      <c r="OIV21" s="43"/>
      <c r="OIW21" s="43"/>
      <c r="OIX21" s="43"/>
      <c r="OIY21" s="43"/>
      <c r="OIZ21" s="43"/>
      <c r="OJA21" s="43"/>
      <c r="OJB21" s="43"/>
      <c r="OJC21" s="43"/>
      <c r="OJD21" s="43"/>
      <c r="OJE21" s="43"/>
      <c r="OJF21" s="43"/>
      <c r="OJG21" s="43"/>
      <c r="OJH21" s="43"/>
      <c r="OJI21" s="43"/>
      <c r="OJJ21" s="43"/>
      <c r="OJK21" s="43"/>
      <c r="OJL21" s="43"/>
      <c r="OJM21" s="43"/>
      <c r="OJN21" s="43"/>
      <c r="OJO21" s="43"/>
      <c r="OJP21" s="43"/>
      <c r="OJQ21" s="43"/>
      <c r="OJR21" s="43"/>
      <c r="OJS21" s="43"/>
      <c r="OJT21" s="43"/>
      <c r="OJU21" s="43"/>
      <c r="OJV21" s="43"/>
      <c r="OJW21" s="43"/>
      <c r="OJX21" s="43"/>
      <c r="OJY21" s="43"/>
      <c r="OJZ21" s="43"/>
      <c r="OKA21" s="43"/>
      <c r="OKB21" s="43"/>
      <c r="OKC21" s="43"/>
      <c r="OKD21" s="43"/>
      <c r="OKE21" s="43"/>
      <c r="OKF21" s="43"/>
      <c r="OKG21" s="43"/>
      <c r="OKH21" s="43"/>
      <c r="OKI21" s="43"/>
      <c r="OKJ21" s="43"/>
      <c r="OKK21" s="43"/>
      <c r="OKL21" s="43"/>
      <c r="OKM21" s="43"/>
      <c r="OKN21" s="43"/>
      <c r="OKO21" s="43"/>
      <c r="OKP21" s="43"/>
      <c r="OKQ21" s="43"/>
      <c r="OKR21" s="43"/>
      <c r="OKS21" s="43"/>
      <c r="OKT21" s="43"/>
      <c r="OKU21" s="43"/>
      <c r="OKV21" s="43"/>
      <c r="OKW21" s="43"/>
      <c r="OKX21" s="43"/>
      <c r="OKY21" s="43"/>
      <c r="OKZ21" s="43"/>
      <c r="OLA21" s="43"/>
      <c r="OLB21" s="43"/>
      <c r="OLC21" s="43"/>
      <c r="OLD21" s="43"/>
      <c r="OLE21" s="43"/>
      <c r="OLF21" s="43"/>
      <c r="OLG21" s="43"/>
      <c r="OLH21" s="43"/>
      <c r="OLI21" s="43"/>
      <c r="OLJ21" s="43"/>
      <c r="OLK21" s="43"/>
      <c r="OLL21" s="43"/>
      <c r="OLM21" s="43"/>
      <c r="OLN21" s="43"/>
      <c r="OLO21" s="43"/>
      <c r="OLP21" s="43"/>
      <c r="OLQ21" s="43"/>
      <c r="OLR21" s="43"/>
      <c r="OLS21" s="43"/>
      <c r="OLT21" s="43"/>
      <c r="OLU21" s="43"/>
      <c r="OLV21" s="43"/>
      <c r="OLW21" s="43"/>
      <c r="OLX21" s="43"/>
      <c r="OLY21" s="43"/>
      <c r="OLZ21" s="43"/>
      <c r="OMA21" s="43"/>
      <c r="OMB21" s="43"/>
      <c r="OMC21" s="43"/>
      <c r="OMD21" s="43"/>
      <c r="OME21" s="43"/>
      <c r="OMF21" s="43"/>
      <c r="OMG21" s="43"/>
      <c r="OMH21" s="43"/>
      <c r="OMI21" s="43"/>
      <c r="OMJ21" s="43"/>
      <c r="OMK21" s="43"/>
      <c r="OML21" s="43"/>
      <c r="OMM21" s="43"/>
      <c r="OMN21" s="43"/>
      <c r="OMO21" s="43"/>
      <c r="OMP21" s="43"/>
      <c r="OMQ21" s="43"/>
      <c r="OMR21" s="43"/>
      <c r="OMS21" s="43"/>
      <c r="OMT21" s="43"/>
      <c r="OMU21" s="43"/>
      <c r="OMV21" s="43"/>
      <c r="OMW21" s="43"/>
      <c r="OMX21" s="43"/>
      <c r="OMY21" s="43"/>
      <c r="OMZ21" s="43"/>
      <c r="ONA21" s="43"/>
      <c r="ONB21" s="43"/>
      <c r="ONC21" s="43"/>
      <c r="OND21" s="43"/>
      <c r="ONE21" s="43"/>
      <c r="ONF21" s="43"/>
      <c r="ONG21" s="43"/>
      <c r="ONH21" s="43"/>
      <c r="ONI21" s="43"/>
      <c r="ONJ21" s="43"/>
      <c r="ONK21" s="43"/>
      <c r="ONL21" s="43"/>
      <c r="ONM21" s="43"/>
      <c r="ONN21" s="43"/>
      <c r="ONO21" s="43"/>
      <c r="ONP21" s="43"/>
      <c r="ONQ21" s="43"/>
      <c r="ONR21" s="43"/>
      <c r="ONS21" s="43"/>
      <c r="ONT21" s="43"/>
      <c r="ONU21" s="43"/>
      <c r="ONV21" s="43"/>
      <c r="ONW21" s="43"/>
      <c r="ONX21" s="43"/>
      <c r="ONY21" s="43"/>
      <c r="ONZ21" s="43"/>
      <c r="OOA21" s="43"/>
      <c r="OOB21" s="43"/>
      <c r="OOC21" s="43"/>
      <c r="OOD21" s="43"/>
      <c r="OOE21" s="43"/>
      <c r="OOF21" s="43"/>
      <c r="OOG21" s="43"/>
      <c r="OOH21" s="43"/>
      <c r="OOI21" s="43"/>
      <c r="OOJ21" s="43"/>
      <c r="OOK21" s="43"/>
      <c r="OOL21" s="43"/>
      <c r="OOM21" s="43"/>
      <c r="OON21" s="43"/>
      <c r="OOO21" s="43"/>
      <c r="OOP21" s="43"/>
      <c r="OOQ21" s="43"/>
      <c r="OOR21" s="43"/>
      <c r="OOS21" s="43"/>
      <c r="OOT21" s="43"/>
      <c r="OOU21" s="43"/>
      <c r="OOV21" s="43"/>
      <c r="OOW21" s="43"/>
      <c r="OOX21" s="43"/>
      <c r="OOY21" s="43"/>
      <c r="OOZ21" s="43"/>
      <c r="OPA21" s="43"/>
      <c r="OPB21" s="43"/>
      <c r="OPC21" s="43"/>
      <c r="OPD21" s="43"/>
      <c r="OPE21" s="43"/>
      <c r="OPF21" s="43"/>
      <c r="OPG21" s="43"/>
      <c r="OPH21" s="43"/>
      <c r="OPI21" s="43"/>
      <c r="OPJ21" s="43"/>
      <c r="OPK21" s="43"/>
      <c r="OPL21" s="43"/>
      <c r="OPM21" s="43"/>
      <c r="OPN21" s="43"/>
      <c r="OPO21" s="43"/>
      <c r="OPP21" s="43"/>
      <c r="OPQ21" s="43"/>
      <c r="OPR21" s="43"/>
      <c r="OPS21" s="43"/>
      <c r="OPT21" s="43"/>
      <c r="OPU21" s="43"/>
      <c r="OPV21" s="43"/>
      <c r="OPW21" s="43"/>
      <c r="OPX21" s="43"/>
      <c r="OPY21" s="43"/>
      <c r="OPZ21" s="43"/>
      <c r="OQA21" s="43"/>
      <c r="OQB21" s="43"/>
      <c r="OQC21" s="43"/>
      <c r="OQD21" s="43"/>
      <c r="OQE21" s="43"/>
      <c r="OQF21" s="43"/>
      <c r="OQG21" s="43"/>
      <c r="OQH21" s="43"/>
      <c r="OQI21" s="43"/>
      <c r="OQJ21" s="43"/>
      <c r="OQK21" s="43"/>
      <c r="OQL21" s="43"/>
      <c r="OQM21" s="43"/>
      <c r="OQN21" s="43"/>
      <c r="OQO21" s="43"/>
      <c r="OQP21" s="43"/>
      <c r="OQQ21" s="43"/>
      <c r="OQR21" s="43"/>
      <c r="OQS21" s="43"/>
      <c r="OQT21" s="43"/>
      <c r="OQU21" s="43"/>
      <c r="OQV21" s="43"/>
      <c r="OQW21" s="43"/>
      <c r="OQX21" s="43"/>
      <c r="OQY21" s="43"/>
      <c r="OQZ21" s="43"/>
      <c r="ORA21" s="43"/>
      <c r="ORB21" s="43"/>
      <c r="ORC21" s="43"/>
      <c r="ORD21" s="43"/>
      <c r="ORE21" s="43"/>
      <c r="ORF21" s="43"/>
      <c r="ORG21" s="43"/>
      <c r="ORH21" s="43"/>
      <c r="ORI21" s="43"/>
      <c r="ORJ21" s="43"/>
      <c r="ORK21" s="43"/>
      <c r="ORL21" s="43"/>
      <c r="ORM21" s="43"/>
      <c r="ORN21" s="43"/>
      <c r="ORO21" s="43"/>
      <c r="ORP21" s="43"/>
      <c r="ORQ21" s="43"/>
      <c r="ORR21" s="43"/>
      <c r="ORS21" s="43"/>
      <c r="ORT21" s="43"/>
      <c r="ORU21" s="43"/>
      <c r="ORV21" s="43"/>
      <c r="ORW21" s="43"/>
      <c r="ORX21" s="43"/>
      <c r="ORY21" s="43"/>
      <c r="ORZ21" s="43"/>
      <c r="OSA21" s="43"/>
      <c r="OSB21" s="43"/>
      <c r="OSC21" s="43"/>
      <c r="OSD21" s="43"/>
      <c r="OSE21" s="43"/>
      <c r="OSF21" s="43"/>
      <c r="OSG21" s="43"/>
      <c r="OSH21" s="43"/>
      <c r="OSI21" s="43"/>
      <c r="OSJ21" s="43"/>
      <c r="OSK21" s="43"/>
      <c r="OSL21" s="43"/>
      <c r="OSM21" s="43"/>
      <c r="OSN21" s="43"/>
      <c r="OSO21" s="43"/>
      <c r="OSP21" s="43"/>
      <c r="OSQ21" s="43"/>
      <c r="OSR21" s="43"/>
      <c r="OSS21" s="43"/>
      <c r="OST21" s="43"/>
      <c r="OSU21" s="43"/>
      <c r="OSV21" s="43"/>
      <c r="OSW21" s="43"/>
      <c r="OSX21" s="43"/>
      <c r="OSY21" s="43"/>
      <c r="OSZ21" s="43"/>
      <c r="OTA21" s="43"/>
      <c r="OTB21" s="43"/>
      <c r="OTC21" s="43"/>
      <c r="OTD21" s="43"/>
      <c r="OTE21" s="43"/>
      <c r="OTF21" s="43"/>
      <c r="OTG21" s="43"/>
      <c r="OTH21" s="43"/>
      <c r="OTI21" s="43"/>
      <c r="OTJ21" s="43"/>
      <c r="OTK21" s="43"/>
      <c r="OTL21" s="43"/>
      <c r="OTM21" s="43"/>
      <c r="OTN21" s="43"/>
      <c r="OTO21" s="43"/>
      <c r="OTP21" s="43"/>
      <c r="OTQ21" s="43"/>
      <c r="OTR21" s="43"/>
      <c r="OTS21" s="43"/>
      <c r="OTT21" s="43"/>
      <c r="OTU21" s="43"/>
      <c r="OTV21" s="43"/>
      <c r="OTW21" s="43"/>
      <c r="OTX21" s="43"/>
      <c r="OTY21" s="43"/>
      <c r="OTZ21" s="43"/>
      <c r="OUA21" s="43"/>
      <c r="OUB21" s="43"/>
      <c r="OUC21" s="43"/>
      <c r="OUD21" s="43"/>
      <c r="OUE21" s="43"/>
      <c r="OUF21" s="43"/>
      <c r="OUG21" s="43"/>
      <c r="OUH21" s="43"/>
      <c r="OUI21" s="43"/>
      <c r="OUJ21" s="43"/>
      <c r="OUK21" s="43"/>
      <c r="OUL21" s="43"/>
      <c r="OUM21" s="43"/>
      <c r="OUN21" s="43"/>
      <c r="OUO21" s="43"/>
      <c r="OUP21" s="43"/>
      <c r="OUQ21" s="43"/>
      <c r="OUR21" s="43"/>
      <c r="OUS21" s="43"/>
      <c r="OUT21" s="43"/>
      <c r="OUU21" s="43"/>
      <c r="OUV21" s="43"/>
      <c r="OUW21" s="43"/>
      <c r="OUX21" s="43"/>
      <c r="OUY21" s="43"/>
      <c r="OUZ21" s="43"/>
      <c r="OVA21" s="43"/>
      <c r="OVB21" s="43"/>
      <c r="OVC21" s="43"/>
      <c r="OVD21" s="43"/>
      <c r="OVE21" s="43"/>
      <c r="OVF21" s="43"/>
      <c r="OVG21" s="43"/>
      <c r="OVH21" s="43"/>
      <c r="OVI21" s="43"/>
      <c r="OVJ21" s="43"/>
      <c r="OVK21" s="43"/>
      <c r="OVL21" s="43"/>
      <c r="OVM21" s="43"/>
      <c r="OVN21" s="43"/>
      <c r="OVO21" s="43"/>
      <c r="OVP21" s="43"/>
      <c r="OVQ21" s="43"/>
      <c r="OVR21" s="43"/>
      <c r="OVS21" s="43"/>
      <c r="OVT21" s="43"/>
      <c r="OVU21" s="43"/>
      <c r="OVV21" s="43"/>
      <c r="OVW21" s="43"/>
      <c r="OVX21" s="43"/>
      <c r="OVY21" s="43"/>
      <c r="OVZ21" s="43"/>
      <c r="OWA21" s="43"/>
      <c r="OWB21" s="43"/>
      <c r="OWC21" s="43"/>
      <c r="OWD21" s="43"/>
      <c r="OWE21" s="43"/>
      <c r="OWF21" s="43"/>
      <c r="OWG21" s="43"/>
      <c r="OWH21" s="43"/>
      <c r="OWI21" s="43"/>
      <c r="OWJ21" s="43"/>
      <c r="OWK21" s="43"/>
      <c r="OWL21" s="43"/>
      <c r="OWM21" s="43"/>
      <c r="OWN21" s="43"/>
      <c r="OWO21" s="43"/>
      <c r="OWP21" s="43"/>
      <c r="OWQ21" s="43"/>
      <c r="OWR21" s="43"/>
      <c r="OWS21" s="43"/>
      <c r="OWT21" s="43"/>
      <c r="OWU21" s="43"/>
      <c r="OWV21" s="43"/>
      <c r="OWW21" s="43"/>
      <c r="OWX21" s="43"/>
      <c r="OWY21" s="43"/>
      <c r="OWZ21" s="43"/>
      <c r="OXA21" s="43"/>
      <c r="OXB21" s="43"/>
      <c r="OXC21" s="43"/>
      <c r="OXD21" s="43"/>
      <c r="OXE21" s="43"/>
      <c r="OXF21" s="43"/>
      <c r="OXG21" s="43"/>
      <c r="OXH21" s="43"/>
      <c r="OXI21" s="43"/>
      <c r="OXJ21" s="43"/>
      <c r="OXK21" s="43"/>
      <c r="OXL21" s="43"/>
      <c r="OXM21" s="43"/>
      <c r="OXN21" s="43"/>
      <c r="OXO21" s="43"/>
      <c r="OXP21" s="43"/>
      <c r="OXQ21" s="43"/>
      <c r="OXR21" s="43"/>
      <c r="OXS21" s="43"/>
      <c r="OXT21" s="43"/>
      <c r="OXU21" s="43"/>
      <c r="OXV21" s="43"/>
      <c r="OXW21" s="43"/>
      <c r="OXX21" s="43"/>
      <c r="OXY21" s="43"/>
      <c r="OXZ21" s="43"/>
      <c r="OYA21" s="43"/>
      <c r="OYB21" s="43"/>
      <c r="OYC21" s="43"/>
      <c r="OYD21" s="43"/>
      <c r="OYE21" s="43"/>
      <c r="OYF21" s="43"/>
      <c r="OYG21" s="43"/>
      <c r="OYH21" s="43"/>
      <c r="OYI21" s="43"/>
      <c r="OYJ21" s="43"/>
      <c r="OYK21" s="43"/>
      <c r="OYL21" s="43"/>
      <c r="OYM21" s="43"/>
      <c r="OYN21" s="43"/>
      <c r="OYO21" s="43"/>
      <c r="OYP21" s="43"/>
      <c r="OYQ21" s="43"/>
      <c r="OYR21" s="43"/>
      <c r="OYS21" s="43"/>
      <c r="OYT21" s="43"/>
      <c r="OYU21" s="43"/>
      <c r="OYV21" s="43"/>
      <c r="OYW21" s="43"/>
      <c r="OYX21" s="43"/>
      <c r="OYY21" s="43"/>
      <c r="OYZ21" s="43"/>
      <c r="OZA21" s="43"/>
      <c r="OZB21" s="43"/>
      <c r="OZC21" s="43"/>
      <c r="OZD21" s="43"/>
      <c r="OZE21" s="43"/>
      <c r="OZF21" s="43"/>
      <c r="OZG21" s="43"/>
      <c r="OZH21" s="43"/>
      <c r="OZI21" s="43"/>
      <c r="OZJ21" s="43"/>
      <c r="OZK21" s="43"/>
      <c r="OZL21" s="43"/>
      <c r="OZM21" s="43"/>
      <c r="OZN21" s="43"/>
      <c r="OZO21" s="43"/>
      <c r="OZP21" s="43"/>
      <c r="OZQ21" s="43"/>
      <c r="OZR21" s="43"/>
      <c r="OZS21" s="43"/>
      <c r="OZT21" s="43"/>
      <c r="OZU21" s="43"/>
      <c r="OZV21" s="43"/>
      <c r="OZW21" s="43"/>
      <c r="OZX21" s="43"/>
      <c r="OZY21" s="43"/>
      <c r="OZZ21" s="43"/>
      <c r="PAA21" s="43"/>
      <c r="PAB21" s="43"/>
      <c r="PAC21" s="43"/>
      <c r="PAD21" s="43"/>
      <c r="PAE21" s="43"/>
      <c r="PAF21" s="43"/>
      <c r="PAG21" s="43"/>
      <c r="PAH21" s="43"/>
      <c r="PAI21" s="43"/>
      <c r="PAJ21" s="43"/>
      <c r="PAK21" s="43"/>
      <c r="PAL21" s="43"/>
      <c r="PAM21" s="43"/>
      <c r="PAN21" s="43"/>
      <c r="PAO21" s="43"/>
      <c r="PAP21" s="43"/>
      <c r="PAQ21" s="43"/>
      <c r="PAR21" s="43"/>
      <c r="PAS21" s="43"/>
      <c r="PAT21" s="43"/>
      <c r="PAU21" s="43"/>
      <c r="PAV21" s="43"/>
      <c r="PAW21" s="43"/>
      <c r="PAX21" s="43"/>
      <c r="PAY21" s="43"/>
      <c r="PAZ21" s="43"/>
      <c r="PBA21" s="43"/>
      <c r="PBB21" s="43"/>
      <c r="PBC21" s="43"/>
      <c r="PBD21" s="43"/>
      <c r="PBE21" s="43"/>
      <c r="PBF21" s="43"/>
      <c r="PBG21" s="43"/>
      <c r="PBH21" s="43"/>
      <c r="PBI21" s="43"/>
      <c r="PBJ21" s="43"/>
      <c r="PBK21" s="43"/>
      <c r="PBL21" s="43"/>
      <c r="PBM21" s="43"/>
      <c r="PBN21" s="43"/>
      <c r="PBO21" s="43"/>
      <c r="PBP21" s="43"/>
      <c r="PBQ21" s="43"/>
      <c r="PBR21" s="43"/>
      <c r="PBS21" s="43"/>
      <c r="PBT21" s="43"/>
      <c r="PBU21" s="43"/>
      <c r="PBV21" s="43"/>
      <c r="PBW21" s="43"/>
      <c r="PBX21" s="43"/>
      <c r="PBY21" s="43"/>
      <c r="PBZ21" s="43"/>
      <c r="PCA21" s="43"/>
      <c r="PCB21" s="43"/>
      <c r="PCC21" s="43"/>
      <c r="PCD21" s="43"/>
      <c r="PCE21" s="43"/>
      <c r="PCF21" s="43"/>
      <c r="PCG21" s="43"/>
      <c r="PCH21" s="43"/>
      <c r="PCI21" s="43"/>
      <c r="PCJ21" s="43"/>
      <c r="PCK21" s="43"/>
      <c r="PCL21" s="43"/>
      <c r="PCM21" s="43"/>
      <c r="PCN21" s="43"/>
      <c r="PCO21" s="43"/>
      <c r="PCP21" s="43"/>
      <c r="PCQ21" s="43"/>
      <c r="PCR21" s="43"/>
      <c r="PCS21" s="43"/>
      <c r="PCT21" s="43"/>
      <c r="PCU21" s="43"/>
      <c r="PCV21" s="43"/>
      <c r="PCW21" s="43"/>
      <c r="PCX21" s="43"/>
      <c r="PCY21" s="43"/>
      <c r="PCZ21" s="43"/>
      <c r="PDA21" s="43"/>
      <c r="PDB21" s="43"/>
      <c r="PDC21" s="43"/>
      <c r="PDD21" s="43"/>
      <c r="PDE21" s="43"/>
      <c r="PDF21" s="43"/>
      <c r="PDG21" s="43"/>
      <c r="PDH21" s="43"/>
      <c r="PDI21" s="43"/>
      <c r="PDJ21" s="43"/>
      <c r="PDK21" s="43"/>
      <c r="PDL21" s="43"/>
      <c r="PDM21" s="43"/>
      <c r="PDN21" s="43"/>
      <c r="PDO21" s="43"/>
      <c r="PDP21" s="43"/>
      <c r="PDQ21" s="43"/>
      <c r="PDR21" s="43"/>
      <c r="PDS21" s="43"/>
      <c r="PDT21" s="43"/>
      <c r="PDU21" s="43"/>
      <c r="PDV21" s="43"/>
      <c r="PDW21" s="43"/>
      <c r="PDX21" s="43"/>
      <c r="PDY21" s="43"/>
      <c r="PDZ21" s="43"/>
      <c r="PEA21" s="43"/>
      <c r="PEB21" s="43"/>
      <c r="PEC21" s="43"/>
      <c r="PED21" s="43"/>
      <c r="PEE21" s="43"/>
      <c r="PEF21" s="43"/>
      <c r="PEG21" s="43"/>
      <c r="PEH21" s="43"/>
      <c r="PEI21" s="43"/>
      <c r="PEJ21" s="43"/>
      <c r="PEK21" s="43"/>
      <c r="PEL21" s="43"/>
      <c r="PEM21" s="43"/>
      <c r="PEN21" s="43"/>
      <c r="PEO21" s="43"/>
      <c r="PEP21" s="43"/>
      <c r="PEQ21" s="43"/>
      <c r="PER21" s="43"/>
      <c r="PES21" s="43"/>
      <c r="PET21" s="43"/>
      <c r="PEU21" s="43"/>
      <c r="PEV21" s="43"/>
      <c r="PEW21" s="43"/>
      <c r="PEX21" s="43"/>
      <c r="PEY21" s="43"/>
      <c r="PEZ21" s="43"/>
      <c r="PFA21" s="43"/>
      <c r="PFB21" s="43"/>
      <c r="PFC21" s="43"/>
      <c r="PFD21" s="43"/>
      <c r="PFE21" s="43"/>
      <c r="PFF21" s="43"/>
      <c r="PFG21" s="43"/>
      <c r="PFH21" s="43"/>
      <c r="PFI21" s="43"/>
      <c r="PFJ21" s="43"/>
      <c r="PFK21" s="43"/>
      <c r="PFL21" s="43"/>
      <c r="PFM21" s="43"/>
      <c r="PFN21" s="43"/>
      <c r="PFO21" s="43"/>
      <c r="PFP21" s="43"/>
      <c r="PFQ21" s="43"/>
      <c r="PFR21" s="43"/>
      <c r="PFS21" s="43"/>
      <c r="PFT21" s="43"/>
      <c r="PFU21" s="43"/>
      <c r="PFV21" s="43"/>
      <c r="PFW21" s="43"/>
      <c r="PFX21" s="43"/>
      <c r="PFY21" s="43"/>
      <c r="PFZ21" s="43"/>
      <c r="PGA21" s="43"/>
      <c r="PGB21" s="43"/>
      <c r="PGC21" s="43"/>
      <c r="PGD21" s="43"/>
      <c r="PGE21" s="43"/>
      <c r="PGF21" s="43"/>
      <c r="PGG21" s="43"/>
      <c r="PGH21" s="43"/>
      <c r="PGI21" s="43"/>
      <c r="PGJ21" s="43"/>
      <c r="PGK21" s="43"/>
      <c r="PGL21" s="43"/>
      <c r="PGM21" s="43"/>
      <c r="PGN21" s="43"/>
      <c r="PGO21" s="43"/>
      <c r="PGP21" s="43"/>
      <c r="PGQ21" s="43"/>
      <c r="PGR21" s="43"/>
      <c r="PGS21" s="43"/>
      <c r="PGT21" s="43"/>
      <c r="PGU21" s="43"/>
      <c r="PGV21" s="43"/>
      <c r="PGW21" s="43"/>
      <c r="PGX21" s="43"/>
      <c r="PGY21" s="43"/>
      <c r="PGZ21" s="43"/>
      <c r="PHA21" s="43"/>
      <c r="PHB21" s="43"/>
      <c r="PHC21" s="43"/>
      <c r="PHD21" s="43"/>
      <c r="PHE21" s="43"/>
      <c r="PHF21" s="43"/>
      <c r="PHG21" s="43"/>
      <c r="PHH21" s="43"/>
      <c r="PHI21" s="43"/>
      <c r="PHJ21" s="43"/>
      <c r="PHK21" s="43"/>
      <c r="PHL21" s="43"/>
      <c r="PHM21" s="43"/>
      <c r="PHN21" s="43"/>
      <c r="PHO21" s="43"/>
      <c r="PHP21" s="43"/>
      <c r="PHQ21" s="43"/>
      <c r="PHR21" s="43"/>
      <c r="PHS21" s="43"/>
      <c r="PHT21" s="43"/>
      <c r="PHU21" s="43"/>
      <c r="PHV21" s="43"/>
      <c r="PHW21" s="43"/>
      <c r="PHX21" s="43"/>
      <c r="PHY21" s="43"/>
      <c r="PHZ21" s="43"/>
      <c r="PIA21" s="43"/>
      <c r="PIB21" s="43"/>
      <c r="PIC21" s="43"/>
      <c r="PID21" s="43"/>
      <c r="PIE21" s="43"/>
      <c r="PIF21" s="43"/>
      <c r="PIG21" s="43"/>
      <c r="PIH21" s="43"/>
      <c r="PII21" s="43"/>
      <c r="PIJ21" s="43"/>
      <c r="PIK21" s="43"/>
      <c r="PIL21" s="43"/>
      <c r="PIM21" s="43"/>
      <c r="PIN21" s="43"/>
      <c r="PIO21" s="43"/>
      <c r="PIP21" s="43"/>
      <c r="PIQ21" s="43"/>
      <c r="PIR21" s="43"/>
      <c r="PIS21" s="43"/>
      <c r="PIT21" s="43"/>
      <c r="PIU21" s="43"/>
      <c r="PIV21" s="43"/>
      <c r="PIW21" s="43"/>
      <c r="PIX21" s="43"/>
      <c r="PIY21" s="43"/>
      <c r="PIZ21" s="43"/>
      <c r="PJA21" s="43"/>
      <c r="PJB21" s="43"/>
      <c r="PJC21" s="43"/>
      <c r="PJD21" s="43"/>
      <c r="PJE21" s="43"/>
      <c r="PJF21" s="43"/>
      <c r="PJG21" s="43"/>
      <c r="PJH21" s="43"/>
      <c r="PJI21" s="43"/>
      <c r="PJJ21" s="43"/>
      <c r="PJK21" s="43"/>
      <c r="PJL21" s="43"/>
      <c r="PJM21" s="43"/>
      <c r="PJN21" s="43"/>
      <c r="PJO21" s="43"/>
      <c r="PJP21" s="43"/>
      <c r="PJQ21" s="43"/>
      <c r="PJR21" s="43"/>
      <c r="PJS21" s="43"/>
      <c r="PJT21" s="43"/>
      <c r="PJU21" s="43"/>
      <c r="PJV21" s="43"/>
      <c r="PJW21" s="43"/>
      <c r="PJX21" s="43"/>
      <c r="PJY21" s="43"/>
      <c r="PJZ21" s="43"/>
      <c r="PKA21" s="43"/>
      <c r="PKB21" s="43"/>
      <c r="PKC21" s="43"/>
      <c r="PKD21" s="43"/>
      <c r="PKE21" s="43"/>
      <c r="PKF21" s="43"/>
      <c r="PKG21" s="43"/>
      <c r="PKH21" s="43"/>
      <c r="PKI21" s="43"/>
      <c r="PKJ21" s="43"/>
      <c r="PKK21" s="43"/>
      <c r="PKL21" s="43"/>
      <c r="PKM21" s="43"/>
      <c r="PKN21" s="43"/>
      <c r="PKO21" s="43"/>
      <c r="PKP21" s="43"/>
      <c r="PKQ21" s="43"/>
      <c r="PKR21" s="43"/>
      <c r="PKS21" s="43"/>
      <c r="PKT21" s="43"/>
      <c r="PKU21" s="43"/>
      <c r="PKV21" s="43"/>
      <c r="PKW21" s="43"/>
      <c r="PKX21" s="43"/>
      <c r="PKY21" s="43"/>
      <c r="PKZ21" s="43"/>
      <c r="PLA21" s="43"/>
      <c r="PLB21" s="43"/>
      <c r="PLC21" s="43"/>
      <c r="PLD21" s="43"/>
      <c r="PLE21" s="43"/>
      <c r="PLF21" s="43"/>
      <c r="PLG21" s="43"/>
      <c r="PLH21" s="43"/>
      <c r="PLI21" s="43"/>
      <c r="PLJ21" s="43"/>
      <c r="PLK21" s="43"/>
      <c r="PLL21" s="43"/>
      <c r="PLM21" s="43"/>
      <c r="PLN21" s="43"/>
      <c r="PLO21" s="43"/>
      <c r="PLP21" s="43"/>
      <c r="PLQ21" s="43"/>
      <c r="PLR21" s="43"/>
      <c r="PLS21" s="43"/>
      <c r="PLT21" s="43"/>
      <c r="PLU21" s="43"/>
      <c r="PLV21" s="43"/>
      <c r="PLW21" s="43"/>
      <c r="PLX21" s="43"/>
      <c r="PLY21" s="43"/>
      <c r="PLZ21" s="43"/>
      <c r="PMA21" s="43"/>
      <c r="PMB21" s="43"/>
      <c r="PMC21" s="43"/>
      <c r="PMD21" s="43"/>
      <c r="PME21" s="43"/>
      <c r="PMF21" s="43"/>
      <c r="PMG21" s="43"/>
      <c r="PMH21" s="43"/>
      <c r="PMI21" s="43"/>
      <c r="PMJ21" s="43"/>
      <c r="PMK21" s="43"/>
      <c r="PML21" s="43"/>
      <c r="PMM21" s="43"/>
      <c r="PMN21" s="43"/>
      <c r="PMO21" s="43"/>
      <c r="PMP21" s="43"/>
      <c r="PMQ21" s="43"/>
      <c r="PMR21" s="43"/>
      <c r="PMS21" s="43"/>
      <c r="PMT21" s="43"/>
      <c r="PMU21" s="43"/>
      <c r="PMV21" s="43"/>
      <c r="PMW21" s="43"/>
      <c r="PMX21" s="43"/>
      <c r="PMY21" s="43"/>
      <c r="PMZ21" s="43"/>
      <c r="PNA21" s="43"/>
      <c r="PNB21" s="43"/>
      <c r="PNC21" s="43"/>
      <c r="PND21" s="43"/>
      <c r="PNE21" s="43"/>
      <c r="PNF21" s="43"/>
      <c r="PNG21" s="43"/>
      <c r="PNH21" s="43"/>
      <c r="PNI21" s="43"/>
      <c r="PNJ21" s="43"/>
      <c r="PNK21" s="43"/>
      <c r="PNL21" s="43"/>
      <c r="PNM21" s="43"/>
      <c r="PNN21" s="43"/>
      <c r="PNO21" s="43"/>
      <c r="PNP21" s="43"/>
      <c r="PNQ21" s="43"/>
      <c r="PNR21" s="43"/>
      <c r="PNS21" s="43"/>
      <c r="PNT21" s="43"/>
      <c r="PNU21" s="43"/>
      <c r="PNV21" s="43"/>
      <c r="PNW21" s="43"/>
      <c r="PNX21" s="43"/>
      <c r="PNY21" s="43"/>
      <c r="PNZ21" s="43"/>
      <c r="POA21" s="43"/>
      <c r="POB21" s="43"/>
      <c r="POC21" s="43"/>
      <c r="POD21" s="43"/>
      <c r="POE21" s="43"/>
      <c r="POF21" s="43"/>
      <c r="POG21" s="43"/>
      <c r="POH21" s="43"/>
      <c r="POI21" s="43"/>
      <c r="POJ21" s="43"/>
      <c r="POK21" s="43"/>
      <c r="POL21" s="43"/>
      <c r="POM21" s="43"/>
      <c r="PON21" s="43"/>
      <c r="POO21" s="43"/>
      <c r="POP21" s="43"/>
      <c r="POQ21" s="43"/>
      <c r="POR21" s="43"/>
      <c r="POS21" s="43"/>
      <c r="POT21" s="43"/>
      <c r="POU21" s="43"/>
      <c r="POV21" s="43"/>
      <c r="POW21" s="43"/>
      <c r="POX21" s="43"/>
      <c r="POY21" s="43"/>
      <c r="POZ21" s="43"/>
      <c r="PPA21" s="43"/>
      <c r="PPB21" s="43"/>
      <c r="PPC21" s="43"/>
      <c r="PPD21" s="43"/>
      <c r="PPE21" s="43"/>
      <c r="PPF21" s="43"/>
      <c r="PPG21" s="43"/>
      <c r="PPH21" s="43"/>
      <c r="PPI21" s="43"/>
      <c r="PPJ21" s="43"/>
      <c r="PPK21" s="43"/>
      <c r="PPL21" s="43"/>
      <c r="PPM21" s="43"/>
      <c r="PPN21" s="43"/>
      <c r="PPO21" s="43"/>
      <c r="PPP21" s="43"/>
      <c r="PPQ21" s="43"/>
      <c r="PPR21" s="43"/>
      <c r="PPS21" s="43"/>
      <c r="PPT21" s="43"/>
      <c r="PPU21" s="43"/>
      <c r="PPV21" s="43"/>
      <c r="PPW21" s="43"/>
      <c r="PPX21" s="43"/>
      <c r="PPY21" s="43"/>
      <c r="PPZ21" s="43"/>
      <c r="PQA21" s="43"/>
      <c r="PQB21" s="43"/>
      <c r="PQC21" s="43"/>
      <c r="PQD21" s="43"/>
      <c r="PQE21" s="43"/>
      <c r="PQF21" s="43"/>
      <c r="PQG21" s="43"/>
      <c r="PQH21" s="43"/>
      <c r="PQI21" s="43"/>
      <c r="PQJ21" s="43"/>
      <c r="PQK21" s="43"/>
      <c r="PQL21" s="43"/>
      <c r="PQM21" s="43"/>
      <c r="PQN21" s="43"/>
      <c r="PQO21" s="43"/>
      <c r="PQP21" s="43"/>
      <c r="PQQ21" s="43"/>
      <c r="PQR21" s="43"/>
      <c r="PQS21" s="43"/>
      <c r="PQT21" s="43"/>
      <c r="PQU21" s="43"/>
      <c r="PQV21" s="43"/>
      <c r="PQW21" s="43"/>
      <c r="PQX21" s="43"/>
      <c r="PQY21" s="43"/>
      <c r="PQZ21" s="43"/>
      <c r="PRA21" s="43"/>
      <c r="PRB21" s="43"/>
      <c r="PRC21" s="43"/>
      <c r="PRD21" s="43"/>
      <c r="PRE21" s="43"/>
      <c r="PRF21" s="43"/>
      <c r="PRG21" s="43"/>
      <c r="PRH21" s="43"/>
      <c r="PRI21" s="43"/>
      <c r="PRJ21" s="43"/>
      <c r="PRK21" s="43"/>
      <c r="PRL21" s="43"/>
      <c r="PRM21" s="43"/>
      <c r="PRN21" s="43"/>
      <c r="PRO21" s="43"/>
      <c r="PRP21" s="43"/>
      <c r="PRQ21" s="43"/>
      <c r="PRR21" s="43"/>
      <c r="PRS21" s="43"/>
      <c r="PRT21" s="43"/>
      <c r="PRU21" s="43"/>
      <c r="PRV21" s="43"/>
      <c r="PRW21" s="43"/>
      <c r="PRX21" s="43"/>
      <c r="PRY21" s="43"/>
      <c r="PRZ21" s="43"/>
      <c r="PSA21" s="43"/>
      <c r="PSB21" s="43"/>
      <c r="PSC21" s="43"/>
      <c r="PSD21" s="43"/>
      <c r="PSE21" s="43"/>
      <c r="PSF21" s="43"/>
      <c r="PSG21" s="43"/>
      <c r="PSH21" s="43"/>
      <c r="PSI21" s="43"/>
      <c r="PSJ21" s="43"/>
      <c r="PSK21" s="43"/>
      <c r="PSL21" s="43"/>
      <c r="PSM21" s="43"/>
      <c r="PSN21" s="43"/>
      <c r="PSO21" s="43"/>
      <c r="PSP21" s="43"/>
      <c r="PSQ21" s="43"/>
      <c r="PSR21" s="43"/>
      <c r="PSS21" s="43"/>
      <c r="PST21" s="43"/>
      <c r="PSU21" s="43"/>
      <c r="PSV21" s="43"/>
      <c r="PSW21" s="43"/>
      <c r="PSX21" s="43"/>
      <c r="PSY21" s="43"/>
      <c r="PSZ21" s="43"/>
      <c r="PTA21" s="43"/>
      <c r="PTB21" s="43"/>
      <c r="PTC21" s="43"/>
      <c r="PTD21" s="43"/>
      <c r="PTE21" s="43"/>
      <c r="PTF21" s="43"/>
      <c r="PTG21" s="43"/>
      <c r="PTH21" s="43"/>
      <c r="PTI21" s="43"/>
      <c r="PTJ21" s="43"/>
      <c r="PTK21" s="43"/>
      <c r="PTL21" s="43"/>
      <c r="PTM21" s="43"/>
      <c r="PTN21" s="43"/>
      <c r="PTO21" s="43"/>
      <c r="PTP21" s="43"/>
      <c r="PTQ21" s="43"/>
      <c r="PTR21" s="43"/>
      <c r="PTS21" s="43"/>
      <c r="PTT21" s="43"/>
      <c r="PTU21" s="43"/>
      <c r="PTV21" s="43"/>
      <c r="PTW21" s="43"/>
      <c r="PTX21" s="43"/>
      <c r="PTY21" s="43"/>
      <c r="PTZ21" s="43"/>
      <c r="PUA21" s="43"/>
      <c r="PUB21" s="43"/>
      <c r="PUC21" s="43"/>
      <c r="PUD21" s="43"/>
      <c r="PUE21" s="43"/>
      <c r="PUF21" s="43"/>
      <c r="PUG21" s="43"/>
      <c r="PUH21" s="43"/>
      <c r="PUI21" s="43"/>
      <c r="PUJ21" s="43"/>
      <c r="PUK21" s="43"/>
      <c r="PUL21" s="43"/>
      <c r="PUM21" s="43"/>
      <c r="PUN21" s="43"/>
      <c r="PUO21" s="43"/>
      <c r="PUP21" s="43"/>
      <c r="PUQ21" s="43"/>
      <c r="PUR21" s="43"/>
      <c r="PUS21" s="43"/>
      <c r="PUT21" s="43"/>
      <c r="PUU21" s="43"/>
      <c r="PUV21" s="43"/>
      <c r="PUW21" s="43"/>
      <c r="PUX21" s="43"/>
      <c r="PUY21" s="43"/>
      <c r="PUZ21" s="43"/>
      <c r="PVA21" s="43"/>
      <c r="PVB21" s="43"/>
      <c r="PVC21" s="43"/>
      <c r="PVD21" s="43"/>
      <c r="PVE21" s="43"/>
      <c r="PVF21" s="43"/>
      <c r="PVG21" s="43"/>
      <c r="PVH21" s="43"/>
      <c r="PVI21" s="43"/>
      <c r="PVJ21" s="43"/>
      <c r="PVK21" s="43"/>
      <c r="PVL21" s="43"/>
      <c r="PVM21" s="43"/>
      <c r="PVN21" s="43"/>
      <c r="PVO21" s="43"/>
      <c r="PVP21" s="43"/>
      <c r="PVQ21" s="43"/>
      <c r="PVR21" s="43"/>
      <c r="PVS21" s="43"/>
      <c r="PVT21" s="43"/>
      <c r="PVU21" s="43"/>
      <c r="PVV21" s="43"/>
      <c r="PVW21" s="43"/>
      <c r="PVX21" s="43"/>
      <c r="PVY21" s="43"/>
      <c r="PVZ21" s="43"/>
      <c r="PWA21" s="43"/>
      <c r="PWB21" s="43"/>
      <c r="PWC21" s="43"/>
      <c r="PWD21" s="43"/>
      <c r="PWE21" s="43"/>
      <c r="PWF21" s="43"/>
      <c r="PWG21" s="43"/>
      <c r="PWH21" s="43"/>
      <c r="PWI21" s="43"/>
      <c r="PWJ21" s="43"/>
      <c r="PWK21" s="43"/>
      <c r="PWL21" s="43"/>
      <c r="PWM21" s="43"/>
      <c r="PWN21" s="43"/>
      <c r="PWO21" s="43"/>
      <c r="PWP21" s="43"/>
      <c r="PWQ21" s="43"/>
      <c r="PWR21" s="43"/>
      <c r="PWS21" s="43"/>
      <c r="PWT21" s="43"/>
      <c r="PWU21" s="43"/>
      <c r="PWV21" s="43"/>
      <c r="PWW21" s="43"/>
      <c r="PWX21" s="43"/>
      <c r="PWY21" s="43"/>
      <c r="PWZ21" s="43"/>
      <c r="PXA21" s="43"/>
      <c r="PXB21" s="43"/>
      <c r="PXC21" s="43"/>
      <c r="PXD21" s="43"/>
      <c r="PXE21" s="43"/>
      <c r="PXF21" s="43"/>
      <c r="PXG21" s="43"/>
      <c r="PXH21" s="43"/>
      <c r="PXI21" s="43"/>
      <c r="PXJ21" s="43"/>
      <c r="PXK21" s="43"/>
      <c r="PXL21" s="43"/>
      <c r="PXM21" s="43"/>
      <c r="PXN21" s="43"/>
      <c r="PXO21" s="43"/>
      <c r="PXP21" s="43"/>
      <c r="PXQ21" s="43"/>
      <c r="PXR21" s="43"/>
      <c r="PXS21" s="43"/>
      <c r="PXT21" s="43"/>
      <c r="PXU21" s="43"/>
      <c r="PXV21" s="43"/>
      <c r="PXW21" s="43"/>
      <c r="PXX21" s="43"/>
      <c r="PXY21" s="43"/>
      <c r="PXZ21" s="43"/>
      <c r="PYA21" s="43"/>
      <c r="PYB21" s="43"/>
      <c r="PYC21" s="43"/>
      <c r="PYD21" s="43"/>
      <c r="PYE21" s="43"/>
      <c r="PYF21" s="43"/>
      <c r="PYG21" s="43"/>
      <c r="PYH21" s="43"/>
      <c r="PYI21" s="43"/>
      <c r="PYJ21" s="43"/>
      <c r="PYK21" s="43"/>
      <c r="PYL21" s="43"/>
      <c r="PYM21" s="43"/>
      <c r="PYN21" s="43"/>
      <c r="PYO21" s="43"/>
      <c r="PYP21" s="43"/>
      <c r="PYQ21" s="43"/>
      <c r="PYR21" s="43"/>
      <c r="PYS21" s="43"/>
      <c r="PYT21" s="43"/>
      <c r="PYU21" s="43"/>
      <c r="PYV21" s="43"/>
      <c r="PYW21" s="43"/>
      <c r="PYX21" s="43"/>
      <c r="PYY21" s="43"/>
      <c r="PYZ21" s="43"/>
      <c r="PZA21" s="43"/>
      <c r="PZB21" s="43"/>
      <c r="PZC21" s="43"/>
      <c r="PZD21" s="43"/>
      <c r="PZE21" s="43"/>
      <c r="PZF21" s="43"/>
      <c r="PZG21" s="43"/>
      <c r="PZH21" s="43"/>
      <c r="PZI21" s="43"/>
      <c r="PZJ21" s="43"/>
      <c r="PZK21" s="43"/>
      <c r="PZL21" s="43"/>
      <c r="PZM21" s="43"/>
      <c r="PZN21" s="43"/>
      <c r="PZO21" s="43"/>
      <c r="PZP21" s="43"/>
      <c r="PZQ21" s="43"/>
      <c r="PZR21" s="43"/>
      <c r="PZS21" s="43"/>
      <c r="PZT21" s="43"/>
      <c r="PZU21" s="43"/>
      <c r="PZV21" s="43"/>
      <c r="PZW21" s="43"/>
      <c r="PZX21" s="43"/>
      <c r="PZY21" s="43"/>
      <c r="PZZ21" s="43"/>
      <c r="QAA21" s="43"/>
      <c r="QAB21" s="43"/>
      <c r="QAC21" s="43"/>
      <c r="QAD21" s="43"/>
      <c r="QAE21" s="43"/>
      <c r="QAF21" s="43"/>
      <c r="QAG21" s="43"/>
      <c r="QAH21" s="43"/>
      <c r="QAI21" s="43"/>
      <c r="QAJ21" s="43"/>
      <c r="QAK21" s="43"/>
      <c r="QAL21" s="43"/>
      <c r="QAM21" s="43"/>
      <c r="QAN21" s="43"/>
      <c r="QAO21" s="43"/>
      <c r="QAP21" s="43"/>
      <c r="QAQ21" s="43"/>
      <c r="QAR21" s="43"/>
      <c r="QAS21" s="43"/>
      <c r="QAT21" s="43"/>
      <c r="QAU21" s="43"/>
      <c r="QAV21" s="43"/>
      <c r="QAW21" s="43"/>
      <c r="QAX21" s="43"/>
      <c r="QAY21" s="43"/>
      <c r="QAZ21" s="43"/>
      <c r="QBA21" s="43"/>
      <c r="QBB21" s="43"/>
      <c r="QBC21" s="43"/>
      <c r="QBD21" s="43"/>
      <c r="QBE21" s="43"/>
      <c r="QBF21" s="43"/>
      <c r="QBG21" s="43"/>
      <c r="QBH21" s="43"/>
      <c r="QBI21" s="43"/>
      <c r="QBJ21" s="43"/>
      <c r="QBK21" s="43"/>
      <c r="QBL21" s="43"/>
      <c r="QBM21" s="43"/>
      <c r="QBN21" s="43"/>
      <c r="QBO21" s="43"/>
      <c r="QBP21" s="43"/>
      <c r="QBQ21" s="43"/>
      <c r="QBR21" s="43"/>
      <c r="QBS21" s="43"/>
      <c r="QBT21" s="43"/>
      <c r="QBU21" s="43"/>
      <c r="QBV21" s="43"/>
      <c r="QBW21" s="43"/>
      <c r="QBX21" s="43"/>
      <c r="QBY21" s="43"/>
      <c r="QBZ21" s="43"/>
      <c r="QCA21" s="43"/>
      <c r="QCB21" s="43"/>
      <c r="QCC21" s="43"/>
      <c r="QCD21" s="43"/>
      <c r="QCE21" s="43"/>
      <c r="QCF21" s="43"/>
      <c r="QCG21" s="43"/>
      <c r="QCH21" s="43"/>
      <c r="QCI21" s="43"/>
      <c r="QCJ21" s="43"/>
      <c r="QCK21" s="43"/>
      <c r="QCL21" s="43"/>
      <c r="QCM21" s="43"/>
      <c r="QCN21" s="43"/>
      <c r="QCO21" s="43"/>
      <c r="QCP21" s="43"/>
      <c r="QCQ21" s="43"/>
      <c r="QCR21" s="43"/>
      <c r="QCS21" s="43"/>
      <c r="QCT21" s="43"/>
      <c r="QCU21" s="43"/>
      <c r="QCV21" s="43"/>
      <c r="QCW21" s="43"/>
      <c r="QCX21" s="43"/>
      <c r="QCY21" s="43"/>
      <c r="QCZ21" s="43"/>
      <c r="QDA21" s="43"/>
      <c r="QDB21" s="43"/>
      <c r="QDC21" s="43"/>
      <c r="QDD21" s="43"/>
      <c r="QDE21" s="43"/>
      <c r="QDF21" s="43"/>
      <c r="QDG21" s="43"/>
      <c r="QDH21" s="43"/>
      <c r="QDI21" s="43"/>
      <c r="QDJ21" s="43"/>
      <c r="QDK21" s="43"/>
      <c r="QDL21" s="43"/>
      <c r="QDM21" s="43"/>
      <c r="QDN21" s="43"/>
      <c r="QDO21" s="43"/>
      <c r="QDP21" s="43"/>
      <c r="QDQ21" s="43"/>
      <c r="QDR21" s="43"/>
      <c r="QDS21" s="43"/>
      <c r="QDT21" s="43"/>
      <c r="QDU21" s="43"/>
      <c r="QDV21" s="43"/>
      <c r="QDW21" s="43"/>
      <c r="QDX21" s="43"/>
      <c r="QDY21" s="43"/>
      <c r="QDZ21" s="43"/>
      <c r="QEA21" s="43"/>
      <c r="QEB21" s="43"/>
      <c r="QEC21" s="43"/>
      <c r="QED21" s="43"/>
      <c r="QEE21" s="43"/>
      <c r="QEF21" s="43"/>
      <c r="QEG21" s="43"/>
      <c r="QEH21" s="43"/>
      <c r="QEI21" s="43"/>
      <c r="QEJ21" s="43"/>
      <c r="QEK21" s="43"/>
      <c r="QEL21" s="43"/>
      <c r="QEM21" s="43"/>
      <c r="QEN21" s="43"/>
      <c r="QEO21" s="43"/>
      <c r="QEP21" s="43"/>
      <c r="QEQ21" s="43"/>
      <c r="QER21" s="43"/>
      <c r="QES21" s="43"/>
      <c r="QET21" s="43"/>
      <c r="QEU21" s="43"/>
      <c r="QEV21" s="43"/>
      <c r="QEW21" s="43"/>
      <c r="QEX21" s="43"/>
      <c r="QEY21" s="43"/>
      <c r="QEZ21" s="43"/>
      <c r="QFA21" s="43"/>
      <c r="QFB21" s="43"/>
      <c r="QFC21" s="43"/>
      <c r="QFD21" s="43"/>
      <c r="QFE21" s="43"/>
      <c r="QFF21" s="43"/>
      <c r="QFG21" s="43"/>
      <c r="QFH21" s="43"/>
      <c r="QFI21" s="43"/>
      <c r="QFJ21" s="43"/>
      <c r="QFK21" s="43"/>
      <c r="QFL21" s="43"/>
      <c r="QFM21" s="43"/>
      <c r="QFN21" s="43"/>
      <c r="QFO21" s="43"/>
      <c r="QFP21" s="43"/>
      <c r="QFQ21" s="43"/>
      <c r="QFR21" s="43"/>
      <c r="QFS21" s="43"/>
      <c r="QFT21" s="43"/>
      <c r="QFU21" s="43"/>
      <c r="QFV21" s="43"/>
      <c r="QFW21" s="43"/>
      <c r="QFX21" s="43"/>
      <c r="QFY21" s="43"/>
      <c r="QFZ21" s="43"/>
      <c r="QGA21" s="43"/>
      <c r="QGB21" s="43"/>
      <c r="QGC21" s="43"/>
      <c r="QGD21" s="43"/>
      <c r="QGE21" s="43"/>
      <c r="QGF21" s="43"/>
      <c r="QGG21" s="43"/>
      <c r="QGH21" s="43"/>
      <c r="QGI21" s="43"/>
      <c r="QGJ21" s="43"/>
      <c r="QGK21" s="43"/>
      <c r="QGL21" s="43"/>
      <c r="QGM21" s="43"/>
      <c r="QGN21" s="43"/>
      <c r="QGO21" s="43"/>
      <c r="QGP21" s="43"/>
      <c r="QGQ21" s="43"/>
      <c r="QGR21" s="43"/>
      <c r="QGS21" s="43"/>
      <c r="QGT21" s="43"/>
      <c r="QGU21" s="43"/>
      <c r="QGV21" s="43"/>
      <c r="QGW21" s="43"/>
      <c r="QGX21" s="43"/>
      <c r="QGY21" s="43"/>
      <c r="QGZ21" s="43"/>
      <c r="QHA21" s="43"/>
      <c r="QHB21" s="43"/>
      <c r="QHC21" s="43"/>
      <c r="QHD21" s="43"/>
      <c r="QHE21" s="43"/>
      <c r="QHF21" s="43"/>
      <c r="QHG21" s="43"/>
      <c r="QHH21" s="43"/>
      <c r="QHI21" s="43"/>
      <c r="QHJ21" s="43"/>
      <c r="QHK21" s="43"/>
      <c r="QHL21" s="43"/>
      <c r="QHM21" s="43"/>
      <c r="QHN21" s="43"/>
      <c r="QHO21" s="43"/>
      <c r="QHP21" s="43"/>
      <c r="QHQ21" s="43"/>
      <c r="QHR21" s="43"/>
      <c r="QHS21" s="43"/>
      <c r="QHT21" s="43"/>
      <c r="QHU21" s="43"/>
      <c r="QHV21" s="43"/>
      <c r="QHW21" s="43"/>
      <c r="QHX21" s="43"/>
      <c r="QHY21" s="43"/>
      <c r="QHZ21" s="43"/>
      <c r="QIA21" s="43"/>
      <c r="QIB21" s="43"/>
      <c r="QIC21" s="43"/>
      <c r="QID21" s="43"/>
      <c r="QIE21" s="43"/>
      <c r="QIF21" s="43"/>
      <c r="QIG21" s="43"/>
      <c r="QIH21" s="43"/>
      <c r="QII21" s="43"/>
      <c r="QIJ21" s="43"/>
      <c r="QIK21" s="43"/>
      <c r="QIL21" s="43"/>
      <c r="QIM21" s="43"/>
      <c r="QIN21" s="43"/>
      <c r="QIO21" s="43"/>
      <c r="QIP21" s="43"/>
      <c r="QIQ21" s="43"/>
      <c r="QIR21" s="43"/>
      <c r="QIS21" s="43"/>
      <c r="QIT21" s="43"/>
      <c r="QIU21" s="43"/>
      <c r="QIV21" s="43"/>
      <c r="QIW21" s="43"/>
      <c r="QIX21" s="43"/>
      <c r="QIY21" s="43"/>
      <c r="QIZ21" s="43"/>
      <c r="QJA21" s="43"/>
      <c r="QJB21" s="43"/>
      <c r="QJC21" s="43"/>
      <c r="QJD21" s="43"/>
      <c r="QJE21" s="43"/>
      <c r="QJF21" s="43"/>
      <c r="QJG21" s="43"/>
      <c r="QJH21" s="43"/>
      <c r="QJI21" s="43"/>
      <c r="QJJ21" s="43"/>
      <c r="QJK21" s="43"/>
      <c r="QJL21" s="43"/>
      <c r="QJM21" s="43"/>
      <c r="QJN21" s="43"/>
      <c r="QJO21" s="43"/>
      <c r="QJP21" s="43"/>
      <c r="QJQ21" s="43"/>
      <c r="QJR21" s="43"/>
      <c r="QJS21" s="43"/>
      <c r="QJT21" s="43"/>
      <c r="QJU21" s="43"/>
      <c r="QJV21" s="43"/>
      <c r="QJW21" s="43"/>
      <c r="QJX21" s="43"/>
      <c r="QJY21" s="43"/>
      <c r="QJZ21" s="43"/>
      <c r="QKA21" s="43"/>
      <c r="QKB21" s="43"/>
      <c r="QKC21" s="43"/>
      <c r="QKD21" s="43"/>
      <c r="QKE21" s="43"/>
      <c r="QKF21" s="43"/>
      <c r="QKG21" s="43"/>
      <c r="QKH21" s="43"/>
      <c r="QKI21" s="43"/>
      <c r="QKJ21" s="43"/>
      <c r="QKK21" s="43"/>
      <c r="QKL21" s="43"/>
      <c r="QKM21" s="43"/>
      <c r="QKN21" s="43"/>
      <c r="QKO21" s="43"/>
      <c r="QKP21" s="43"/>
      <c r="QKQ21" s="43"/>
      <c r="QKR21" s="43"/>
      <c r="QKS21" s="43"/>
      <c r="QKT21" s="43"/>
      <c r="QKU21" s="43"/>
      <c r="QKV21" s="43"/>
      <c r="QKW21" s="43"/>
      <c r="QKX21" s="43"/>
      <c r="QKY21" s="43"/>
      <c r="QKZ21" s="43"/>
      <c r="QLA21" s="43"/>
      <c r="QLB21" s="43"/>
      <c r="QLC21" s="43"/>
      <c r="QLD21" s="43"/>
      <c r="QLE21" s="43"/>
      <c r="QLF21" s="43"/>
      <c r="QLG21" s="43"/>
      <c r="QLH21" s="43"/>
      <c r="QLI21" s="43"/>
      <c r="QLJ21" s="43"/>
      <c r="QLK21" s="43"/>
      <c r="QLL21" s="43"/>
      <c r="QLM21" s="43"/>
      <c r="QLN21" s="43"/>
      <c r="QLO21" s="43"/>
      <c r="QLP21" s="43"/>
      <c r="QLQ21" s="43"/>
      <c r="QLR21" s="43"/>
      <c r="QLS21" s="43"/>
      <c r="QLT21" s="43"/>
      <c r="QLU21" s="43"/>
      <c r="QLV21" s="43"/>
      <c r="QLW21" s="43"/>
      <c r="QLX21" s="43"/>
      <c r="QLY21" s="43"/>
      <c r="QLZ21" s="43"/>
      <c r="QMA21" s="43"/>
      <c r="QMB21" s="43"/>
      <c r="QMC21" s="43"/>
      <c r="QMD21" s="43"/>
      <c r="QME21" s="43"/>
      <c r="QMF21" s="43"/>
      <c r="QMG21" s="43"/>
      <c r="QMH21" s="43"/>
      <c r="QMI21" s="43"/>
      <c r="QMJ21" s="43"/>
      <c r="QMK21" s="43"/>
      <c r="QML21" s="43"/>
      <c r="QMM21" s="43"/>
      <c r="QMN21" s="43"/>
      <c r="QMO21" s="43"/>
      <c r="QMP21" s="43"/>
      <c r="QMQ21" s="43"/>
      <c r="QMR21" s="43"/>
      <c r="QMS21" s="43"/>
      <c r="QMT21" s="43"/>
      <c r="QMU21" s="43"/>
      <c r="QMV21" s="43"/>
      <c r="QMW21" s="43"/>
      <c r="QMX21" s="43"/>
      <c r="QMY21" s="43"/>
      <c r="QMZ21" s="43"/>
      <c r="QNA21" s="43"/>
      <c r="QNB21" s="43"/>
      <c r="QNC21" s="43"/>
      <c r="QND21" s="43"/>
      <c r="QNE21" s="43"/>
      <c r="QNF21" s="43"/>
      <c r="QNG21" s="43"/>
      <c r="QNH21" s="43"/>
      <c r="QNI21" s="43"/>
      <c r="QNJ21" s="43"/>
      <c r="QNK21" s="43"/>
      <c r="QNL21" s="43"/>
      <c r="QNM21" s="43"/>
      <c r="QNN21" s="43"/>
      <c r="QNO21" s="43"/>
      <c r="QNP21" s="43"/>
      <c r="QNQ21" s="43"/>
      <c r="QNR21" s="43"/>
      <c r="QNS21" s="43"/>
      <c r="QNT21" s="43"/>
      <c r="QNU21" s="43"/>
      <c r="QNV21" s="43"/>
      <c r="QNW21" s="43"/>
      <c r="QNX21" s="43"/>
      <c r="QNY21" s="43"/>
      <c r="QNZ21" s="43"/>
      <c r="QOA21" s="43"/>
      <c r="QOB21" s="43"/>
      <c r="QOC21" s="43"/>
      <c r="QOD21" s="43"/>
      <c r="QOE21" s="43"/>
      <c r="QOF21" s="43"/>
      <c r="QOG21" s="43"/>
      <c r="QOH21" s="43"/>
      <c r="QOI21" s="43"/>
      <c r="QOJ21" s="43"/>
      <c r="QOK21" s="43"/>
      <c r="QOL21" s="43"/>
      <c r="QOM21" s="43"/>
      <c r="QON21" s="43"/>
      <c r="QOO21" s="43"/>
      <c r="QOP21" s="43"/>
      <c r="QOQ21" s="43"/>
      <c r="QOR21" s="43"/>
      <c r="QOS21" s="43"/>
      <c r="QOT21" s="43"/>
      <c r="QOU21" s="43"/>
      <c r="QOV21" s="43"/>
      <c r="QOW21" s="43"/>
      <c r="QOX21" s="43"/>
      <c r="QOY21" s="43"/>
      <c r="QOZ21" s="43"/>
      <c r="QPA21" s="43"/>
      <c r="QPB21" s="43"/>
      <c r="QPC21" s="43"/>
      <c r="QPD21" s="43"/>
      <c r="QPE21" s="43"/>
      <c r="QPF21" s="43"/>
      <c r="QPG21" s="43"/>
      <c r="QPH21" s="43"/>
      <c r="QPI21" s="43"/>
      <c r="QPJ21" s="43"/>
      <c r="QPK21" s="43"/>
      <c r="QPL21" s="43"/>
      <c r="QPM21" s="43"/>
      <c r="QPN21" s="43"/>
      <c r="QPO21" s="43"/>
      <c r="QPP21" s="43"/>
      <c r="QPQ21" s="43"/>
      <c r="QPR21" s="43"/>
      <c r="QPS21" s="43"/>
      <c r="QPT21" s="43"/>
      <c r="QPU21" s="43"/>
      <c r="QPV21" s="43"/>
      <c r="QPW21" s="43"/>
      <c r="QPX21" s="43"/>
      <c r="QPY21" s="43"/>
      <c r="QPZ21" s="43"/>
      <c r="QQA21" s="43"/>
      <c r="QQB21" s="43"/>
      <c r="QQC21" s="43"/>
      <c r="QQD21" s="43"/>
      <c r="QQE21" s="43"/>
      <c r="QQF21" s="43"/>
      <c r="QQG21" s="43"/>
      <c r="QQH21" s="43"/>
      <c r="QQI21" s="43"/>
      <c r="QQJ21" s="43"/>
      <c r="QQK21" s="43"/>
      <c r="QQL21" s="43"/>
      <c r="QQM21" s="43"/>
      <c r="QQN21" s="43"/>
      <c r="QQO21" s="43"/>
      <c r="QQP21" s="43"/>
      <c r="QQQ21" s="43"/>
      <c r="QQR21" s="43"/>
      <c r="QQS21" s="43"/>
      <c r="QQT21" s="43"/>
      <c r="QQU21" s="43"/>
      <c r="QQV21" s="43"/>
      <c r="QQW21" s="43"/>
      <c r="QQX21" s="43"/>
      <c r="QQY21" s="43"/>
      <c r="QQZ21" s="43"/>
      <c r="QRA21" s="43"/>
      <c r="QRB21" s="43"/>
      <c r="QRC21" s="43"/>
      <c r="QRD21" s="43"/>
      <c r="QRE21" s="43"/>
      <c r="QRF21" s="43"/>
      <c r="QRG21" s="43"/>
      <c r="QRH21" s="43"/>
      <c r="QRI21" s="43"/>
      <c r="QRJ21" s="43"/>
      <c r="QRK21" s="43"/>
      <c r="QRL21" s="43"/>
      <c r="QRM21" s="43"/>
      <c r="QRN21" s="43"/>
      <c r="QRO21" s="43"/>
      <c r="QRP21" s="43"/>
      <c r="QRQ21" s="43"/>
      <c r="QRR21" s="43"/>
      <c r="QRS21" s="43"/>
      <c r="QRT21" s="43"/>
      <c r="QRU21" s="43"/>
      <c r="QRV21" s="43"/>
      <c r="QRW21" s="43"/>
      <c r="QRX21" s="43"/>
      <c r="QRY21" s="43"/>
      <c r="QRZ21" s="43"/>
      <c r="QSA21" s="43"/>
      <c r="QSB21" s="43"/>
      <c r="QSC21" s="43"/>
      <c r="QSD21" s="43"/>
      <c r="QSE21" s="43"/>
      <c r="QSF21" s="43"/>
      <c r="QSG21" s="43"/>
      <c r="QSH21" s="43"/>
      <c r="QSI21" s="43"/>
      <c r="QSJ21" s="43"/>
      <c r="QSK21" s="43"/>
      <c r="QSL21" s="43"/>
      <c r="QSM21" s="43"/>
      <c r="QSN21" s="43"/>
      <c r="QSO21" s="43"/>
      <c r="QSP21" s="43"/>
      <c r="QSQ21" s="43"/>
      <c r="QSR21" s="43"/>
      <c r="QSS21" s="43"/>
      <c r="QST21" s="43"/>
      <c r="QSU21" s="43"/>
      <c r="QSV21" s="43"/>
      <c r="QSW21" s="43"/>
      <c r="QSX21" s="43"/>
      <c r="QSY21" s="43"/>
      <c r="QSZ21" s="43"/>
      <c r="QTA21" s="43"/>
      <c r="QTB21" s="43"/>
      <c r="QTC21" s="43"/>
      <c r="QTD21" s="43"/>
      <c r="QTE21" s="43"/>
      <c r="QTF21" s="43"/>
      <c r="QTG21" s="43"/>
      <c r="QTH21" s="43"/>
      <c r="QTI21" s="43"/>
      <c r="QTJ21" s="43"/>
      <c r="QTK21" s="43"/>
      <c r="QTL21" s="43"/>
      <c r="QTM21" s="43"/>
      <c r="QTN21" s="43"/>
      <c r="QTO21" s="43"/>
      <c r="QTP21" s="43"/>
      <c r="QTQ21" s="43"/>
      <c r="QTR21" s="43"/>
      <c r="QTS21" s="43"/>
      <c r="QTT21" s="43"/>
      <c r="QTU21" s="43"/>
      <c r="QTV21" s="43"/>
      <c r="QTW21" s="43"/>
      <c r="QTX21" s="43"/>
      <c r="QTY21" s="43"/>
      <c r="QTZ21" s="43"/>
      <c r="QUA21" s="43"/>
      <c r="QUB21" s="43"/>
      <c r="QUC21" s="43"/>
      <c r="QUD21" s="43"/>
      <c r="QUE21" s="43"/>
      <c r="QUF21" s="43"/>
      <c r="QUG21" s="43"/>
      <c r="QUH21" s="43"/>
      <c r="QUI21" s="43"/>
      <c r="QUJ21" s="43"/>
      <c r="QUK21" s="43"/>
      <c r="QUL21" s="43"/>
      <c r="QUM21" s="43"/>
      <c r="QUN21" s="43"/>
      <c r="QUO21" s="43"/>
      <c r="QUP21" s="43"/>
      <c r="QUQ21" s="43"/>
      <c r="QUR21" s="43"/>
      <c r="QUS21" s="43"/>
      <c r="QUT21" s="43"/>
      <c r="QUU21" s="43"/>
      <c r="QUV21" s="43"/>
      <c r="QUW21" s="43"/>
      <c r="QUX21" s="43"/>
      <c r="QUY21" s="43"/>
      <c r="QUZ21" s="43"/>
      <c r="QVA21" s="43"/>
      <c r="QVB21" s="43"/>
      <c r="QVC21" s="43"/>
      <c r="QVD21" s="43"/>
      <c r="QVE21" s="43"/>
      <c r="QVF21" s="43"/>
      <c r="QVG21" s="43"/>
      <c r="QVH21" s="43"/>
      <c r="QVI21" s="43"/>
      <c r="QVJ21" s="43"/>
      <c r="QVK21" s="43"/>
      <c r="QVL21" s="43"/>
      <c r="QVM21" s="43"/>
      <c r="QVN21" s="43"/>
      <c r="QVO21" s="43"/>
      <c r="QVP21" s="43"/>
      <c r="QVQ21" s="43"/>
      <c r="QVR21" s="43"/>
      <c r="QVS21" s="43"/>
      <c r="QVT21" s="43"/>
      <c r="QVU21" s="43"/>
      <c r="QVV21" s="43"/>
      <c r="QVW21" s="43"/>
      <c r="QVX21" s="43"/>
      <c r="QVY21" s="43"/>
      <c r="QVZ21" s="43"/>
      <c r="QWA21" s="43"/>
      <c r="QWB21" s="43"/>
      <c r="QWC21" s="43"/>
      <c r="QWD21" s="43"/>
      <c r="QWE21" s="43"/>
      <c r="QWF21" s="43"/>
      <c r="QWG21" s="43"/>
      <c r="QWH21" s="43"/>
      <c r="QWI21" s="43"/>
      <c r="QWJ21" s="43"/>
      <c r="QWK21" s="43"/>
      <c r="QWL21" s="43"/>
      <c r="QWM21" s="43"/>
      <c r="QWN21" s="43"/>
      <c r="QWO21" s="43"/>
      <c r="QWP21" s="43"/>
      <c r="QWQ21" s="43"/>
      <c r="QWR21" s="43"/>
      <c r="QWS21" s="43"/>
      <c r="QWT21" s="43"/>
      <c r="QWU21" s="43"/>
      <c r="QWV21" s="43"/>
      <c r="QWW21" s="43"/>
      <c r="QWX21" s="43"/>
      <c r="QWY21" s="43"/>
      <c r="QWZ21" s="43"/>
      <c r="QXA21" s="43"/>
      <c r="QXB21" s="43"/>
      <c r="QXC21" s="43"/>
      <c r="QXD21" s="43"/>
      <c r="QXE21" s="43"/>
      <c r="QXF21" s="43"/>
      <c r="QXG21" s="43"/>
      <c r="QXH21" s="43"/>
      <c r="QXI21" s="43"/>
      <c r="QXJ21" s="43"/>
      <c r="QXK21" s="43"/>
      <c r="QXL21" s="43"/>
      <c r="QXM21" s="43"/>
      <c r="QXN21" s="43"/>
      <c r="QXO21" s="43"/>
      <c r="QXP21" s="43"/>
      <c r="QXQ21" s="43"/>
      <c r="QXR21" s="43"/>
      <c r="QXS21" s="43"/>
      <c r="QXT21" s="43"/>
      <c r="QXU21" s="43"/>
      <c r="QXV21" s="43"/>
      <c r="QXW21" s="43"/>
      <c r="QXX21" s="43"/>
      <c r="QXY21" s="43"/>
      <c r="QXZ21" s="43"/>
      <c r="QYA21" s="43"/>
      <c r="QYB21" s="43"/>
      <c r="QYC21" s="43"/>
      <c r="QYD21" s="43"/>
      <c r="QYE21" s="43"/>
      <c r="QYF21" s="43"/>
      <c r="QYG21" s="43"/>
      <c r="QYH21" s="43"/>
      <c r="QYI21" s="43"/>
      <c r="QYJ21" s="43"/>
      <c r="QYK21" s="43"/>
      <c r="QYL21" s="43"/>
      <c r="QYM21" s="43"/>
      <c r="QYN21" s="43"/>
      <c r="QYO21" s="43"/>
      <c r="QYP21" s="43"/>
      <c r="QYQ21" s="43"/>
      <c r="QYR21" s="43"/>
      <c r="QYS21" s="43"/>
      <c r="QYT21" s="43"/>
      <c r="QYU21" s="43"/>
      <c r="QYV21" s="43"/>
      <c r="QYW21" s="43"/>
      <c r="QYX21" s="43"/>
      <c r="QYY21" s="43"/>
      <c r="QYZ21" s="43"/>
      <c r="QZA21" s="43"/>
      <c r="QZB21" s="43"/>
      <c r="QZC21" s="43"/>
      <c r="QZD21" s="43"/>
      <c r="QZE21" s="43"/>
      <c r="QZF21" s="43"/>
      <c r="QZG21" s="43"/>
      <c r="QZH21" s="43"/>
      <c r="QZI21" s="43"/>
      <c r="QZJ21" s="43"/>
      <c r="QZK21" s="43"/>
      <c r="QZL21" s="43"/>
      <c r="QZM21" s="43"/>
      <c r="QZN21" s="43"/>
      <c r="QZO21" s="43"/>
      <c r="QZP21" s="43"/>
      <c r="QZQ21" s="43"/>
      <c r="QZR21" s="43"/>
      <c r="QZS21" s="43"/>
      <c r="QZT21" s="43"/>
      <c r="QZU21" s="43"/>
      <c r="QZV21" s="43"/>
      <c r="QZW21" s="43"/>
      <c r="QZX21" s="43"/>
      <c r="QZY21" s="43"/>
      <c r="QZZ21" s="43"/>
      <c r="RAA21" s="43"/>
      <c r="RAB21" s="43"/>
      <c r="RAC21" s="43"/>
      <c r="RAD21" s="43"/>
      <c r="RAE21" s="43"/>
      <c r="RAF21" s="43"/>
      <c r="RAG21" s="43"/>
      <c r="RAH21" s="43"/>
      <c r="RAI21" s="43"/>
      <c r="RAJ21" s="43"/>
      <c r="RAK21" s="43"/>
      <c r="RAL21" s="43"/>
      <c r="RAM21" s="43"/>
      <c r="RAN21" s="43"/>
      <c r="RAO21" s="43"/>
      <c r="RAP21" s="43"/>
      <c r="RAQ21" s="43"/>
      <c r="RAR21" s="43"/>
      <c r="RAS21" s="43"/>
      <c r="RAT21" s="43"/>
      <c r="RAU21" s="43"/>
      <c r="RAV21" s="43"/>
      <c r="RAW21" s="43"/>
      <c r="RAX21" s="43"/>
      <c r="RAY21" s="43"/>
      <c r="RAZ21" s="43"/>
      <c r="RBA21" s="43"/>
      <c r="RBB21" s="43"/>
      <c r="RBC21" s="43"/>
      <c r="RBD21" s="43"/>
      <c r="RBE21" s="43"/>
      <c r="RBF21" s="43"/>
      <c r="RBG21" s="43"/>
      <c r="RBH21" s="43"/>
      <c r="RBI21" s="43"/>
      <c r="RBJ21" s="43"/>
      <c r="RBK21" s="43"/>
      <c r="RBL21" s="43"/>
      <c r="RBM21" s="43"/>
      <c r="RBN21" s="43"/>
      <c r="RBO21" s="43"/>
      <c r="RBP21" s="43"/>
      <c r="RBQ21" s="43"/>
      <c r="RBR21" s="43"/>
      <c r="RBS21" s="43"/>
      <c r="RBT21" s="43"/>
      <c r="RBU21" s="43"/>
      <c r="RBV21" s="43"/>
      <c r="RBW21" s="43"/>
      <c r="RBX21" s="43"/>
      <c r="RBY21" s="43"/>
      <c r="RBZ21" s="43"/>
      <c r="RCA21" s="43"/>
      <c r="RCB21" s="43"/>
      <c r="RCC21" s="43"/>
      <c r="RCD21" s="43"/>
      <c r="RCE21" s="43"/>
      <c r="RCF21" s="43"/>
      <c r="RCG21" s="43"/>
      <c r="RCH21" s="43"/>
      <c r="RCI21" s="43"/>
      <c r="RCJ21" s="43"/>
      <c r="RCK21" s="43"/>
      <c r="RCL21" s="43"/>
      <c r="RCM21" s="43"/>
      <c r="RCN21" s="43"/>
      <c r="RCO21" s="43"/>
      <c r="RCP21" s="43"/>
      <c r="RCQ21" s="43"/>
      <c r="RCR21" s="43"/>
      <c r="RCS21" s="43"/>
      <c r="RCT21" s="43"/>
      <c r="RCU21" s="43"/>
      <c r="RCV21" s="43"/>
      <c r="RCW21" s="43"/>
      <c r="RCX21" s="43"/>
      <c r="RCY21" s="43"/>
      <c r="RCZ21" s="43"/>
      <c r="RDA21" s="43"/>
      <c r="RDB21" s="43"/>
      <c r="RDC21" s="43"/>
      <c r="RDD21" s="43"/>
      <c r="RDE21" s="43"/>
      <c r="RDF21" s="43"/>
      <c r="RDG21" s="43"/>
      <c r="RDH21" s="43"/>
      <c r="RDI21" s="43"/>
      <c r="RDJ21" s="43"/>
      <c r="RDK21" s="43"/>
      <c r="RDL21" s="43"/>
      <c r="RDM21" s="43"/>
      <c r="RDN21" s="43"/>
      <c r="RDO21" s="43"/>
      <c r="RDP21" s="43"/>
      <c r="RDQ21" s="43"/>
      <c r="RDR21" s="43"/>
      <c r="RDS21" s="43"/>
      <c r="RDT21" s="43"/>
      <c r="RDU21" s="43"/>
      <c r="RDV21" s="43"/>
      <c r="RDW21" s="43"/>
      <c r="RDX21" s="43"/>
      <c r="RDY21" s="43"/>
      <c r="RDZ21" s="43"/>
      <c r="REA21" s="43"/>
      <c r="REB21" s="43"/>
      <c r="REC21" s="43"/>
      <c r="RED21" s="43"/>
      <c r="REE21" s="43"/>
      <c r="REF21" s="43"/>
      <c r="REG21" s="43"/>
      <c r="REH21" s="43"/>
      <c r="REI21" s="43"/>
      <c r="REJ21" s="43"/>
      <c r="REK21" s="43"/>
      <c r="REL21" s="43"/>
      <c r="REM21" s="43"/>
      <c r="REN21" s="43"/>
      <c r="REO21" s="43"/>
      <c r="REP21" s="43"/>
      <c r="REQ21" s="43"/>
      <c r="RER21" s="43"/>
      <c r="RES21" s="43"/>
      <c r="RET21" s="43"/>
      <c r="REU21" s="43"/>
      <c r="REV21" s="43"/>
      <c r="REW21" s="43"/>
      <c r="REX21" s="43"/>
      <c r="REY21" s="43"/>
      <c r="REZ21" s="43"/>
      <c r="RFA21" s="43"/>
      <c r="RFB21" s="43"/>
      <c r="RFC21" s="43"/>
      <c r="RFD21" s="43"/>
      <c r="RFE21" s="43"/>
      <c r="RFF21" s="43"/>
      <c r="RFG21" s="43"/>
      <c r="RFH21" s="43"/>
      <c r="RFI21" s="43"/>
      <c r="RFJ21" s="43"/>
      <c r="RFK21" s="43"/>
      <c r="RFL21" s="43"/>
      <c r="RFM21" s="43"/>
      <c r="RFN21" s="43"/>
      <c r="RFO21" s="43"/>
      <c r="RFP21" s="43"/>
      <c r="RFQ21" s="43"/>
      <c r="RFR21" s="43"/>
      <c r="RFS21" s="43"/>
      <c r="RFT21" s="43"/>
      <c r="RFU21" s="43"/>
      <c r="RFV21" s="43"/>
      <c r="RFW21" s="43"/>
      <c r="RFX21" s="43"/>
      <c r="RFY21" s="43"/>
      <c r="RFZ21" s="43"/>
      <c r="RGA21" s="43"/>
      <c r="RGB21" s="43"/>
      <c r="RGC21" s="43"/>
      <c r="RGD21" s="43"/>
      <c r="RGE21" s="43"/>
      <c r="RGF21" s="43"/>
      <c r="RGG21" s="43"/>
      <c r="RGH21" s="43"/>
      <c r="RGI21" s="43"/>
      <c r="RGJ21" s="43"/>
      <c r="RGK21" s="43"/>
      <c r="RGL21" s="43"/>
      <c r="RGM21" s="43"/>
      <c r="RGN21" s="43"/>
      <c r="RGO21" s="43"/>
      <c r="RGP21" s="43"/>
      <c r="RGQ21" s="43"/>
      <c r="RGR21" s="43"/>
      <c r="RGS21" s="43"/>
      <c r="RGT21" s="43"/>
      <c r="RGU21" s="43"/>
      <c r="RGV21" s="43"/>
      <c r="RGW21" s="43"/>
      <c r="RGX21" s="43"/>
      <c r="RGY21" s="43"/>
      <c r="RGZ21" s="43"/>
      <c r="RHA21" s="43"/>
      <c r="RHB21" s="43"/>
      <c r="RHC21" s="43"/>
      <c r="RHD21" s="43"/>
      <c r="RHE21" s="43"/>
      <c r="RHF21" s="43"/>
      <c r="RHG21" s="43"/>
      <c r="RHH21" s="43"/>
      <c r="RHI21" s="43"/>
      <c r="RHJ21" s="43"/>
      <c r="RHK21" s="43"/>
      <c r="RHL21" s="43"/>
      <c r="RHM21" s="43"/>
      <c r="RHN21" s="43"/>
      <c r="RHO21" s="43"/>
      <c r="RHP21" s="43"/>
      <c r="RHQ21" s="43"/>
      <c r="RHR21" s="43"/>
      <c r="RHS21" s="43"/>
      <c r="RHT21" s="43"/>
      <c r="RHU21" s="43"/>
      <c r="RHV21" s="43"/>
      <c r="RHW21" s="43"/>
      <c r="RHX21" s="43"/>
      <c r="RHY21" s="43"/>
      <c r="RHZ21" s="43"/>
      <c r="RIA21" s="43"/>
      <c r="RIB21" s="43"/>
      <c r="RIC21" s="43"/>
      <c r="RID21" s="43"/>
      <c r="RIE21" s="43"/>
      <c r="RIF21" s="43"/>
      <c r="RIG21" s="43"/>
      <c r="RIH21" s="43"/>
      <c r="RII21" s="43"/>
      <c r="RIJ21" s="43"/>
      <c r="RIK21" s="43"/>
      <c r="RIL21" s="43"/>
      <c r="RIM21" s="43"/>
      <c r="RIN21" s="43"/>
      <c r="RIO21" s="43"/>
      <c r="RIP21" s="43"/>
      <c r="RIQ21" s="43"/>
      <c r="RIR21" s="43"/>
      <c r="RIS21" s="43"/>
      <c r="RIT21" s="43"/>
      <c r="RIU21" s="43"/>
      <c r="RIV21" s="43"/>
      <c r="RIW21" s="43"/>
      <c r="RIX21" s="43"/>
      <c r="RIY21" s="43"/>
      <c r="RIZ21" s="43"/>
      <c r="RJA21" s="43"/>
      <c r="RJB21" s="43"/>
      <c r="RJC21" s="43"/>
      <c r="RJD21" s="43"/>
      <c r="RJE21" s="43"/>
      <c r="RJF21" s="43"/>
      <c r="RJG21" s="43"/>
      <c r="RJH21" s="43"/>
      <c r="RJI21" s="43"/>
      <c r="RJJ21" s="43"/>
      <c r="RJK21" s="43"/>
      <c r="RJL21" s="43"/>
      <c r="RJM21" s="43"/>
      <c r="RJN21" s="43"/>
      <c r="RJO21" s="43"/>
      <c r="RJP21" s="43"/>
      <c r="RJQ21" s="43"/>
      <c r="RJR21" s="43"/>
      <c r="RJS21" s="43"/>
      <c r="RJT21" s="43"/>
      <c r="RJU21" s="43"/>
      <c r="RJV21" s="43"/>
      <c r="RJW21" s="43"/>
      <c r="RJX21" s="43"/>
      <c r="RJY21" s="43"/>
      <c r="RJZ21" s="43"/>
      <c r="RKA21" s="43"/>
      <c r="RKB21" s="43"/>
      <c r="RKC21" s="43"/>
      <c r="RKD21" s="43"/>
      <c r="RKE21" s="43"/>
      <c r="RKF21" s="43"/>
      <c r="RKG21" s="43"/>
      <c r="RKH21" s="43"/>
      <c r="RKI21" s="43"/>
      <c r="RKJ21" s="43"/>
      <c r="RKK21" s="43"/>
      <c r="RKL21" s="43"/>
      <c r="RKM21" s="43"/>
      <c r="RKN21" s="43"/>
      <c r="RKO21" s="43"/>
      <c r="RKP21" s="43"/>
      <c r="RKQ21" s="43"/>
      <c r="RKR21" s="43"/>
      <c r="RKS21" s="43"/>
      <c r="RKT21" s="43"/>
      <c r="RKU21" s="43"/>
      <c r="RKV21" s="43"/>
      <c r="RKW21" s="43"/>
      <c r="RKX21" s="43"/>
      <c r="RKY21" s="43"/>
      <c r="RKZ21" s="43"/>
      <c r="RLA21" s="43"/>
      <c r="RLB21" s="43"/>
      <c r="RLC21" s="43"/>
      <c r="RLD21" s="43"/>
      <c r="RLE21" s="43"/>
      <c r="RLF21" s="43"/>
      <c r="RLG21" s="43"/>
      <c r="RLH21" s="43"/>
      <c r="RLI21" s="43"/>
      <c r="RLJ21" s="43"/>
      <c r="RLK21" s="43"/>
      <c r="RLL21" s="43"/>
      <c r="RLM21" s="43"/>
      <c r="RLN21" s="43"/>
      <c r="RLO21" s="43"/>
      <c r="RLP21" s="43"/>
      <c r="RLQ21" s="43"/>
      <c r="RLR21" s="43"/>
      <c r="RLS21" s="43"/>
      <c r="RLT21" s="43"/>
      <c r="RLU21" s="43"/>
      <c r="RLV21" s="43"/>
      <c r="RLW21" s="43"/>
      <c r="RLX21" s="43"/>
      <c r="RLY21" s="43"/>
      <c r="RLZ21" s="43"/>
      <c r="RMA21" s="43"/>
      <c r="RMB21" s="43"/>
      <c r="RMC21" s="43"/>
      <c r="RMD21" s="43"/>
      <c r="RME21" s="43"/>
      <c r="RMF21" s="43"/>
      <c r="RMG21" s="43"/>
      <c r="RMH21" s="43"/>
      <c r="RMI21" s="43"/>
      <c r="RMJ21" s="43"/>
      <c r="RMK21" s="43"/>
      <c r="RML21" s="43"/>
      <c r="RMM21" s="43"/>
      <c r="RMN21" s="43"/>
      <c r="RMO21" s="43"/>
      <c r="RMP21" s="43"/>
      <c r="RMQ21" s="43"/>
      <c r="RMR21" s="43"/>
      <c r="RMS21" s="43"/>
      <c r="RMT21" s="43"/>
      <c r="RMU21" s="43"/>
      <c r="RMV21" s="43"/>
      <c r="RMW21" s="43"/>
      <c r="RMX21" s="43"/>
      <c r="RMY21" s="43"/>
      <c r="RMZ21" s="43"/>
      <c r="RNA21" s="43"/>
      <c r="RNB21" s="43"/>
      <c r="RNC21" s="43"/>
      <c r="RND21" s="43"/>
      <c r="RNE21" s="43"/>
      <c r="RNF21" s="43"/>
      <c r="RNG21" s="43"/>
      <c r="RNH21" s="43"/>
      <c r="RNI21" s="43"/>
      <c r="RNJ21" s="43"/>
      <c r="RNK21" s="43"/>
      <c r="RNL21" s="43"/>
      <c r="RNM21" s="43"/>
      <c r="RNN21" s="43"/>
      <c r="RNO21" s="43"/>
      <c r="RNP21" s="43"/>
      <c r="RNQ21" s="43"/>
      <c r="RNR21" s="43"/>
      <c r="RNS21" s="43"/>
      <c r="RNT21" s="43"/>
      <c r="RNU21" s="43"/>
      <c r="RNV21" s="43"/>
      <c r="RNW21" s="43"/>
      <c r="RNX21" s="43"/>
      <c r="RNY21" s="43"/>
      <c r="RNZ21" s="43"/>
      <c r="ROA21" s="43"/>
      <c r="ROB21" s="43"/>
      <c r="ROC21" s="43"/>
      <c r="ROD21" s="43"/>
      <c r="ROE21" s="43"/>
      <c r="ROF21" s="43"/>
      <c r="ROG21" s="43"/>
      <c r="ROH21" s="43"/>
      <c r="ROI21" s="43"/>
      <c r="ROJ21" s="43"/>
      <c r="ROK21" s="43"/>
      <c r="ROL21" s="43"/>
      <c r="ROM21" s="43"/>
      <c r="RON21" s="43"/>
      <c r="ROO21" s="43"/>
      <c r="ROP21" s="43"/>
      <c r="ROQ21" s="43"/>
      <c r="ROR21" s="43"/>
      <c r="ROS21" s="43"/>
      <c r="ROT21" s="43"/>
      <c r="ROU21" s="43"/>
      <c r="ROV21" s="43"/>
      <c r="ROW21" s="43"/>
      <c r="ROX21" s="43"/>
      <c r="ROY21" s="43"/>
      <c r="ROZ21" s="43"/>
      <c r="RPA21" s="43"/>
      <c r="RPB21" s="43"/>
      <c r="RPC21" s="43"/>
      <c r="RPD21" s="43"/>
      <c r="RPE21" s="43"/>
      <c r="RPF21" s="43"/>
      <c r="RPG21" s="43"/>
      <c r="RPH21" s="43"/>
      <c r="RPI21" s="43"/>
      <c r="RPJ21" s="43"/>
      <c r="RPK21" s="43"/>
      <c r="RPL21" s="43"/>
      <c r="RPM21" s="43"/>
      <c r="RPN21" s="43"/>
      <c r="RPO21" s="43"/>
      <c r="RPP21" s="43"/>
      <c r="RPQ21" s="43"/>
      <c r="RPR21" s="43"/>
      <c r="RPS21" s="43"/>
      <c r="RPT21" s="43"/>
      <c r="RPU21" s="43"/>
      <c r="RPV21" s="43"/>
      <c r="RPW21" s="43"/>
      <c r="RPX21" s="43"/>
      <c r="RPY21" s="43"/>
      <c r="RPZ21" s="43"/>
      <c r="RQA21" s="43"/>
      <c r="RQB21" s="43"/>
      <c r="RQC21" s="43"/>
      <c r="RQD21" s="43"/>
      <c r="RQE21" s="43"/>
      <c r="RQF21" s="43"/>
      <c r="RQG21" s="43"/>
      <c r="RQH21" s="43"/>
      <c r="RQI21" s="43"/>
      <c r="RQJ21" s="43"/>
      <c r="RQK21" s="43"/>
      <c r="RQL21" s="43"/>
      <c r="RQM21" s="43"/>
      <c r="RQN21" s="43"/>
      <c r="RQO21" s="43"/>
      <c r="RQP21" s="43"/>
      <c r="RQQ21" s="43"/>
      <c r="RQR21" s="43"/>
      <c r="RQS21" s="43"/>
      <c r="RQT21" s="43"/>
      <c r="RQU21" s="43"/>
      <c r="RQV21" s="43"/>
      <c r="RQW21" s="43"/>
      <c r="RQX21" s="43"/>
      <c r="RQY21" s="43"/>
      <c r="RQZ21" s="43"/>
      <c r="RRA21" s="43"/>
      <c r="RRB21" s="43"/>
      <c r="RRC21" s="43"/>
      <c r="RRD21" s="43"/>
      <c r="RRE21" s="43"/>
      <c r="RRF21" s="43"/>
      <c r="RRG21" s="43"/>
      <c r="RRH21" s="43"/>
      <c r="RRI21" s="43"/>
      <c r="RRJ21" s="43"/>
      <c r="RRK21" s="43"/>
      <c r="RRL21" s="43"/>
      <c r="RRM21" s="43"/>
      <c r="RRN21" s="43"/>
      <c r="RRO21" s="43"/>
      <c r="RRP21" s="43"/>
      <c r="RRQ21" s="43"/>
      <c r="RRR21" s="43"/>
      <c r="RRS21" s="43"/>
      <c r="RRT21" s="43"/>
      <c r="RRU21" s="43"/>
      <c r="RRV21" s="43"/>
      <c r="RRW21" s="43"/>
      <c r="RRX21" s="43"/>
      <c r="RRY21" s="43"/>
      <c r="RRZ21" s="43"/>
      <c r="RSA21" s="43"/>
      <c r="RSB21" s="43"/>
      <c r="RSC21" s="43"/>
      <c r="RSD21" s="43"/>
      <c r="RSE21" s="43"/>
      <c r="RSF21" s="43"/>
      <c r="RSG21" s="43"/>
      <c r="RSH21" s="43"/>
      <c r="RSI21" s="43"/>
      <c r="RSJ21" s="43"/>
      <c r="RSK21" s="43"/>
      <c r="RSL21" s="43"/>
      <c r="RSM21" s="43"/>
      <c r="RSN21" s="43"/>
      <c r="RSO21" s="43"/>
      <c r="RSP21" s="43"/>
      <c r="RSQ21" s="43"/>
      <c r="RSR21" s="43"/>
      <c r="RSS21" s="43"/>
      <c r="RST21" s="43"/>
      <c r="RSU21" s="43"/>
      <c r="RSV21" s="43"/>
      <c r="RSW21" s="43"/>
      <c r="RSX21" s="43"/>
      <c r="RSY21" s="43"/>
      <c r="RSZ21" s="43"/>
      <c r="RTA21" s="43"/>
      <c r="RTB21" s="43"/>
      <c r="RTC21" s="43"/>
      <c r="RTD21" s="43"/>
      <c r="RTE21" s="43"/>
      <c r="RTF21" s="43"/>
      <c r="RTG21" s="43"/>
      <c r="RTH21" s="43"/>
      <c r="RTI21" s="43"/>
      <c r="RTJ21" s="43"/>
      <c r="RTK21" s="43"/>
      <c r="RTL21" s="43"/>
      <c r="RTM21" s="43"/>
      <c r="RTN21" s="43"/>
      <c r="RTO21" s="43"/>
      <c r="RTP21" s="43"/>
      <c r="RTQ21" s="43"/>
      <c r="RTR21" s="43"/>
      <c r="RTS21" s="43"/>
      <c r="RTT21" s="43"/>
      <c r="RTU21" s="43"/>
      <c r="RTV21" s="43"/>
      <c r="RTW21" s="43"/>
      <c r="RTX21" s="43"/>
      <c r="RTY21" s="43"/>
      <c r="RTZ21" s="43"/>
      <c r="RUA21" s="43"/>
      <c r="RUB21" s="43"/>
      <c r="RUC21" s="43"/>
      <c r="RUD21" s="43"/>
      <c r="RUE21" s="43"/>
      <c r="RUF21" s="43"/>
      <c r="RUG21" s="43"/>
      <c r="RUH21" s="43"/>
      <c r="RUI21" s="43"/>
      <c r="RUJ21" s="43"/>
      <c r="RUK21" s="43"/>
      <c r="RUL21" s="43"/>
      <c r="RUM21" s="43"/>
      <c r="RUN21" s="43"/>
      <c r="RUO21" s="43"/>
      <c r="RUP21" s="43"/>
      <c r="RUQ21" s="43"/>
      <c r="RUR21" s="43"/>
      <c r="RUS21" s="43"/>
      <c r="RUT21" s="43"/>
      <c r="RUU21" s="43"/>
      <c r="RUV21" s="43"/>
      <c r="RUW21" s="43"/>
      <c r="RUX21" s="43"/>
      <c r="RUY21" s="43"/>
      <c r="RUZ21" s="43"/>
      <c r="RVA21" s="43"/>
      <c r="RVB21" s="43"/>
      <c r="RVC21" s="43"/>
      <c r="RVD21" s="43"/>
      <c r="RVE21" s="43"/>
      <c r="RVF21" s="43"/>
      <c r="RVG21" s="43"/>
      <c r="RVH21" s="43"/>
      <c r="RVI21" s="43"/>
      <c r="RVJ21" s="43"/>
      <c r="RVK21" s="43"/>
      <c r="RVL21" s="43"/>
      <c r="RVM21" s="43"/>
      <c r="RVN21" s="43"/>
      <c r="RVO21" s="43"/>
      <c r="RVP21" s="43"/>
      <c r="RVQ21" s="43"/>
      <c r="RVR21" s="43"/>
      <c r="RVS21" s="43"/>
      <c r="RVT21" s="43"/>
      <c r="RVU21" s="43"/>
      <c r="RVV21" s="43"/>
      <c r="RVW21" s="43"/>
      <c r="RVX21" s="43"/>
      <c r="RVY21" s="43"/>
      <c r="RVZ21" s="43"/>
      <c r="RWA21" s="43"/>
      <c r="RWB21" s="43"/>
      <c r="RWC21" s="43"/>
      <c r="RWD21" s="43"/>
      <c r="RWE21" s="43"/>
      <c r="RWF21" s="43"/>
      <c r="RWG21" s="43"/>
      <c r="RWH21" s="43"/>
      <c r="RWI21" s="43"/>
      <c r="RWJ21" s="43"/>
      <c r="RWK21" s="43"/>
      <c r="RWL21" s="43"/>
      <c r="RWM21" s="43"/>
      <c r="RWN21" s="43"/>
      <c r="RWO21" s="43"/>
      <c r="RWP21" s="43"/>
      <c r="RWQ21" s="43"/>
      <c r="RWR21" s="43"/>
      <c r="RWS21" s="43"/>
      <c r="RWT21" s="43"/>
      <c r="RWU21" s="43"/>
      <c r="RWV21" s="43"/>
      <c r="RWW21" s="43"/>
      <c r="RWX21" s="43"/>
      <c r="RWY21" s="43"/>
      <c r="RWZ21" s="43"/>
      <c r="RXA21" s="43"/>
      <c r="RXB21" s="43"/>
      <c r="RXC21" s="43"/>
      <c r="RXD21" s="43"/>
      <c r="RXE21" s="43"/>
      <c r="RXF21" s="43"/>
      <c r="RXG21" s="43"/>
      <c r="RXH21" s="43"/>
      <c r="RXI21" s="43"/>
      <c r="RXJ21" s="43"/>
      <c r="RXK21" s="43"/>
      <c r="RXL21" s="43"/>
      <c r="RXM21" s="43"/>
      <c r="RXN21" s="43"/>
      <c r="RXO21" s="43"/>
      <c r="RXP21" s="43"/>
      <c r="RXQ21" s="43"/>
      <c r="RXR21" s="43"/>
      <c r="RXS21" s="43"/>
      <c r="RXT21" s="43"/>
      <c r="RXU21" s="43"/>
      <c r="RXV21" s="43"/>
      <c r="RXW21" s="43"/>
      <c r="RXX21" s="43"/>
      <c r="RXY21" s="43"/>
      <c r="RXZ21" s="43"/>
      <c r="RYA21" s="43"/>
      <c r="RYB21" s="43"/>
      <c r="RYC21" s="43"/>
      <c r="RYD21" s="43"/>
      <c r="RYE21" s="43"/>
      <c r="RYF21" s="43"/>
      <c r="RYG21" s="43"/>
      <c r="RYH21" s="43"/>
      <c r="RYI21" s="43"/>
      <c r="RYJ21" s="43"/>
      <c r="RYK21" s="43"/>
      <c r="RYL21" s="43"/>
      <c r="RYM21" s="43"/>
      <c r="RYN21" s="43"/>
      <c r="RYO21" s="43"/>
      <c r="RYP21" s="43"/>
      <c r="RYQ21" s="43"/>
      <c r="RYR21" s="43"/>
      <c r="RYS21" s="43"/>
      <c r="RYT21" s="43"/>
      <c r="RYU21" s="43"/>
      <c r="RYV21" s="43"/>
      <c r="RYW21" s="43"/>
      <c r="RYX21" s="43"/>
      <c r="RYY21" s="43"/>
      <c r="RYZ21" s="43"/>
      <c r="RZA21" s="43"/>
      <c r="RZB21" s="43"/>
      <c r="RZC21" s="43"/>
      <c r="RZD21" s="43"/>
      <c r="RZE21" s="43"/>
      <c r="RZF21" s="43"/>
      <c r="RZG21" s="43"/>
      <c r="RZH21" s="43"/>
      <c r="RZI21" s="43"/>
      <c r="RZJ21" s="43"/>
      <c r="RZK21" s="43"/>
      <c r="RZL21" s="43"/>
      <c r="RZM21" s="43"/>
      <c r="RZN21" s="43"/>
      <c r="RZO21" s="43"/>
      <c r="RZP21" s="43"/>
      <c r="RZQ21" s="43"/>
      <c r="RZR21" s="43"/>
      <c r="RZS21" s="43"/>
      <c r="RZT21" s="43"/>
      <c r="RZU21" s="43"/>
      <c r="RZV21" s="43"/>
      <c r="RZW21" s="43"/>
      <c r="RZX21" s="43"/>
      <c r="RZY21" s="43"/>
      <c r="RZZ21" s="43"/>
      <c r="SAA21" s="43"/>
      <c r="SAB21" s="43"/>
      <c r="SAC21" s="43"/>
      <c r="SAD21" s="43"/>
      <c r="SAE21" s="43"/>
      <c r="SAF21" s="43"/>
      <c r="SAG21" s="43"/>
      <c r="SAH21" s="43"/>
      <c r="SAI21" s="43"/>
      <c r="SAJ21" s="43"/>
      <c r="SAK21" s="43"/>
      <c r="SAL21" s="43"/>
      <c r="SAM21" s="43"/>
      <c r="SAN21" s="43"/>
      <c r="SAO21" s="43"/>
      <c r="SAP21" s="43"/>
      <c r="SAQ21" s="43"/>
      <c r="SAR21" s="43"/>
      <c r="SAS21" s="43"/>
      <c r="SAT21" s="43"/>
      <c r="SAU21" s="43"/>
      <c r="SAV21" s="43"/>
      <c r="SAW21" s="43"/>
      <c r="SAX21" s="43"/>
      <c r="SAY21" s="43"/>
      <c r="SAZ21" s="43"/>
      <c r="SBA21" s="43"/>
      <c r="SBB21" s="43"/>
      <c r="SBC21" s="43"/>
      <c r="SBD21" s="43"/>
      <c r="SBE21" s="43"/>
      <c r="SBF21" s="43"/>
      <c r="SBG21" s="43"/>
      <c r="SBH21" s="43"/>
      <c r="SBI21" s="43"/>
      <c r="SBJ21" s="43"/>
      <c r="SBK21" s="43"/>
      <c r="SBL21" s="43"/>
      <c r="SBM21" s="43"/>
      <c r="SBN21" s="43"/>
      <c r="SBO21" s="43"/>
      <c r="SBP21" s="43"/>
      <c r="SBQ21" s="43"/>
      <c r="SBR21" s="43"/>
      <c r="SBS21" s="43"/>
      <c r="SBT21" s="43"/>
      <c r="SBU21" s="43"/>
      <c r="SBV21" s="43"/>
      <c r="SBW21" s="43"/>
      <c r="SBX21" s="43"/>
      <c r="SBY21" s="43"/>
      <c r="SBZ21" s="43"/>
      <c r="SCA21" s="43"/>
      <c r="SCB21" s="43"/>
      <c r="SCC21" s="43"/>
      <c r="SCD21" s="43"/>
      <c r="SCE21" s="43"/>
      <c r="SCF21" s="43"/>
      <c r="SCG21" s="43"/>
      <c r="SCH21" s="43"/>
      <c r="SCI21" s="43"/>
      <c r="SCJ21" s="43"/>
      <c r="SCK21" s="43"/>
      <c r="SCL21" s="43"/>
      <c r="SCM21" s="43"/>
      <c r="SCN21" s="43"/>
      <c r="SCO21" s="43"/>
      <c r="SCP21" s="43"/>
      <c r="SCQ21" s="43"/>
      <c r="SCR21" s="43"/>
      <c r="SCS21" s="43"/>
      <c r="SCT21" s="43"/>
      <c r="SCU21" s="43"/>
      <c r="SCV21" s="43"/>
      <c r="SCW21" s="43"/>
      <c r="SCX21" s="43"/>
      <c r="SCY21" s="43"/>
      <c r="SCZ21" s="43"/>
      <c r="SDA21" s="43"/>
      <c r="SDB21" s="43"/>
      <c r="SDC21" s="43"/>
      <c r="SDD21" s="43"/>
      <c r="SDE21" s="43"/>
      <c r="SDF21" s="43"/>
      <c r="SDG21" s="43"/>
      <c r="SDH21" s="43"/>
      <c r="SDI21" s="43"/>
      <c r="SDJ21" s="43"/>
      <c r="SDK21" s="43"/>
      <c r="SDL21" s="43"/>
      <c r="SDM21" s="43"/>
      <c r="SDN21" s="43"/>
      <c r="SDO21" s="43"/>
      <c r="SDP21" s="43"/>
      <c r="SDQ21" s="43"/>
      <c r="SDR21" s="43"/>
      <c r="SDS21" s="43"/>
      <c r="SDT21" s="43"/>
      <c r="SDU21" s="43"/>
      <c r="SDV21" s="43"/>
      <c r="SDW21" s="43"/>
      <c r="SDX21" s="43"/>
      <c r="SDY21" s="43"/>
      <c r="SDZ21" s="43"/>
      <c r="SEA21" s="43"/>
      <c r="SEB21" s="43"/>
      <c r="SEC21" s="43"/>
      <c r="SED21" s="43"/>
      <c r="SEE21" s="43"/>
      <c r="SEF21" s="43"/>
      <c r="SEG21" s="43"/>
      <c r="SEH21" s="43"/>
      <c r="SEI21" s="43"/>
      <c r="SEJ21" s="43"/>
      <c r="SEK21" s="43"/>
      <c r="SEL21" s="43"/>
      <c r="SEM21" s="43"/>
      <c r="SEN21" s="43"/>
      <c r="SEO21" s="43"/>
      <c r="SEP21" s="43"/>
      <c r="SEQ21" s="43"/>
      <c r="SER21" s="43"/>
      <c r="SES21" s="43"/>
      <c r="SET21" s="43"/>
      <c r="SEU21" s="43"/>
      <c r="SEV21" s="43"/>
      <c r="SEW21" s="43"/>
      <c r="SEX21" s="43"/>
      <c r="SEY21" s="43"/>
      <c r="SEZ21" s="43"/>
      <c r="SFA21" s="43"/>
      <c r="SFB21" s="43"/>
      <c r="SFC21" s="43"/>
      <c r="SFD21" s="43"/>
      <c r="SFE21" s="43"/>
      <c r="SFF21" s="43"/>
      <c r="SFG21" s="43"/>
      <c r="SFH21" s="43"/>
      <c r="SFI21" s="43"/>
      <c r="SFJ21" s="43"/>
      <c r="SFK21" s="43"/>
      <c r="SFL21" s="43"/>
      <c r="SFM21" s="43"/>
      <c r="SFN21" s="43"/>
      <c r="SFO21" s="43"/>
      <c r="SFP21" s="43"/>
      <c r="SFQ21" s="43"/>
      <c r="SFR21" s="43"/>
      <c r="SFS21" s="43"/>
      <c r="SFT21" s="43"/>
      <c r="SFU21" s="43"/>
      <c r="SFV21" s="43"/>
      <c r="SFW21" s="43"/>
      <c r="SFX21" s="43"/>
      <c r="SFY21" s="43"/>
      <c r="SFZ21" s="43"/>
      <c r="SGA21" s="43"/>
      <c r="SGB21" s="43"/>
      <c r="SGC21" s="43"/>
      <c r="SGD21" s="43"/>
      <c r="SGE21" s="43"/>
      <c r="SGF21" s="43"/>
      <c r="SGG21" s="43"/>
      <c r="SGH21" s="43"/>
      <c r="SGI21" s="43"/>
      <c r="SGJ21" s="43"/>
      <c r="SGK21" s="43"/>
      <c r="SGL21" s="43"/>
      <c r="SGM21" s="43"/>
      <c r="SGN21" s="43"/>
      <c r="SGO21" s="43"/>
      <c r="SGP21" s="43"/>
      <c r="SGQ21" s="43"/>
      <c r="SGR21" s="43"/>
      <c r="SGS21" s="43"/>
      <c r="SGT21" s="43"/>
      <c r="SGU21" s="43"/>
      <c r="SGV21" s="43"/>
      <c r="SGW21" s="43"/>
      <c r="SGX21" s="43"/>
      <c r="SGY21" s="43"/>
      <c r="SGZ21" s="43"/>
      <c r="SHA21" s="43"/>
      <c r="SHB21" s="43"/>
      <c r="SHC21" s="43"/>
      <c r="SHD21" s="43"/>
      <c r="SHE21" s="43"/>
      <c r="SHF21" s="43"/>
      <c r="SHG21" s="43"/>
      <c r="SHH21" s="43"/>
      <c r="SHI21" s="43"/>
      <c r="SHJ21" s="43"/>
      <c r="SHK21" s="43"/>
      <c r="SHL21" s="43"/>
      <c r="SHM21" s="43"/>
      <c r="SHN21" s="43"/>
      <c r="SHO21" s="43"/>
      <c r="SHP21" s="43"/>
      <c r="SHQ21" s="43"/>
      <c r="SHR21" s="43"/>
      <c r="SHS21" s="43"/>
      <c r="SHT21" s="43"/>
      <c r="SHU21" s="43"/>
      <c r="SHV21" s="43"/>
      <c r="SHW21" s="43"/>
      <c r="SHX21" s="43"/>
      <c r="SHY21" s="43"/>
      <c r="SHZ21" s="43"/>
      <c r="SIA21" s="43"/>
      <c r="SIB21" s="43"/>
      <c r="SIC21" s="43"/>
      <c r="SID21" s="43"/>
      <c r="SIE21" s="43"/>
      <c r="SIF21" s="43"/>
      <c r="SIG21" s="43"/>
      <c r="SIH21" s="43"/>
      <c r="SII21" s="43"/>
      <c r="SIJ21" s="43"/>
      <c r="SIK21" s="43"/>
      <c r="SIL21" s="43"/>
      <c r="SIM21" s="43"/>
      <c r="SIN21" s="43"/>
      <c r="SIO21" s="43"/>
      <c r="SIP21" s="43"/>
      <c r="SIQ21" s="43"/>
      <c r="SIR21" s="43"/>
      <c r="SIS21" s="43"/>
      <c r="SIT21" s="43"/>
      <c r="SIU21" s="43"/>
      <c r="SIV21" s="43"/>
      <c r="SIW21" s="43"/>
      <c r="SIX21" s="43"/>
      <c r="SIY21" s="43"/>
      <c r="SIZ21" s="43"/>
      <c r="SJA21" s="43"/>
      <c r="SJB21" s="43"/>
      <c r="SJC21" s="43"/>
      <c r="SJD21" s="43"/>
      <c r="SJE21" s="43"/>
      <c r="SJF21" s="43"/>
      <c r="SJG21" s="43"/>
      <c r="SJH21" s="43"/>
      <c r="SJI21" s="43"/>
      <c r="SJJ21" s="43"/>
      <c r="SJK21" s="43"/>
      <c r="SJL21" s="43"/>
      <c r="SJM21" s="43"/>
      <c r="SJN21" s="43"/>
      <c r="SJO21" s="43"/>
      <c r="SJP21" s="43"/>
      <c r="SJQ21" s="43"/>
      <c r="SJR21" s="43"/>
      <c r="SJS21" s="43"/>
      <c r="SJT21" s="43"/>
      <c r="SJU21" s="43"/>
      <c r="SJV21" s="43"/>
      <c r="SJW21" s="43"/>
      <c r="SJX21" s="43"/>
      <c r="SJY21" s="43"/>
      <c r="SJZ21" s="43"/>
      <c r="SKA21" s="43"/>
      <c r="SKB21" s="43"/>
      <c r="SKC21" s="43"/>
      <c r="SKD21" s="43"/>
      <c r="SKE21" s="43"/>
      <c r="SKF21" s="43"/>
      <c r="SKG21" s="43"/>
      <c r="SKH21" s="43"/>
      <c r="SKI21" s="43"/>
      <c r="SKJ21" s="43"/>
      <c r="SKK21" s="43"/>
      <c r="SKL21" s="43"/>
      <c r="SKM21" s="43"/>
      <c r="SKN21" s="43"/>
      <c r="SKO21" s="43"/>
      <c r="SKP21" s="43"/>
      <c r="SKQ21" s="43"/>
      <c r="SKR21" s="43"/>
      <c r="SKS21" s="43"/>
      <c r="SKT21" s="43"/>
      <c r="SKU21" s="43"/>
      <c r="SKV21" s="43"/>
      <c r="SKW21" s="43"/>
      <c r="SKX21" s="43"/>
      <c r="SKY21" s="43"/>
      <c r="SKZ21" s="43"/>
      <c r="SLA21" s="43"/>
      <c r="SLB21" s="43"/>
      <c r="SLC21" s="43"/>
      <c r="SLD21" s="43"/>
      <c r="SLE21" s="43"/>
      <c r="SLF21" s="43"/>
      <c r="SLG21" s="43"/>
      <c r="SLH21" s="43"/>
      <c r="SLI21" s="43"/>
      <c r="SLJ21" s="43"/>
      <c r="SLK21" s="43"/>
      <c r="SLL21" s="43"/>
      <c r="SLM21" s="43"/>
      <c r="SLN21" s="43"/>
      <c r="SLO21" s="43"/>
      <c r="SLP21" s="43"/>
      <c r="SLQ21" s="43"/>
      <c r="SLR21" s="43"/>
      <c r="SLS21" s="43"/>
      <c r="SLT21" s="43"/>
      <c r="SLU21" s="43"/>
      <c r="SLV21" s="43"/>
      <c r="SLW21" s="43"/>
      <c r="SLX21" s="43"/>
      <c r="SLY21" s="43"/>
      <c r="SLZ21" s="43"/>
      <c r="SMA21" s="43"/>
      <c r="SMB21" s="43"/>
      <c r="SMC21" s="43"/>
      <c r="SMD21" s="43"/>
      <c r="SME21" s="43"/>
      <c r="SMF21" s="43"/>
      <c r="SMG21" s="43"/>
      <c r="SMH21" s="43"/>
      <c r="SMI21" s="43"/>
      <c r="SMJ21" s="43"/>
      <c r="SMK21" s="43"/>
      <c r="SML21" s="43"/>
      <c r="SMM21" s="43"/>
      <c r="SMN21" s="43"/>
      <c r="SMO21" s="43"/>
      <c r="SMP21" s="43"/>
      <c r="SMQ21" s="43"/>
      <c r="SMR21" s="43"/>
      <c r="SMS21" s="43"/>
      <c r="SMT21" s="43"/>
      <c r="SMU21" s="43"/>
      <c r="SMV21" s="43"/>
      <c r="SMW21" s="43"/>
      <c r="SMX21" s="43"/>
      <c r="SMY21" s="43"/>
      <c r="SMZ21" s="43"/>
      <c r="SNA21" s="43"/>
      <c r="SNB21" s="43"/>
      <c r="SNC21" s="43"/>
      <c r="SND21" s="43"/>
      <c r="SNE21" s="43"/>
      <c r="SNF21" s="43"/>
      <c r="SNG21" s="43"/>
      <c r="SNH21" s="43"/>
      <c r="SNI21" s="43"/>
      <c r="SNJ21" s="43"/>
      <c r="SNK21" s="43"/>
      <c r="SNL21" s="43"/>
      <c r="SNM21" s="43"/>
      <c r="SNN21" s="43"/>
      <c r="SNO21" s="43"/>
      <c r="SNP21" s="43"/>
      <c r="SNQ21" s="43"/>
      <c r="SNR21" s="43"/>
      <c r="SNS21" s="43"/>
      <c r="SNT21" s="43"/>
      <c r="SNU21" s="43"/>
      <c r="SNV21" s="43"/>
      <c r="SNW21" s="43"/>
      <c r="SNX21" s="43"/>
      <c r="SNY21" s="43"/>
      <c r="SNZ21" s="43"/>
      <c r="SOA21" s="43"/>
      <c r="SOB21" s="43"/>
      <c r="SOC21" s="43"/>
      <c r="SOD21" s="43"/>
      <c r="SOE21" s="43"/>
      <c r="SOF21" s="43"/>
      <c r="SOG21" s="43"/>
      <c r="SOH21" s="43"/>
      <c r="SOI21" s="43"/>
      <c r="SOJ21" s="43"/>
      <c r="SOK21" s="43"/>
      <c r="SOL21" s="43"/>
      <c r="SOM21" s="43"/>
      <c r="SON21" s="43"/>
      <c r="SOO21" s="43"/>
      <c r="SOP21" s="43"/>
      <c r="SOQ21" s="43"/>
      <c r="SOR21" s="43"/>
      <c r="SOS21" s="43"/>
      <c r="SOT21" s="43"/>
      <c r="SOU21" s="43"/>
      <c r="SOV21" s="43"/>
      <c r="SOW21" s="43"/>
      <c r="SOX21" s="43"/>
      <c r="SOY21" s="43"/>
      <c r="SOZ21" s="43"/>
      <c r="SPA21" s="43"/>
      <c r="SPB21" s="43"/>
      <c r="SPC21" s="43"/>
      <c r="SPD21" s="43"/>
      <c r="SPE21" s="43"/>
      <c r="SPF21" s="43"/>
      <c r="SPG21" s="43"/>
      <c r="SPH21" s="43"/>
      <c r="SPI21" s="43"/>
      <c r="SPJ21" s="43"/>
      <c r="SPK21" s="43"/>
      <c r="SPL21" s="43"/>
      <c r="SPM21" s="43"/>
      <c r="SPN21" s="43"/>
      <c r="SPO21" s="43"/>
      <c r="SPP21" s="43"/>
      <c r="SPQ21" s="43"/>
      <c r="SPR21" s="43"/>
      <c r="SPS21" s="43"/>
      <c r="SPT21" s="43"/>
      <c r="SPU21" s="43"/>
      <c r="SPV21" s="43"/>
      <c r="SPW21" s="43"/>
      <c r="SPX21" s="43"/>
      <c r="SPY21" s="43"/>
      <c r="SPZ21" s="43"/>
      <c r="SQA21" s="43"/>
      <c r="SQB21" s="43"/>
      <c r="SQC21" s="43"/>
      <c r="SQD21" s="43"/>
      <c r="SQE21" s="43"/>
      <c r="SQF21" s="43"/>
      <c r="SQG21" s="43"/>
      <c r="SQH21" s="43"/>
      <c r="SQI21" s="43"/>
      <c r="SQJ21" s="43"/>
      <c r="SQK21" s="43"/>
      <c r="SQL21" s="43"/>
      <c r="SQM21" s="43"/>
      <c r="SQN21" s="43"/>
      <c r="SQO21" s="43"/>
      <c r="SQP21" s="43"/>
      <c r="SQQ21" s="43"/>
      <c r="SQR21" s="43"/>
      <c r="SQS21" s="43"/>
      <c r="SQT21" s="43"/>
      <c r="SQU21" s="43"/>
      <c r="SQV21" s="43"/>
      <c r="SQW21" s="43"/>
      <c r="SQX21" s="43"/>
      <c r="SQY21" s="43"/>
      <c r="SQZ21" s="43"/>
      <c r="SRA21" s="43"/>
      <c r="SRB21" s="43"/>
      <c r="SRC21" s="43"/>
      <c r="SRD21" s="43"/>
      <c r="SRE21" s="43"/>
      <c r="SRF21" s="43"/>
      <c r="SRG21" s="43"/>
      <c r="SRH21" s="43"/>
      <c r="SRI21" s="43"/>
      <c r="SRJ21" s="43"/>
      <c r="SRK21" s="43"/>
      <c r="SRL21" s="43"/>
      <c r="SRM21" s="43"/>
      <c r="SRN21" s="43"/>
      <c r="SRO21" s="43"/>
      <c r="SRP21" s="43"/>
      <c r="SRQ21" s="43"/>
      <c r="SRR21" s="43"/>
      <c r="SRS21" s="43"/>
      <c r="SRT21" s="43"/>
      <c r="SRU21" s="43"/>
      <c r="SRV21" s="43"/>
      <c r="SRW21" s="43"/>
      <c r="SRX21" s="43"/>
      <c r="SRY21" s="43"/>
      <c r="SRZ21" s="43"/>
      <c r="SSA21" s="43"/>
      <c r="SSB21" s="43"/>
      <c r="SSC21" s="43"/>
      <c r="SSD21" s="43"/>
      <c r="SSE21" s="43"/>
      <c r="SSF21" s="43"/>
      <c r="SSG21" s="43"/>
      <c r="SSH21" s="43"/>
      <c r="SSI21" s="43"/>
      <c r="SSJ21" s="43"/>
      <c r="SSK21" s="43"/>
      <c r="SSL21" s="43"/>
      <c r="SSM21" s="43"/>
      <c r="SSN21" s="43"/>
      <c r="SSO21" s="43"/>
      <c r="SSP21" s="43"/>
      <c r="SSQ21" s="43"/>
      <c r="SSR21" s="43"/>
      <c r="SSS21" s="43"/>
      <c r="SST21" s="43"/>
      <c r="SSU21" s="43"/>
      <c r="SSV21" s="43"/>
      <c r="SSW21" s="43"/>
      <c r="SSX21" s="43"/>
      <c r="SSY21" s="43"/>
      <c r="SSZ21" s="43"/>
      <c r="STA21" s="43"/>
      <c r="STB21" s="43"/>
      <c r="STC21" s="43"/>
      <c r="STD21" s="43"/>
      <c r="STE21" s="43"/>
      <c r="STF21" s="43"/>
      <c r="STG21" s="43"/>
      <c r="STH21" s="43"/>
      <c r="STI21" s="43"/>
      <c r="STJ21" s="43"/>
      <c r="STK21" s="43"/>
      <c r="STL21" s="43"/>
      <c r="STM21" s="43"/>
      <c r="STN21" s="43"/>
      <c r="STO21" s="43"/>
      <c r="STP21" s="43"/>
      <c r="STQ21" s="43"/>
      <c r="STR21" s="43"/>
      <c r="STS21" s="43"/>
      <c r="STT21" s="43"/>
      <c r="STU21" s="43"/>
      <c r="STV21" s="43"/>
      <c r="STW21" s="43"/>
      <c r="STX21" s="43"/>
      <c r="STY21" s="43"/>
      <c r="STZ21" s="43"/>
      <c r="SUA21" s="43"/>
      <c r="SUB21" s="43"/>
      <c r="SUC21" s="43"/>
      <c r="SUD21" s="43"/>
      <c r="SUE21" s="43"/>
      <c r="SUF21" s="43"/>
      <c r="SUG21" s="43"/>
      <c r="SUH21" s="43"/>
      <c r="SUI21" s="43"/>
      <c r="SUJ21" s="43"/>
      <c r="SUK21" s="43"/>
      <c r="SUL21" s="43"/>
      <c r="SUM21" s="43"/>
      <c r="SUN21" s="43"/>
      <c r="SUO21" s="43"/>
      <c r="SUP21" s="43"/>
      <c r="SUQ21" s="43"/>
      <c r="SUR21" s="43"/>
      <c r="SUS21" s="43"/>
      <c r="SUT21" s="43"/>
      <c r="SUU21" s="43"/>
      <c r="SUV21" s="43"/>
      <c r="SUW21" s="43"/>
      <c r="SUX21" s="43"/>
      <c r="SUY21" s="43"/>
      <c r="SUZ21" s="43"/>
      <c r="SVA21" s="43"/>
      <c r="SVB21" s="43"/>
      <c r="SVC21" s="43"/>
      <c r="SVD21" s="43"/>
      <c r="SVE21" s="43"/>
      <c r="SVF21" s="43"/>
      <c r="SVG21" s="43"/>
      <c r="SVH21" s="43"/>
      <c r="SVI21" s="43"/>
      <c r="SVJ21" s="43"/>
      <c r="SVK21" s="43"/>
      <c r="SVL21" s="43"/>
      <c r="SVM21" s="43"/>
      <c r="SVN21" s="43"/>
      <c r="SVO21" s="43"/>
      <c r="SVP21" s="43"/>
      <c r="SVQ21" s="43"/>
      <c r="SVR21" s="43"/>
      <c r="SVS21" s="43"/>
      <c r="SVT21" s="43"/>
      <c r="SVU21" s="43"/>
      <c r="SVV21" s="43"/>
      <c r="SVW21" s="43"/>
      <c r="SVX21" s="43"/>
      <c r="SVY21" s="43"/>
      <c r="SVZ21" s="43"/>
      <c r="SWA21" s="43"/>
      <c r="SWB21" s="43"/>
      <c r="SWC21" s="43"/>
      <c r="SWD21" s="43"/>
      <c r="SWE21" s="43"/>
      <c r="SWF21" s="43"/>
      <c r="SWG21" s="43"/>
      <c r="SWH21" s="43"/>
      <c r="SWI21" s="43"/>
      <c r="SWJ21" s="43"/>
      <c r="SWK21" s="43"/>
      <c r="SWL21" s="43"/>
      <c r="SWM21" s="43"/>
      <c r="SWN21" s="43"/>
      <c r="SWO21" s="43"/>
      <c r="SWP21" s="43"/>
      <c r="SWQ21" s="43"/>
      <c r="SWR21" s="43"/>
      <c r="SWS21" s="43"/>
      <c r="SWT21" s="43"/>
      <c r="SWU21" s="43"/>
      <c r="SWV21" s="43"/>
      <c r="SWW21" s="43"/>
      <c r="SWX21" s="43"/>
      <c r="SWY21" s="43"/>
      <c r="SWZ21" s="43"/>
      <c r="SXA21" s="43"/>
      <c r="SXB21" s="43"/>
      <c r="SXC21" s="43"/>
      <c r="SXD21" s="43"/>
      <c r="SXE21" s="43"/>
      <c r="SXF21" s="43"/>
      <c r="SXG21" s="43"/>
      <c r="SXH21" s="43"/>
      <c r="SXI21" s="43"/>
      <c r="SXJ21" s="43"/>
      <c r="SXK21" s="43"/>
      <c r="SXL21" s="43"/>
      <c r="SXM21" s="43"/>
      <c r="SXN21" s="43"/>
      <c r="SXO21" s="43"/>
      <c r="SXP21" s="43"/>
      <c r="SXQ21" s="43"/>
      <c r="SXR21" s="43"/>
      <c r="SXS21" s="43"/>
      <c r="SXT21" s="43"/>
      <c r="SXU21" s="43"/>
      <c r="SXV21" s="43"/>
      <c r="SXW21" s="43"/>
      <c r="SXX21" s="43"/>
      <c r="SXY21" s="43"/>
      <c r="SXZ21" s="43"/>
      <c r="SYA21" s="43"/>
      <c r="SYB21" s="43"/>
      <c r="SYC21" s="43"/>
      <c r="SYD21" s="43"/>
      <c r="SYE21" s="43"/>
      <c r="SYF21" s="43"/>
      <c r="SYG21" s="43"/>
      <c r="SYH21" s="43"/>
      <c r="SYI21" s="43"/>
      <c r="SYJ21" s="43"/>
      <c r="SYK21" s="43"/>
      <c r="SYL21" s="43"/>
      <c r="SYM21" s="43"/>
      <c r="SYN21" s="43"/>
      <c r="SYO21" s="43"/>
      <c r="SYP21" s="43"/>
      <c r="SYQ21" s="43"/>
      <c r="SYR21" s="43"/>
      <c r="SYS21" s="43"/>
      <c r="SYT21" s="43"/>
      <c r="SYU21" s="43"/>
      <c r="SYV21" s="43"/>
      <c r="SYW21" s="43"/>
      <c r="SYX21" s="43"/>
      <c r="SYY21" s="43"/>
      <c r="SYZ21" s="43"/>
      <c r="SZA21" s="43"/>
      <c r="SZB21" s="43"/>
      <c r="SZC21" s="43"/>
      <c r="SZD21" s="43"/>
      <c r="SZE21" s="43"/>
      <c r="SZF21" s="43"/>
      <c r="SZG21" s="43"/>
      <c r="SZH21" s="43"/>
      <c r="SZI21" s="43"/>
      <c r="SZJ21" s="43"/>
      <c r="SZK21" s="43"/>
      <c r="SZL21" s="43"/>
      <c r="SZM21" s="43"/>
      <c r="SZN21" s="43"/>
      <c r="SZO21" s="43"/>
      <c r="SZP21" s="43"/>
      <c r="SZQ21" s="43"/>
      <c r="SZR21" s="43"/>
      <c r="SZS21" s="43"/>
      <c r="SZT21" s="43"/>
      <c r="SZU21" s="43"/>
      <c r="SZV21" s="43"/>
      <c r="SZW21" s="43"/>
      <c r="SZX21" s="43"/>
      <c r="SZY21" s="43"/>
      <c r="SZZ21" s="43"/>
      <c r="TAA21" s="43"/>
      <c r="TAB21" s="43"/>
      <c r="TAC21" s="43"/>
      <c r="TAD21" s="43"/>
      <c r="TAE21" s="43"/>
      <c r="TAF21" s="43"/>
      <c r="TAG21" s="43"/>
      <c r="TAH21" s="43"/>
      <c r="TAI21" s="43"/>
      <c r="TAJ21" s="43"/>
      <c r="TAK21" s="43"/>
      <c r="TAL21" s="43"/>
      <c r="TAM21" s="43"/>
      <c r="TAN21" s="43"/>
      <c r="TAO21" s="43"/>
      <c r="TAP21" s="43"/>
      <c r="TAQ21" s="43"/>
      <c r="TAR21" s="43"/>
      <c r="TAS21" s="43"/>
      <c r="TAT21" s="43"/>
      <c r="TAU21" s="43"/>
      <c r="TAV21" s="43"/>
      <c r="TAW21" s="43"/>
      <c r="TAX21" s="43"/>
      <c r="TAY21" s="43"/>
      <c r="TAZ21" s="43"/>
      <c r="TBA21" s="43"/>
      <c r="TBB21" s="43"/>
      <c r="TBC21" s="43"/>
      <c r="TBD21" s="43"/>
      <c r="TBE21" s="43"/>
      <c r="TBF21" s="43"/>
      <c r="TBG21" s="43"/>
      <c r="TBH21" s="43"/>
      <c r="TBI21" s="43"/>
      <c r="TBJ21" s="43"/>
      <c r="TBK21" s="43"/>
      <c r="TBL21" s="43"/>
      <c r="TBM21" s="43"/>
      <c r="TBN21" s="43"/>
      <c r="TBO21" s="43"/>
      <c r="TBP21" s="43"/>
      <c r="TBQ21" s="43"/>
      <c r="TBR21" s="43"/>
      <c r="TBS21" s="43"/>
      <c r="TBT21" s="43"/>
      <c r="TBU21" s="43"/>
      <c r="TBV21" s="43"/>
      <c r="TBW21" s="43"/>
      <c r="TBX21" s="43"/>
      <c r="TBY21" s="43"/>
      <c r="TBZ21" s="43"/>
      <c r="TCA21" s="43"/>
      <c r="TCB21" s="43"/>
      <c r="TCC21" s="43"/>
      <c r="TCD21" s="43"/>
      <c r="TCE21" s="43"/>
      <c r="TCF21" s="43"/>
      <c r="TCG21" s="43"/>
      <c r="TCH21" s="43"/>
      <c r="TCI21" s="43"/>
      <c r="TCJ21" s="43"/>
      <c r="TCK21" s="43"/>
      <c r="TCL21" s="43"/>
      <c r="TCM21" s="43"/>
      <c r="TCN21" s="43"/>
      <c r="TCO21" s="43"/>
      <c r="TCP21" s="43"/>
      <c r="TCQ21" s="43"/>
      <c r="TCR21" s="43"/>
      <c r="TCS21" s="43"/>
      <c r="TCT21" s="43"/>
      <c r="TCU21" s="43"/>
      <c r="TCV21" s="43"/>
      <c r="TCW21" s="43"/>
      <c r="TCX21" s="43"/>
      <c r="TCY21" s="43"/>
      <c r="TCZ21" s="43"/>
      <c r="TDA21" s="43"/>
      <c r="TDB21" s="43"/>
      <c r="TDC21" s="43"/>
      <c r="TDD21" s="43"/>
      <c r="TDE21" s="43"/>
      <c r="TDF21" s="43"/>
      <c r="TDG21" s="43"/>
      <c r="TDH21" s="43"/>
      <c r="TDI21" s="43"/>
      <c r="TDJ21" s="43"/>
      <c r="TDK21" s="43"/>
      <c r="TDL21" s="43"/>
      <c r="TDM21" s="43"/>
      <c r="TDN21" s="43"/>
      <c r="TDO21" s="43"/>
      <c r="TDP21" s="43"/>
      <c r="TDQ21" s="43"/>
      <c r="TDR21" s="43"/>
      <c r="TDS21" s="43"/>
      <c r="TDT21" s="43"/>
      <c r="TDU21" s="43"/>
      <c r="TDV21" s="43"/>
      <c r="TDW21" s="43"/>
      <c r="TDX21" s="43"/>
      <c r="TDY21" s="43"/>
      <c r="TDZ21" s="43"/>
      <c r="TEA21" s="43"/>
      <c r="TEB21" s="43"/>
      <c r="TEC21" s="43"/>
      <c r="TED21" s="43"/>
      <c r="TEE21" s="43"/>
      <c r="TEF21" s="43"/>
      <c r="TEG21" s="43"/>
      <c r="TEH21" s="43"/>
      <c r="TEI21" s="43"/>
      <c r="TEJ21" s="43"/>
      <c r="TEK21" s="43"/>
      <c r="TEL21" s="43"/>
      <c r="TEM21" s="43"/>
      <c r="TEN21" s="43"/>
      <c r="TEO21" s="43"/>
      <c r="TEP21" s="43"/>
      <c r="TEQ21" s="43"/>
      <c r="TER21" s="43"/>
      <c r="TES21" s="43"/>
      <c r="TET21" s="43"/>
      <c r="TEU21" s="43"/>
      <c r="TEV21" s="43"/>
      <c r="TEW21" s="43"/>
      <c r="TEX21" s="43"/>
      <c r="TEY21" s="43"/>
      <c r="TEZ21" s="43"/>
      <c r="TFA21" s="43"/>
      <c r="TFB21" s="43"/>
      <c r="TFC21" s="43"/>
      <c r="TFD21" s="43"/>
      <c r="TFE21" s="43"/>
      <c r="TFF21" s="43"/>
      <c r="TFG21" s="43"/>
      <c r="TFH21" s="43"/>
      <c r="TFI21" s="43"/>
      <c r="TFJ21" s="43"/>
      <c r="TFK21" s="43"/>
      <c r="TFL21" s="43"/>
      <c r="TFM21" s="43"/>
      <c r="TFN21" s="43"/>
      <c r="TFO21" s="43"/>
      <c r="TFP21" s="43"/>
      <c r="TFQ21" s="43"/>
      <c r="TFR21" s="43"/>
      <c r="TFS21" s="43"/>
      <c r="TFT21" s="43"/>
      <c r="TFU21" s="43"/>
      <c r="TFV21" s="43"/>
      <c r="TFW21" s="43"/>
      <c r="TFX21" s="43"/>
      <c r="TFY21" s="43"/>
      <c r="TFZ21" s="43"/>
      <c r="TGA21" s="43"/>
      <c r="TGB21" s="43"/>
      <c r="TGC21" s="43"/>
      <c r="TGD21" s="43"/>
      <c r="TGE21" s="43"/>
      <c r="TGF21" s="43"/>
      <c r="TGG21" s="43"/>
      <c r="TGH21" s="43"/>
      <c r="TGI21" s="43"/>
      <c r="TGJ21" s="43"/>
      <c r="TGK21" s="43"/>
      <c r="TGL21" s="43"/>
      <c r="TGM21" s="43"/>
      <c r="TGN21" s="43"/>
      <c r="TGO21" s="43"/>
      <c r="TGP21" s="43"/>
      <c r="TGQ21" s="43"/>
      <c r="TGR21" s="43"/>
      <c r="TGS21" s="43"/>
      <c r="TGT21" s="43"/>
      <c r="TGU21" s="43"/>
      <c r="TGV21" s="43"/>
      <c r="TGW21" s="43"/>
      <c r="TGX21" s="43"/>
      <c r="TGY21" s="43"/>
      <c r="TGZ21" s="43"/>
      <c r="THA21" s="43"/>
      <c r="THB21" s="43"/>
      <c r="THC21" s="43"/>
      <c r="THD21" s="43"/>
      <c r="THE21" s="43"/>
      <c r="THF21" s="43"/>
      <c r="THG21" s="43"/>
      <c r="THH21" s="43"/>
      <c r="THI21" s="43"/>
      <c r="THJ21" s="43"/>
      <c r="THK21" s="43"/>
      <c r="THL21" s="43"/>
      <c r="THM21" s="43"/>
      <c r="THN21" s="43"/>
      <c r="THO21" s="43"/>
      <c r="THP21" s="43"/>
      <c r="THQ21" s="43"/>
      <c r="THR21" s="43"/>
      <c r="THS21" s="43"/>
      <c r="THT21" s="43"/>
      <c r="THU21" s="43"/>
      <c r="THV21" s="43"/>
      <c r="THW21" s="43"/>
      <c r="THX21" s="43"/>
      <c r="THY21" s="43"/>
      <c r="THZ21" s="43"/>
      <c r="TIA21" s="43"/>
      <c r="TIB21" s="43"/>
      <c r="TIC21" s="43"/>
      <c r="TID21" s="43"/>
      <c r="TIE21" s="43"/>
      <c r="TIF21" s="43"/>
      <c r="TIG21" s="43"/>
      <c r="TIH21" s="43"/>
      <c r="TII21" s="43"/>
      <c r="TIJ21" s="43"/>
      <c r="TIK21" s="43"/>
      <c r="TIL21" s="43"/>
      <c r="TIM21" s="43"/>
      <c r="TIN21" s="43"/>
      <c r="TIO21" s="43"/>
      <c r="TIP21" s="43"/>
      <c r="TIQ21" s="43"/>
      <c r="TIR21" s="43"/>
      <c r="TIS21" s="43"/>
      <c r="TIT21" s="43"/>
      <c r="TIU21" s="43"/>
      <c r="TIV21" s="43"/>
      <c r="TIW21" s="43"/>
      <c r="TIX21" s="43"/>
      <c r="TIY21" s="43"/>
      <c r="TIZ21" s="43"/>
      <c r="TJA21" s="43"/>
      <c r="TJB21" s="43"/>
      <c r="TJC21" s="43"/>
      <c r="TJD21" s="43"/>
      <c r="TJE21" s="43"/>
      <c r="TJF21" s="43"/>
      <c r="TJG21" s="43"/>
      <c r="TJH21" s="43"/>
      <c r="TJI21" s="43"/>
      <c r="TJJ21" s="43"/>
      <c r="TJK21" s="43"/>
      <c r="TJL21" s="43"/>
      <c r="TJM21" s="43"/>
      <c r="TJN21" s="43"/>
      <c r="TJO21" s="43"/>
      <c r="TJP21" s="43"/>
      <c r="TJQ21" s="43"/>
      <c r="TJR21" s="43"/>
      <c r="TJS21" s="43"/>
      <c r="TJT21" s="43"/>
      <c r="TJU21" s="43"/>
      <c r="TJV21" s="43"/>
      <c r="TJW21" s="43"/>
      <c r="TJX21" s="43"/>
      <c r="TJY21" s="43"/>
      <c r="TJZ21" s="43"/>
      <c r="TKA21" s="43"/>
      <c r="TKB21" s="43"/>
      <c r="TKC21" s="43"/>
      <c r="TKD21" s="43"/>
      <c r="TKE21" s="43"/>
      <c r="TKF21" s="43"/>
      <c r="TKG21" s="43"/>
      <c r="TKH21" s="43"/>
      <c r="TKI21" s="43"/>
      <c r="TKJ21" s="43"/>
      <c r="TKK21" s="43"/>
      <c r="TKL21" s="43"/>
      <c r="TKM21" s="43"/>
      <c r="TKN21" s="43"/>
      <c r="TKO21" s="43"/>
      <c r="TKP21" s="43"/>
      <c r="TKQ21" s="43"/>
      <c r="TKR21" s="43"/>
      <c r="TKS21" s="43"/>
      <c r="TKT21" s="43"/>
      <c r="TKU21" s="43"/>
      <c r="TKV21" s="43"/>
      <c r="TKW21" s="43"/>
      <c r="TKX21" s="43"/>
      <c r="TKY21" s="43"/>
      <c r="TKZ21" s="43"/>
      <c r="TLA21" s="43"/>
      <c r="TLB21" s="43"/>
      <c r="TLC21" s="43"/>
      <c r="TLD21" s="43"/>
      <c r="TLE21" s="43"/>
      <c r="TLF21" s="43"/>
      <c r="TLG21" s="43"/>
      <c r="TLH21" s="43"/>
      <c r="TLI21" s="43"/>
      <c r="TLJ21" s="43"/>
      <c r="TLK21" s="43"/>
      <c r="TLL21" s="43"/>
      <c r="TLM21" s="43"/>
      <c r="TLN21" s="43"/>
      <c r="TLO21" s="43"/>
      <c r="TLP21" s="43"/>
      <c r="TLQ21" s="43"/>
      <c r="TLR21" s="43"/>
      <c r="TLS21" s="43"/>
      <c r="TLT21" s="43"/>
      <c r="TLU21" s="43"/>
      <c r="TLV21" s="43"/>
      <c r="TLW21" s="43"/>
      <c r="TLX21" s="43"/>
      <c r="TLY21" s="43"/>
      <c r="TLZ21" s="43"/>
      <c r="TMA21" s="43"/>
      <c r="TMB21" s="43"/>
      <c r="TMC21" s="43"/>
      <c r="TMD21" s="43"/>
      <c r="TME21" s="43"/>
      <c r="TMF21" s="43"/>
      <c r="TMG21" s="43"/>
      <c r="TMH21" s="43"/>
      <c r="TMI21" s="43"/>
      <c r="TMJ21" s="43"/>
      <c r="TMK21" s="43"/>
      <c r="TML21" s="43"/>
      <c r="TMM21" s="43"/>
      <c r="TMN21" s="43"/>
      <c r="TMO21" s="43"/>
      <c r="TMP21" s="43"/>
      <c r="TMQ21" s="43"/>
      <c r="TMR21" s="43"/>
      <c r="TMS21" s="43"/>
      <c r="TMT21" s="43"/>
      <c r="TMU21" s="43"/>
      <c r="TMV21" s="43"/>
      <c r="TMW21" s="43"/>
      <c r="TMX21" s="43"/>
      <c r="TMY21" s="43"/>
      <c r="TMZ21" s="43"/>
      <c r="TNA21" s="43"/>
      <c r="TNB21" s="43"/>
      <c r="TNC21" s="43"/>
      <c r="TND21" s="43"/>
      <c r="TNE21" s="43"/>
      <c r="TNF21" s="43"/>
      <c r="TNG21" s="43"/>
      <c r="TNH21" s="43"/>
      <c r="TNI21" s="43"/>
      <c r="TNJ21" s="43"/>
      <c r="TNK21" s="43"/>
      <c r="TNL21" s="43"/>
      <c r="TNM21" s="43"/>
      <c r="TNN21" s="43"/>
      <c r="TNO21" s="43"/>
      <c r="TNP21" s="43"/>
      <c r="TNQ21" s="43"/>
      <c r="TNR21" s="43"/>
      <c r="TNS21" s="43"/>
      <c r="TNT21" s="43"/>
      <c r="TNU21" s="43"/>
      <c r="TNV21" s="43"/>
      <c r="TNW21" s="43"/>
      <c r="TNX21" s="43"/>
      <c r="TNY21" s="43"/>
      <c r="TNZ21" s="43"/>
      <c r="TOA21" s="43"/>
      <c r="TOB21" s="43"/>
      <c r="TOC21" s="43"/>
      <c r="TOD21" s="43"/>
      <c r="TOE21" s="43"/>
      <c r="TOF21" s="43"/>
      <c r="TOG21" s="43"/>
      <c r="TOH21" s="43"/>
      <c r="TOI21" s="43"/>
      <c r="TOJ21" s="43"/>
      <c r="TOK21" s="43"/>
      <c r="TOL21" s="43"/>
      <c r="TOM21" s="43"/>
      <c r="TON21" s="43"/>
      <c r="TOO21" s="43"/>
      <c r="TOP21" s="43"/>
      <c r="TOQ21" s="43"/>
      <c r="TOR21" s="43"/>
      <c r="TOS21" s="43"/>
      <c r="TOT21" s="43"/>
      <c r="TOU21" s="43"/>
      <c r="TOV21" s="43"/>
      <c r="TOW21" s="43"/>
      <c r="TOX21" s="43"/>
      <c r="TOY21" s="43"/>
      <c r="TOZ21" s="43"/>
      <c r="TPA21" s="43"/>
      <c r="TPB21" s="43"/>
      <c r="TPC21" s="43"/>
      <c r="TPD21" s="43"/>
      <c r="TPE21" s="43"/>
      <c r="TPF21" s="43"/>
      <c r="TPG21" s="43"/>
      <c r="TPH21" s="43"/>
      <c r="TPI21" s="43"/>
      <c r="TPJ21" s="43"/>
      <c r="TPK21" s="43"/>
      <c r="TPL21" s="43"/>
      <c r="TPM21" s="43"/>
      <c r="TPN21" s="43"/>
      <c r="TPO21" s="43"/>
      <c r="TPP21" s="43"/>
      <c r="TPQ21" s="43"/>
      <c r="TPR21" s="43"/>
      <c r="TPS21" s="43"/>
      <c r="TPT21" s="43"/>
      <c r="TPU21" s="43"/>
      <c r="TPV21" s="43"/>
      <c r="TPW21" s="43"/>
      <c r="TPX21" s="43"/>
      <c r="TPY21" s="43"/>
      <c r="TPZ21" s="43"/>
      <c r="TQA21" s="43"/>
      <c r="TQB21" s="43"/>
      <c r="TQC21" s="43"/>
      <c r="TQD21" s="43"/>
      <c r="TQE21" s="43"/>
      <c r="TQF21" s="43"/>
      <c r="TQG21" s="43"/>
      <c r="TQH21" s="43"/>
      <c r="TQI21" s="43"/>
      <c r="TQJ21" s="43"/>
      <c r="TQK21" s="43"/>
      <c r="TQL21" s="43"/>
      <c r="TQM21" s="43"/>
      <c r="TQN21" s="43"/>
      <c r="TQO21" s="43"/>
      <c r="TQP21" s="43"/>
      <c r="TQQ21" s="43"/>
      <c r="TQR21" s="43"/>
      <c r="TQS21" s="43"/>
      <c r="TQT21" s="43"/>
      <c r="TQU21" s="43"/>
      <c r="TQV21" s="43"/>
      <c r="TQW21" s="43"/>
      <c r="TQX21" s="43"/>
      <c r="TQY21" s="43"/>
      <c r="TQZ21" s="43"/>
      <c r="TRA21" s="43"/>
      <c r="TRB21" s="43"/>
      <c r="TRC21" s="43"/>
      <c r="TRD21" s="43"/>
      <c r="TRE21" s="43"/>
      <c r="TRF21" s="43"/>
      <c r="TRG21" s="43"/>
      <c r="TRH21" s="43"/>
      <c r="TRI21" s="43"/>
      <c r="TRJ21" s="43"/>
      <c r="TRK21" s="43"/>
      <c r="TRL21" s="43"/>
      <c r="TRM21" s="43"/>
      <c r="TRN21" s="43"/>
      <c r="TRO21" s="43"/>
      <c r="TRP21" s="43"/>
      <c r="TRQ21" s="43"/>
      <c r="TRR21" s="43"/>
      <c r="TRS21" s="43"/>
      <c r="TRT21" s="43"/>
      <c r="TRU21" s="43"/>
      <c r="TRV21" s="43"/>
      <c r="TRW21" s="43"/>
      <c r="TRX21" s="43"/>
      <c r="TRY21" s="43"/>
      <c r="TRZ21" s="43"/>
      <c r="TSA21" s="43"/>
      <c r="TSB21" s="43"/>
      <c r="TSC21" s="43"/>
      <c r="TSD21" s="43"/>
      <c r="TSE21" s="43"/>
      <c r="TSF21" s="43"/>
      <c r="TSG21" s="43"/>
      <c r="TSH21" s="43"/>
      <c r="TSI21" s="43"/>
      <c r="TSJ21" s="43"/>
      <c r="TSK21" s="43"/>
      <c r="TSL21" s="43"/>
      <c r="TSM21" s="43"/>
      <c r="TSN21" s="43"/>
      <c r="TSO21" s="43"/>
      <c r="TSP21" s="43"/>
      <c r="TSQ21" s="43"/>
      <c r="TSR21" s="43"/>
      <c r="TSS21" s="43"/>
      <c r="TST21" s="43"/>
      <c r="TSU21" s="43"/>
      <c r="TSV21" s="43"/>
      <c r="TSW21" s="43"/>
      <c r="TSX21" s="43"/>
      <c r="TSY21" s="43"/>
      <c r="TSZ21" s="43"/>
      <c r="TTA21" s="43"/>
      <c r="TTB21" s="43"/>
      <c r="TTC21" s="43"/>
      <c r="TTD21" s="43"/>
      <c r="TTE21" s="43"/>
      <c r="TTF21" s="43"/>
      <c r="TTG21" s="43"/>
      <c r="TTH21" s="43"/>
      <c r="TTI21" s="43"/>
      <c r="TTJ21" s="43"/>
      <c r="TTK21" s="43"/>
      <c r="TTL21" s="43"/>
      <c r="TTM21" s="43"/>
      <c r="TTN21" s="43"/>
      <c r="TTO21" s="43"/>
      <c r="TTP21" s="43"/>
      <c r="TTQ21" s="43"/>
      <c r="TTR21" s="43"/>
      <c r="TTS21" s="43"/>
      <c r="TTT21" s="43"/>
      <c r="TTU21" s="43"/>
      <c r="TTV21" s="43"/>
      <c r="TTW21" s="43"/>
      <c r="TTX21" s="43"/>
      <c r="TTY21" s="43"/>
      <c r="TTZ21" s="43"/>
      <c r="TUA21" s="43"/>
      <c r="TUB21" s="43"/>
      <c r="TUC21" s="43"/>
      <c r="TUD21" s="43"/>
      <c r="TUE21" s="43"/>
      <c r="TUF21" s="43"/>
      <c r="TUG21" s="43"/>
      <c r="TUH21" s="43"/>
      <c r="TUI21" s="43"/>
      <c r="TUJ21" s="43"/>
      <c r="TUK21" s="43"/>
      <c r="TUL21" s="43"/>
      <c r="TUM21" s="43"/>
      <c r="TUN21" s="43"/>
      <c r="TUO21" s="43"/>
      <c r="TUP21" s="43"/>
      <c r="TUQ21" s="43"/>
      <c r="TUR21" s="43"/>
      <c r="TUS21" s="43"/>
      <c r="TUT21" s="43"/>
      <c r="TUU21" s="43"/>
      <c r="TUV21" s="43"/>
      <c r="TUW21" s="43"/>
      <c r="TUX21" s="43"/>
      <c r="TUY21" s="43"/>
      <c r="TUZ21" s="43"/>
      <c r="TVA21" s="43"/>
      <c r="TVB21" s="43"/>
      <c r="TVC21" s="43"/>
      <c r="TVD21" s="43"/>
      <c r="TVE21" s="43"/>
      <c r="TVF21" s="43"/>
      <c r="TVG21" s="43"/>
      <c r="TVH21" s="43"/>
      <c r="TVI21" s="43"/>
      <c r="TVJ21" s="43"/>
      <c r="TVK21" s="43"/>
      <c r="TVL21" s="43"/>
      <c r="TVM21" s="43"/>
      <c r="TVN21" s="43"/>
      <c r="TVO21" s="43"/>
      <c r="TVP21" s="43"/>
      <c r="TVQ21" s="43"/>
      <c r="TVR21" s="43"/>
      <c r="TVS21" s="43"/>
      <c r="TVT21" s="43"/>
      <c r="TVU21" s="43"/>
      <c r="TVV21" s="43"/>
      <c r="TVW21" s="43"/>
      <c r="TVX21" s="43"/>
      <c r="TVY21" s="43"/>
      <c r="TVZ21" s="43"/>
      <c r="TWA21" s="43"/>
      <c r="TWB21" s="43"/>
      <c r="TWC21" s="43"/>
      <c r="TWD21" s="43"/>
      <c r="TWE21" s="43"/>
      <c r="TWF21" s="43"/>
      <c r="TWG21" s="43"/>
      <c r="TWH21" s="43"/>
      <c r="TWI21" s="43"/>
      <c r="TWJ21" s="43"/>
      <c r="TWK21" s="43"/>
      <c r="TWL21" s="43"/>
      <c r="TWM21" s="43"/>
      <c r="TWN21" s="43"/>
      <c r="TWO21" s="43"/>
      <c r="TWP21" s="43"/>
      <c r="TWQ21" s="43"/>
      <c r="TWR21" s="43"/>
      <c r="TWS21" s="43"/>
      <c r="TWT21" s="43"/>
      <c r="TWU21" s="43"/>
      <c r="TWV21" s="43"/>
      <c r="TWW21" s="43"/>
      <c r="TWX21" s="43"/>
      <c r="TWY21" s="43"/>
      <c r="TWZ21" s="43"/>
      <c r="TXA21" s="43"/>
      <c r="TXB21" s="43"/>
      <c r="TXC21" s="43"/>
      <c r="TXD21" s="43"/>
      <c r="TXE21" s="43"/>
      <c r="TXF21" s="43"/>
      <c r="TXG21" s="43"/>
      <c r="TXH21" s="43"/>
      <c r="TXI21" s="43"/>
      <c r="TXJ21" s="43"/>
      <c r="TXK21" s="43"/>
      <c r="TXL21" s="43"/>
      <c r="TXM21" s="43"/>
      <c r="TXN21" s="43"/>
      <c r="TXO21" s="43"/>
      <c r="TXP21" s="43"/>
      <c r="TXQ21" s="43"/>
      <c r="TXR21" s="43"/>
      <c r="TXS21" s="43"/>
      <c r="TXT21" s="43"/>
      <c r="TXU21" s="43"/>
      <c r="TXV21" s="43"/>
      <c r="TXW21" s="43"/>
      <c r="TXX21" s="43"/>
      <c r="TXY21" s="43"/>
      <c r="TXZ21" s="43"/>
      <c r="TYA21" s="43"/>
      <c r="TYB21" s="43"/>
      <c r="TYC21" s="43"/>
      <c r="TYD21" s="43"/>
      <c r="TYE21" s="43"/>
      <c r="TYF21" s="43"/>
      <c r="TYG21" s="43"/>
      <c r="TYH21" s="43"/>
      <c r="TYI21" s="43"/>
      <c r="TYJ21" s="43"/>
      <c r="TYK21" s="43"/>
      <c r="TYL21" s="43"/>
      <c r="TYM21" s="43"/>
      <c r="TYN21" s="43"/>
      <c r="TYO21" s="43"/>
      <c r="TYP21" s="43"/>
      <c r="TYQ21" s="43"/>
      <c r="TYR21" s="43"/>
      <c r="TYS21" s="43"/>
      <c r="TYT21" s="43"/>
      <c r="TYU21" s="43"/>
      <c r="TYV21" s="43"/>
      <c r="TYW21" s="43"/>
      <c r="TYX21" s="43"/>
      <c r="TYY21" s="43"/>
      <c r="TYZ21" s="43"/>
      <c r="TZA21" s="43"/>
      <c r="TZB21" s="43"/>
      <c r="TZC21" s="43"/>
      <c r="TZD21" s="43"/>
      <c r="TZE21" s="43"/>
      <c r="TZF21" s="43"/>
      <c r="TZG21" s="43"/>
      <c r="TZH21" s="43"/>
      <c r="TZI21" s="43"/>
      <c r="TZJ21" s="43"/>
      <c r="TZK21" s="43"/>
      <c r="TZL21" s="43"/>
      <c r="TZM21" s="43"/>
      <c r="TZN21" s="43"/>
      <c r="TZO21" s="43"/>
      <c r="TZP21" s="43"/>
      <c r="TZQ21" s="43"/>
      <c r="TZR21" s="43"/>
      <c r="TZS21" s="43"/>
      <c r="TZT21" s="43"/>
      <c r="TZU21" s="43"/>
      <c r="TZV21" s="43"/>
      <c r="TZW21" s="43"/>
      <c r="TZX21" s="43"/>
      <c r="TZY21" s="43"/>
      <c r="TZZ21" s="43"/>
      <c r="UAA21" s="43"/>
      <c r="UAB21" s="43"/>
      <c r="UAC21" s="43"/>
      <c r="UAD21" s="43"/>
      <c r="UAE21" s="43"/>
      <c r="UAF21" s="43"/>
      <c r="UAG21" s="43"/>
      <c r="UAH21" s="43"/>
      <c r="UAI21" s="43"/>
      <c r="UAJ21" s="43"/>
      <c r="UAK21" s="43"/>
      <c r="UAL21" s="43"/>
      <c r="UAM21" s="43"/>
      <c r="UAN21" s="43"/>
      <c r="UAO21" s="43"/>
      <c r="UAP21" s="43"/>
      <c r="UAQ21" s="43"/>
      <c r="UAR21" s="43"/>
      <c r="UAS21" s="43"/>
      <c r="UAT21" s="43"/>
      <c r="UAU21" s="43"/>
      <c r="UAV21" s="43"/>
      <c r="UAW21" s="43"/>
      <c r="UAX21" s="43"/>
      <c r="UAY21" s="43"/>
      <c r="UAZ21" s="43"/>
      <c r="UBA21" s="43"/>
      <c r="UBB21" s="43"/>
      <c r="UBC21" s="43"/>
      <c r="UBD21" s="43"/>
      <c r="UBE21" s="43"/>
      <c r="UBF21" s="43"/>
      <c r="UBG21" s="43"/>
      <c r="UBH21" s="43"/>
      <c r="UBI21" s="43"/>
      <c r="UBJ21" s="43"/>
      <c r="UBK21" s="43"/>
      <c r="UBL21" s="43"/>
      <c r="UBM21" s="43"/>
      <c r="UBN21" s="43"/>
      <c r="UBO21" s="43"/>
      <c r="UBP21" s="43"/>
      <c r="UBQ21" s="43"/>
      <c r="UBR21" s="43"/>
      <c r="UBS21" s="43"/>
      <c r="UBT21" s="43"/>
      <c r="UBU21" s="43"/>
      <c r="UBV21" s="43"/>
      <c r="UBW21" s="43"/>
      <c r="UBX21" s="43"/>
      <c r="UBY21" s="43"/>
      <c r="UBZ21" s="43"/>
      <c r="UCA21" s="43"/>
      <c r="UCB21" s="43"/>
      <c r="UCC21" s="43"/>
      <c r="UCD21" s="43"/>
      <c r="UCE21" s="43"/>
      <c r="UCF21" s="43"/>
      <c r="UCG21" s="43"/>
      <c r="UCH21" s="43"/>
      <c r="UCI21" s="43"/>
      <c r="UCJ21" s="43"/>
      <c r="UCK21" s="43"/>
      <c r="UCL21" s="43"/>
      <c r="UCM21" s="43"/>
      <c r="UCN21" s="43"/>
      <c r="UCO21" s="43"/>
      <c r="UCP21" s="43"/>
      <c r="UCQ21" s="43"/>
      <c r="UCR21" s="43"/>
      <c r="UCS21" s="43"/>
      <c r="UCT21" s="43"/>
      <c r="UCU21" s="43"/>
      <c r="UCV21" s="43"/>
      <c r="UCW21" s="43"/>
      <c r="UCX21" s="43"/>
      <c r="UCY21" s="43"/>
      <c r="UCZ21" s="43"/>
      <c r="UDA21" s="43"/>
      <c r="UDB21" s="43"/>
      <c r="UDC21" s="43"/>
      <c r="UDD21" s="43"/>
      <c r="UDE21" s="43"/>
      <c r="UDF21" s="43"/>
      <c r="UDG21" s="43"/>
      <c r="UDH21" s="43"/>
      <c r="UDI21" s="43"/>
      <c r="UDJ21" s="43"/>
      <c r="UDK21" s="43"/>
      <c r="UDL21" s="43"/>
      <c r="UDM21" s="43"/>
      <c r="UDN21" s="43"/>
      <c r="UDO21" s="43"/>
      <c r="UDP21" s="43"/>
      <c r="UDQ21" s="43"/>
      <c r="UDR21" s="43"/>
      <c r="UDS21" s="43"/>
      <c r="UDT21" s="43"/>
      <c r="UDU21" s="43"/>
      <c r="UDV21" s="43"/>
      <c r="UDW21" s="43"/>
      <c r="UDX21" s="43"/>
      <c r="UDY21" s="43"/>
      <c r="UDZ21" s="43"/>
      <c r="UEA21" s="43"/>
      <c r="UEB21" s="43"/>
      <c r="UEC21" s="43"/>
      <c r="UED21" s="43"/>
      <c r="UEE21" s="43"/>
      <c r="UEF21" s="43"/>
      <c r="UEG21" s="43"/>
      <c r="UEH21" s="43"/>
      <c r="UEI21" s="43"/>
      <c r="UEJ21" s="43"/>
      <c r="UEK21" s="43"/>
      <c r="UEL21" s="43"/>
      <c r="UEM21" s="43"/>
      <c r="UEN21" s="43"/>
      <c r="UEO21" s="43"/>
      <c r="UEP21" s="43"/>
      <c r="UEQ21" s="43"/>
      <c r="UER21" s="43"/>
      <c r="UES21" s="43"/>
      <c r="UET21" s="43"/>
      <c r="UEU21" s="43"/>
      <c r="UEV21" s="43"/>
      <c r="UEW21" s="43"/>
      <c r="UEX21" s="43"/>
      <c r="UEY21" s="43"/>
      <c r="UEZ21" s="43"/>
      <c r="UFA21" s="43"/>
      <c r="UFB21" s="43"/>
      <c r="UFC21" s="43"/>
      <c r="UFD21" s="43"/>
      <c r="UFE21" s="43"/>
      <c r="UFF21" s="43"/>
      <c r="UFG21" s="43"/>
      <c r="UFH21" s="43"/>
      <c r="UFI21" s="43"/>
      <c r="UFJ21" s="43"/>
      <c r="UFK21" s="43"/>
      <c r="UFL21" s="43"/>
      <c r="UFM21" s="43"/>
      <c r="UFN21" s="43"/>
      <c r="UFO21" s="43"/>
      <c r="UFP21" s="43"/>
      <c r="UFQ21" s="43"/>
      <c r="UFR21" s="43"/>
      <c r="UFS21" s="43"/>
      <c r="UFT21" s="43"/>
      <c r="UFU21" s="43"/>
      <c r="UFV21" s="43"/>
      <c r="UFW21" s="43"/>
      <c r="UFX21" s="43"/>
      <c r="UFY21" s="43"/>
      <c r="UFZ21" s="43"/>
      <c r="UGA21" s="43"/>
      <c r="UGB21" s="43"/>
      <c r="UGC21" s="43"/>
      <c r="UGD21" s="43"/>
      <c r="UGE21" s="43"/>
      <c r="UGF21" s="43"/>
      <c r="UGG21" s="43"/>
      <c r="UGH21" s="43"/>
      <c r="UGI21" s="43"/>
      <c r="UGJ21" s="43"/>
      <c r="UGK21" s="43"/>
      <c r="UGL21" s="43"/>
      <c r="UGM21" s="43"/>
      <c r="UGN21" s="43"/>
      <c r="UGO21" s="43"/>
      <c r="UGP21" s="43"/>
      <c r="UGQ21" s="43"/>
      <c r="UGR21" s="43"/>
      <c r="UGS21" s="43"/>
      <c r="UGT21" s="43"/>
      <c r="UGU21" s="43"/>
      <c r="UGV21" s="43"/>
      <c r="UGW21" s="43"/>
      <c r="UGX21" s="43"/>
      <c r="UGY21" s="43"/>
      <c r="UGZ21" s="43"/>
      <c r="UHA21" s="43"/>
      <c r="UHB21" s="43"/>
      <c r="UHC21" s="43"/>
      <c r="UHD21" s="43"/>
      <c r="UHE21" s="43"/>
      <c r="UHF21" s="43"/>
      <c r="UHG21" s="43"/>
      <c r="UHH21" s="43"/>
      <c r="UHI21" s="43"/>
      <c r="UHJ21" s="43"/>
      <c r="UHK21" s="43"/>
      <c r="UHL21" s="43"/>
      <c r="UHM21" s="43"/>
      <c r="UHN21" s="43"/>
      <c r="UHO21" s="43"/>
      <c r="UHP21" s="43"/>
      <c r="UHQ21" s="43"/>
      <c r="UHR21" s="43"/>
      <c r="UHS21" s="43"/>
      <c r="UHT21" s="43"/>
      <c r="UHU21" s="43"/>
      <c r="UHV21" s="43"/>
      <c r="UHW21" s="43"/>
      <c r="UHX21" s="43"/>
      <c r="UHY21" s="43"/>
      <c r="UHZ21" s="43"/>
      <c r="UIA21" s="43"/>
      <c r="UIB21" s="43"/>
      <c r="UIC21" s="43"/>
      <c r="UID21" s="43"/>
      <c r="UIE21" s="43"/>
      <c r="UIF21" s="43"/>
      <c r="UIG21" s="43"/>
      <c r="UIH21" s="43"/>
      <c r="UII21" s="43"/>
      <c r="UIJ21" s="43"/>
      <c r="UIK21" s="43"/>
      <c r="UIL21" s="43"/>
      <c r="UIM21" s="43"/>
      <c r="UIN21" s="43"/>
      <c r="UIO21" s="43"/>
      <c r="UIP21" s="43"/>
      <c r="UIQ21" s="43"/>
      <c r="UIR21" s="43"/>
      <c r="UIS21" s="43"/>
      <c r="UIT21" s="43"/>
      <c r="UIU21" s="43"/>
      <c r="UIV21" s="43"/>
      <c r="UIW21" s="43"/>
      <c r="UIX21" s="43"/>
      <c r="UIY21" s="43"/>
      <c r="UIZ21" s="43"/>
      <c r="UJA21" s="43"/>
      <c r="UJB21" s="43"/>
      <c r="UJC21" s="43"/>
      <c r="UJD21" s="43"/>
      <c r="UJE21" s="43"/>
      <c r="UJF21" s="43"/>
      <c r="UJG21" s="43"/>
      <c r="UJH21" s="43"/>
      <c r="UJI21" s="43"/>
      <c r="UJJ21" s="43"/>
      <c r="UJK21" s="43"/>
      <c r="UJL21" s="43"/>
      <c r="UJM21" s="43"/>
      <c r="UJN21" s="43"/>
      <c r="UJO21" s="43"/>
      <c r="UJP21" s="43"/>
      <c r="UJQ21" s="43"/>
      <c r="UJR21" s="43"/>
      <c r="UJS21" s="43"/>
      <c r="UJT21" s="43"/>
      <c r="UJU21" s="43"/>
      <c r="UJV21" s="43"/>
      <c r="UJW21" s="43"/>
      <c r="UJX21" s="43"/>
      <c r="UJY21" s="43"/>
      <c r="UJZ21" s="43"/>
      <c r="UKA21" s="43"/>
      <c r="UKB21" s="43"/>
      <c r="UKC21" s="43"/>
      <c r="UKD21" s="43"/>
      <c r="UKE21" s="43"/>
      <c r="UKF21" s="43"/>
      <c r="UKG21" s="43"/>
      <c r="UKH21" s="43"/>
      <c r="UKI21" s="43"/>
      <c r="UKJ21" s="43"/>
      <c r="UKK21" s="43"/>
      <c r="UKL21" s="43"/>
      <c r="UKM21" s="43"/>
      <c r="UKN21" s="43"/>
      <c r="UKO21" s="43"/>
      <c r="UKP21" s="43"/>
      <c r="UKQ21" s="43"/>
      <c r="UKR21" s="43"/>
      <c r="UKS21" s="43"/>
      <c r="UKT21" s="43"/>
      <c r="UKU21" s="43"/>
      <c r="UKV21" s="43"/>
      <c r="UKW21" s="43"/>
      <c r="UKX21" s="43"/>
      <c r="UKY21" s="43"/>
      <c r="UKZ21" s="43"/>
      <c r="ULA21" s="43"/>
      <c r="ULB21" s="43"/>
      <c r="ULC21" s="43"/>
      <c r="ULD21" s="43"/>
      <c r="ULE21" s="43"/>
      <c r="ULF21" s="43"/>
      <c r="ULG21" s="43"/>
      <c r="ULH21" s="43"/>
      <c r="ULI21" s="43"/>
      <c r="ULJ21" s="43"/>
      <c r="ULK21" s="43"/>
      <c r="ULL21" s="43"/>
      <c r="ULM21" s="43"/>
      <c r="ULN21" s="43"/>
      <c r="ULO21" s="43"/>
      <c r="ULP21" s="43"/>
      <c r="ULQ21" s="43"/>
      <c r="ULR21" s="43"/>
      <c r="ULS21" s="43"/>
      <c r="ULT21" s="43"/>
      <c r="ULU21" s="43"/>
      <c r="ULV21" s="43"/>
      <c r="ULW21" s="43"/>
      <c r="ULX21" s="43"/>
      <c r="ULY21" s="43"/>
      <c r="ULZ21" s="43"/>
      <c r="UMA21" s="43"/>
      <c r="UMB21" s="43"/>
      <c r="UMC21" s="43"/>
      <c r="UMD21" s="43"/>
      <c r="UME21" s="43"/>
      <c r="UMF21" s="43"/>
      <c r="UMG21" s="43"/>
      <c r="UMH21" s="43"/>
      <c r="UMI21" s="43"/>
      <c r="UMJ21" s="43"/>
      <c r="UMK21" s="43"/>
      <c r="UML21" s="43"/>
      <c r="UMM21" s="43"/>
      <c r="UMN21" s="43"/>
      <c r="UMO21" s="43"/>
      <c r="UMP21" s="43"/>
      <c r="UMQ21" s="43"/>
      <c r="UMR21" s="43"/>
      <c r="UMS21" s="43"/>
      <c r="UMT21" s="43"/>
      <c r="UMU21" s="43"/>
      <c r="UMV21" s="43"/>
      <c r="UMW21" s="43"/>
      <c r="UMX21" s="43"/>
      <c r="UMY21" s="43"/>
      <c r="UMZ21" s="43"/>
      <c r="UNA21" s="43"/>
      <c r="UNB21" s="43"/>
      <c r="UNC21" s="43"/>
      <c r="UND21" s="43"/>
      <c r="UNE21" s="43"/>
      <c r="UNF21" s="43"/>
      <c r="UNG21" s="43"/>
      <c r="UNH21" s="43"/>
      <c r="UNI21" s="43"/>
      <c r="UNJ21" s="43"/>
      <c r="UNK21" s="43"/>
      <c r="UNL21" s="43"/>
      <c r="UNM21" s="43"/>
      <c r="UNN21" s="43"/>
      <c r="UNO21" s="43"/>
      <c r="UNP21" s="43"/>
      <c r="UNQ21" s="43"/>
      <c r="UNR21" s="43"/>
      <c r="UNS21" s="43"/>
      <c r="UNT21" s="43"/>
      <c r="UNU21" s="43"/>
      <c r="UNV21" s="43"/>
      <c r="UNW21" s="43"/>
      <c r="UNX21" s="43"/>
      <c r="UNY21" s="43"/>
      <c r="UNZ21" s="43"/>
      <c r="UOA21" s="43"/>
      <c r="UOB21" s="43"/>
      <c r="UOC21" s="43"/>
      <c r="UOD21" s="43"/>
      <c r="UOE21" s="43"/>
      <c r="UOF21" s="43"/>
      <c r="UOG21" s="43"/>
      <c r="UOH21" s="43"/>
      <c r="UOI21" s="43"/>
      <c r="UOJ21" s="43"/>
      <c r="UOK21" s="43"/>
      <c r="UOL21" s="43"/>
      <c r="UOM21" s="43"/>
      <c r="UON21" s="43"/>
      <c r="UOO21" s="43"/>
      <c r="UOP21" s="43"/>
      <c r="UOQ21" s="43"/>
      <c r="UOR21" s="43"/>
      <c r="UOS21" s="43"/>
      <c r="UOT21" s="43"/>
      <c r="UOU21" s="43"/>
      <c r="UOV21" s="43"/>
      <c r="UOW21" s="43"/>
      <c r="UOX21" s="43"/>
      <c r="UOY21" s="43"/>
      <c r="UOZ21" s="43"/>
      <c r="UPA21" s="43"/>
      <c r="UPB21" s="43"/>
      <c r="UPC21" s="43"/>
      <c r="UPD21" s="43"/>
      <c r="UPE21" s="43"/>
      <c r="UPF21" s="43"/>
      <c r="UPG21" s="43"/>
      <c r="UPH21" s="43"/>
      <c r="UPI21" s="43"/>
      <c r="UPJ21" s="43"/>
      <c r="UPK21" s="43"/>
      <c r="UPL21" s="43"/>
      <c r="UPM21" s="43"/>
      <c r="UPN21" s="43"/>
      <c r="UPO21" s="43"/>
      <c r="UPP21" s="43"/>
      <c r="UPQ21" s="43"/>
      <c r="UPR21" s="43"/>
      <c r="UPS21" s="43"/>
      <c r="UPT21" s="43"/>
      <c r="UPU21" s="43"/>
      <c r="UPV21" s="43"/>
      <c r="UPW21" s="43"/>
      <c r="UPX21" s="43"/>
      <c r="UPY21" s="43"/>
      <c r="UPZ21" s="43"/>
      <c r="UQA21" s="43"/>
      <c r="UQB21" s="43"/>
      <c r="UQC21" s="43"/>
      <c r="UQD21" s="43"/>
      <c r="UQE21" s="43"/>
      <c r="UQF21" s="43"/>
      <c r="UQG21" s="43"/>
      <c r="UQH21" s="43"/>
      <c r="UQI21" s="43"/>
      <c r="UQJ21" s="43"/>
      <c r="UQK21" s="43"/>
      <c r="UQL21" s="43"/>
      <c r="UQM21" s="43"/>
      <c r="UQN21" s="43"/>
      <c r="UQO21" s="43"/>
      <c r="UQP21" s="43"/>
      <c r="UQQ21" s="43"/>
      <c r="UQR21" s="43"/>
      <c r="UQS21" s="43"/>
      <c r="UQT21" s="43"/>
      <c r="UQU21" s="43"/>
      <c r="UQV21" s="43"/>
      <c r="UQW21" s="43"/>
      <c r="UQX21" s="43"/>
      <c r="UQY21" s="43"/>
      <c r="UQZ21" s="43"/>
      <c r="URA21" s="43"/>
      <c r="URB21" s="43"/>
      <c r="URC21" s="43"/>
      <c r="URD21" s="43"/>
      <c r="URE21" s="43"/>
      <c r="URF21" s="43"/>
      <c r="URG21" s="43"/>
      <c r="URH21" s="43"/>
      <c r="URI21" s="43"/>
      <c r="URJ21" s="43"/>
      <c r="URK21" s="43"/>
      <c r="URL21" s="43"/>
      <c r="URM21" s="43"/>
      <c r="URN21" s="43"/>
      <c r="URO21" s="43"/>
      <c r="URP21" s="43"/>
      <c r="URQ21" s="43"/>
      <c r="URR21" s="43"/>
      <c r="URS21" s="43"/>
      <c r="URT21" s="43"/>
      <c r="URU21" s="43"/>
      <c r="URV21" s="43"/>
      <c r="URW21" s="43"/>
      <c r="URX21" s="43"/>
      <c r="URY21" s="43"/>
      <c r="URZ21" s="43"/>
      <c r="USA21" s="43"/>
      <c r="USB21" s="43"/>
      <c r="USC21" s="43"/>
      <c r="USD21" s="43"/>
      <c r="USE21" s="43"/>
      <c r="USF21" s="43"/>
      <c r="USG21" s="43"/>
      <c r="USH21" s="43"/>
      <c r="USI21" s="43"/>
      <c r="USJ21" s="43"/>
      <c r="USK21" s="43"/>
      <c r="USL21" s="43"/>
      <c r="USM21" s="43"/>
      <c r="USN21" s="43"/>
      <c r="USO21" s="43"/>
      <c r="USP21" s="43"/>
      <c r="USQ21" s="43"/>
      <c r="USR21" s="43"/>
      <c r="USS21" s="43"/>
      <c r="UST21" s="43"/>
      <c r="USU21" s="43"/>
      <c r="USV21" s="43"/>
      <c r="USW21" s="43"/>
      <c r="USX21" s="43"/>
      <c r="USY21" s="43"/>
      <c r="USZ21" s="43"/>
      <c r="UTA21" s="43"/>
      <c r="UTB21" s="43"/>
      <c r="UTC21" s="43"/>
      <c r="UTD21" s="43"/>
      <c r="UTE21" s="43"/>
      <c r="UTF21" s="43"/>
      <c r="UTG21" s="43"/>
      <c r="UTH21" s="43"/>
      <c r="UTI21" s="43"/>
      <c r="UTJ21" s="43"/>
      <c r="UTK21" s="43"/>
      <c r="UTL21" s="43"/>
      <c r="UTM21" s="43"/>
      <c r="UTN21" s="43"/>
      <c r="UTO21" s="43"/>
      <c r="UTP21" s="43"/>
      <c r="UTQ21" s="43"/>
      <c r="UTR21" s="43"/>
      <c r="UTS21" s="43"/>
      <c r="UTT21" s="43"/>
      <c r="UTU21" s="43"/>
      <c r="UTV21" s="43"/>
      <c r="UTW21" s="43"/>
      <c r="UTX21" s="43"/>
      <c r="UTY21" s="43"/>
      <c r="UTZ21" s="43"/>
      <c r="UUA21" s="43"/>
      <c r="UUB21" s="43"/>
      <c r="UUC21" s="43"/>
      <c r="UUD21" s="43"/>
      <c r="UUE21" s="43"/>
      <c r="UUF21" s="43"/>
      <c r="UUG21" s="43"/>
      <c r="UUH21" s="43"/>
      <c r="UUI21" s="43"/>
      <c r="UUJ21" s="43"/>
      <c r="UUK21" s="43"/>
      <c r="UUL21" s="43"/>
      <c r="UUM21" s="43"/>
      <c r="UUN21" s="43"/>
      <c r="UUO21" s="43"/>
      <c r="UUP21" s="43"/>
      <c r="UUQ21" s="43"/>
      <c r="UUR21" s="43"/>
      <c r="UUS21" s="43"/>
      <c r="UUT21" s="43"/>
      <c r="UUU21" s="43"/>
      <c r="UUV21" s="43"/>
      <c r="UUW21" s="43"/>
      <c r="UUX21" s="43"/>
      <c r="UUY21" s="43"/>
      <c r="UUZ21" s="43"/>
      <c r="UVA21" s="43"/>
      <c r="UVB21" s="43"/>
      <c r="UVC21" s="43"/>
      <c r="UVD21" s="43"/>
      <c r="UVE21" s="43"/>
      <c r="UVF21" s="43"/>
      <c r="UVG21" s="43"/>
      <c r="UVH21" s="43"/>
      <c r="UVI21" s="43"/>
      <c r="UVJ21" s="43"/>
      <c r="UVK21" s="43"/>
      <c r="UVL21" s="43"/>
      <c r="UVM21" s="43"/>
      <c r="UVN21" s="43"/>
      <c r="UVO21" s="43"/>
      <c r="UVP21" s="43"/>
      <c r="UVQ21" s="43"/>
      <c r="UVR21" s="43"/>
      <c r="UVS21" s="43"/>
      <c r="UVT21" s="43"/>
      <c r="UVU21" s="43"/>
      <c r="UVV21" s="43"/>
      <c r="UVW21" s="43"/>
      <c r="UVX21" s="43"/>
      <c r="UVY21" s="43"/>
      <c r="UVZ21" s="43"/>
      <c r="UWA21" s="43"/>
      <c r="UWB21" s="43"/>
      <c r="UWC21" s="43"/>
      <c r="UWD21" s="43"/>
      <c r="UWE21" s="43"/>
      <c r="UWF21" s="43"/>
      <c r="UWG21" s="43"/>
      <c r="UWH21" s="43"/>
      <c r="UWI21" s="43"/>
      <c r="UWJ21" s="43"/>
      <c r="UWK21" s="43"/>
      <c r="UWL21" s="43"/>
      <c r="UWM21" s="43"/>
      <c r="UWN21" s="43"/>
      <c r="UWO21" s="43"/>
      <c r="UWP21" s="43"/>
      <c r="UWQ21" s="43"/>
      <c r="UWR21" s="43"/>
      <c r="UWS21" s="43"/>
      <c r="UWT21" s="43"/>
      <c r="UWU21" s="43"/>
      <c r="UWV21" s="43"/>
      <c r="UWW21" s="43"/>
      <c r="UWX21" s="43"/>
      <c r="UWY21" s="43"/>
      <c r="UWZ21" s="43"/>
      <c r="UXA21" s="43"/>
      <c r="UXB21" s="43"/>
      <c r="UXC21" s="43"/>
      <c r="UXD21" s="43"/>
      <c r="UXE21" s="43"/>
      <c r="UXF21" s="43"/>
      <c r="UXG21" s="43"/>
      <c r="UXH21" s="43"/>
      <c r="UXI21" s="43"/>
      <c r="UXJ21" s="43"/>
      <c r="UXK21" s="43"/>
      <c r="UXL21" s="43"/>
      <c r="UXM21" s="43"/>
      <c r="UXN21" s="43"/>
      <c r="UXO21" s="43"/>
      <c r="UXP21" s="43"/>
      <c r="UXQ21" s="43"/>
      <c r="UXR21" s="43"/>
      <c r="UXS21" s="43"/>
      <c r="UXT21" s="43"/>
      <c r="UXU21" s="43"/>
      <c r="UXV21" s="43"/>
      <c r="UXW21" s="43"/>
      <c r="UXX21" s="43"/>
      <c r="UXY21" s="43"/>
      <c r="UXZ21" s="43"/>
      <c r="UYA21" s="43"/>
      <c r="UYB21" s="43"/>
      <c r="UYC21" s="43"/>
      <c r="UYD21" s="43"/>
      <c r="UYE21" s="43"/>
      <c r="UYF21" s="43"/>
      <c r="UYG21" s="43"/>
      <c r="UYH21" s="43"/>
      <c r="UYI21" s="43"/>
      <c r="UYJ21" s="43"/>
      <c r="UYK21" s="43"/>
      <c r="UYL21" s="43"/>
      <c r="UYM21" s="43"/>
      <c r="UYN21" s="43"/>
      <c r="UYO21" s="43"/>
      <c r="UYP21" s="43"/>
      <c r="UYQ21" s="43"/>
      <c r="UYR21" s="43"/>
      <c r="UYS21" s="43"/>
      <c r="UYT21" s="43"/>
      <c r="UYU21" s="43"/>
      <c r="UYV21" s="43"/>
      <c r="UYW21" s="43"/>
      <c r="UYX21" s="43"/>
      <c r="UYY21" s="43"/>
      <c r="UYZ21" s="43"/>
      <c r="UZA21" s="43"/>
      <c r="UZB21" s="43"/>
      <c r="UZC21" s="43"/>
      <c r="UZD21" s="43"/>
      <c r="UZE21" s="43"/>
      <c r="UZF21" s="43"/>
      <c r="UZG21" s="43"/>
      <c r="UZH21" s="43"/>
      <c r="UZI21" s="43"/>
      <c r="UZJ21" s="43"/>
      <c r="UZK21" s="43"/>
      <c r="UZL21" s="43"/>
      <c r="UZM21" s="43"/>
      <c r="UZN21" s="43"/>
      <c r="UZO21" s="43"/>
      <c r="UZP21" s="43"/>
      <c r="UZQ21" s="43"/>
      <c r="UZR21" s="43"/>
      <c r="UZS21" s="43"/>
      <c r="UZT21" s="43"/>
      <c r="UZU21" s="43"/>
      <c r="UZV21" s="43"/>
      <c r="UZW21" s="43"/>
      <c r="UZX21" s="43"/>
      <c r="UZY21" s="43"/>
      <c r="UZZ21" s="43"/>
      <c r="VAA21" s="43"/>
      <c r="VAB21" s="43"/>
      <c r="VAC21" s="43"/>
      <c r="VAD21" s="43"/>
      <c r="VAE21" s="43"/>
      <c r="VAF21" s="43"/>
      <c r="VAG21" s="43"/>
      <c r="VAH21" s="43"/>
      <c r="VAI21" s="43"/>
      <c r="VAJ21" s="43"/>
      <c r="VAK21" s="43"/>
      <c r="VAL21" s="43"/>
      <c r="VAM21" s="43"/>
      <c r="VAN21" s="43"/>
      <c r="VAO21" s="43"/>
      <c r="VAP21" s="43"/>
      <c r="VAQ21" s="43"/>
      <c r="VAR21" s="43"/>
      <c r="VAS21" s="43"/>
      <c r="VAT21" s="43"/>
      <c r="VAU21" s="43"/>
      <c r="VAV21" s="43"/>
      <c r="VAW21" s="43"/>
      <c r="VAX21" s="43"/>
      <c r="VAY21" s="43"/>
      <c r="VAZ21" s="43"/>
      <c r="VBA21" s="43"/>
      <c r="VBB21" s="43"/>
      <c r="VBC21" s="43"/>
      <c r="VBD21" s="43"/>
      <c r="VBE21" s="43"/>
      <c r="VBF21" s="43"/>
      <c r="VBG21" s="43"/>
      <c r="VBH21" s="43"/>
      <c r="VBI21" s="43"/>
      <c r="VBJ21" s="43"/>
      <c r="VBK21" s="43"/>
      <c r="VBL21" s="43"/>
      <c r="VBM21" s="43"/>
      <c r="VBN21" s="43"/>
      <c r="VBO21" s="43"/>
      <c r="VBP21" s="43"/>
      <c r="VBQ21" s="43"/>
      <c r="VBR21" s="43"/>
      <c r="VBS21" s="43"/>
      <c r="VBT21" s="43"/>
      <c r="VBU21" s="43"/>
      <c r="VBV21" s="43"/>
      <c r="VBW21" s="43"/>
      <c r="VBX21" s="43"/>
      <c r="VBY21" s="43"/>
      <c r="VBZ21" s="43"/>
      <c r="VCA21" s="43"/>
      <c r="VCB21" s="43"/>
      <c r="VCC21" s="43"/>
      <c r="VCD21" s="43"/>
      <c r="VCE21" s="43"/>
      <c r="VCF21" s="43"/>
      <c r="VCG21" s="43"/>
      <c r="VCH21" s="43"/>
      <c r="VCI21" s="43"/>
      <c r="VCJ21" s="43"/>
      <c r="VCK21" s="43"/>
      <c r="VCL21" s="43"/>
      <c r="VCM21" s="43"/>
      <c r="VCN21" s="43"/>
      <c r="VCO21" s="43"/>
      <c r="VCP21" s="43"/>
      <c r="VCQ21" s="43"/>
      <c r="VCR21" s="43"/>
      <c r="VCS21" s="43"/>
      <c r="VCT21" s="43"/>
      <c r="VCU21" s="43"/>
      <c r="VCV21" s="43"/>
      <c r="VCW21" s="43"/>
      <c r="VCX21" s="43"/>
      <c r="VCY21" s="43"/>
      <c r="VCZ21" s="43"/>
      <c r="VDA21" s="43"/>
      <c r="VDB21" s="43"/>
      <c r="VDC21" s="43"/>
      <c r="VDD21" s="43"/>
      <c r="VDE21" s="43"/>
      <c r="VDF21" s="43"/>
      <c r="VDG21" s="43"/>
      <c r="VDH21" s="43"/>
      <c r="VDI21" s="43"/>
      <c r="VDJ21" s="43"/>
      <c r="VDK21" s="43"/>
      <c r="VDL21" s="43"/>
      <c r="VDM21" s="43"/>
      <c r="VDN21" s="43"/>
      <c r="VDO21" s="43"/>
      <c r="VDP21" s="43"/>
      <c r="VDQ21" s="43"/>
      <c r="VDR21" s="43"/>
      <c r="VDS21" s="43"/>
      <c r="VDT21" s="43"/>
      <c r="VDU21" s="43"/>
      <c r="VDV21" s="43"/>
      <c r="VDW21" s="43"/>
      <c r="VDX21" s="43"/>
      <c r="VDY21" s="43"/>
      <c r="VDZ21" s="43"/>
      <c r="VEA21" s="43"/>
      <c r="VEB21" s="43"/>
      <c r="VEC21" s="43"/>
      <c r="VED21" s="43"/>
      <c r="VEE21" s="43"/>
      <c r="VEF21" s="43"/>
      <c r="VEG21" s="43"/>
      <c r="VEH21" s="43"/>
      <c r="VEI21" s="43"/>
      <c r="VEJ21" s="43"/>
      <c r="VEK21" s="43"/>
      <c r="VEL21" s="43"/>
      <c r="VEM21" s="43"/>
      <c r="VEN21" s="43"/>
      <c r="VEO21" s="43"/>
      <c r="VEP21" s="43"/>
      <c r="VEQ21" s="43"/>
      <c r="VER21" s="43"/>
      <c r="VES21" s="43"/>
      <c r="VET21" s="43"/>
      <c r="VEU21" s="43"/>
      <c r="VEV21" s="43"/>
      <c r="VEW21" s="43"/>
      <c r="VEX21" s="43"/>
      <c r="VEY21" s="43"/>
      <c r="VEZ21" s="43"/>
      <c r="VFA21" s="43"/>
      <c r="VFB21" s="43"/>
      <c r="VFC21" s="43"/>
      <c r="VFD21" s="43"/>
      <c r="VFE21" s="43"/>
      <c r="VFF21" s="43"/>
      <c r="VFG21" s="43"/>
      <c r="VFH21" s="43"/>
      <c r="VFI21" s="43"/>
      <c r="VFJ21" s="43"/>
      <c r="VFK21" s="43"/>
      <c r="VFL21" s="43"/>
      <c r="VFM21" s="43"/>
      <c r="VFN21" s="43"/>
      <c r="VFO21" s="43"/>
      <c r="VFP21" s="43"/>
      <c r="VFQ21" s="43"/>
      <c r="VFR21" s="43"/>
      <c r="VFS21" s="43"/>
      <c r="VFT21" s="43"/>
      <c r="VFU21" s="43"/>
      <c r="VFV21" s="43"/>
      <c r="VFW21" s="43"/>
      <c r="VFX21" s="43"/>
      <c r="VFY21" s="43"/>
      <c r="VFZ21" s="43"/>
      <c r="VGA21" s="43"/>
      <c r="VGB21" s="43"/>
      <c r="VGC21" s="43"/>
      <c r="VGD21" s="43"/>
      <c r="VGE21" s="43"/>
      <c r="VGF21" s="43"/>
      <c r="VGG21" s="43"/>
      <c r="VGH21" s="43"/>
      <c r="VGI21" s="43"/>
      <c r="VGJ21" s="43"/>
      <c r="VGK21" s="43"/>
      <c r="VGL21" s="43"/>
      <c r="VGM21" s="43"/>
      <c r="VGN21" s="43"/>
      <c r="VGO21" s="43"/>
      <c r="VGP21" s="43"/>
      <c r="VGQ21" s="43"/>
      <c r="VGR21" s="43"/>
      <c r="VGS21" s="43"/>
      <c r="VGT21" s="43"/>
      <c r="VGU21" s="43"/>
      <c r="VGV21" s="43"/>
      <c r="VGW21" s="43"/>
      <c r="VGX21" s="43"/>
      <c r="VGY21" s="43"/>
      <c r="VGZ21" s="43"/>
      <c r="VHA21" s="43"/>
      <c r="VHB21" s="43"/>
      <c r="VHC21" s="43"/>
      <c r="VHD21" s="43"/>
      <c r="VHE21" s="43"/>
      <c r="VHF21" s="43"/>
      <c r="VHG21" s="43"/>
      <c r="VHH21" s="43"/>
      <c r="VHI21" s="43"/>
      <c r="VHJ21" s="43"/>
      <c r="VHK21" s="43"/>
      <c r="VHL21" s="43"/>
      <c r="VHM21" s="43"/>
      <c r="VHN21" s="43"/>
      <c r="VHO21" s="43"/>
      <c r="VHP21" s="43"/>
      <c r="VHQ21" s="43"/>
      <c r="VHR21" s="43"/>
      <c r="VHS21" s="43"/>
      <c r="VHT21" s="43"/>
      <c r="VHU21" s="43"/>
      <c r="VHV21" s="43"/>
      <c r="VHW21" s="43"/>
      <c r="VHX21" s="43"/>
      <c r="VHY21" s="43"/>
      <c r="VHZ21" s="43"/>
      <c r="VIA21" s="43"/>
      <c r="VIB21" s="43"/>
      <c r="VIC21" s="43"/>
      <c r="VID21" s="43"/>
      <c r="VIE21" s="43"/>
      <c r="VIF21" s="43"/>
      <c r="VIG21" s="43"/>
      <c r="VIH21" s="43"/>
      <c r="VII21" s="43"/>
      <c r="VIJ21" s="43"/>
      <c r="VIK21" s="43"/>
      <c r="VIL21" s="43"/>
      <c r="VIM21" s="43"/>
      <c r="VIN21" s="43"/>
      <c r="VIO21" s="43"/>
      <c r="VIP21" s="43"/>
      <c r="VIQ21" s="43"/>
      <c r="VIR21" s="43"/>
      <c r="VIS21" s="43"/>
      <c r="VIT21" s="43"/>
      <c r="VIU21" s="43"/>
      <c r="VIV21" s="43"/>
      <c r="VIW21" s="43"/>
      <c r="VIX21" s="43"/>
      <c r="VIY21" s="43"/>
      <c r="VIZ21" s="43"/>
      <c r="VJA21" s="43"/>
      <c r="VJB21" s="43"/>
      <c r="VJC21" s="43"/>
      <c r="VJD21" s="43"/>
      <c r="VJE21" s="43"/>
      <c r="VJF21" s="43"/>
      <c r="VJG21" s="43"/>
      <c r="VJH21" s="43"/>
      <c r="VJI21" s="43"/>
      <c r="VJJ21" s="43"/>
      <c r="VJK21" s="43"/>
      <c r="VJL21" s="43"/>
      <c r="VJM21" s="43"/>
      <c r="VJN21" s="43"/>
      <c r="VJO21" s="43"/>
      <c r="VJP21" s="43"/>
      <c r="VJQ21" s="43"/>
      <c r="VJR21" s="43"/>
      <c r="VJS21" s="43"/>
      <c r="VJT21" s="43"/>
      <c r="VJU21" s="43"/>
      <c r="VJV21" s="43"/>
      <c r="VJW21" s="43"/>
      <c r="VJX21" s="43"/>
      <c r="VJY21" s="43"/>
      <c r="VJZ21" s="43"/>
      <c r="VKA21" s="43"/>
      <c r="VKB21" s="43"/>
      <c r="VKC21" s="43"/>
      <c r="VKD21" s="43"/>
      <c r="VKE21" s="43"/>
      <c r="VKF21" s="43"/>
      <c r="VKG21" s="43"/>
      <c r="VKH21" s="43"/>
      <c r="VKI21" s="43"/>
      <c r="VKJ21" s="43"/>
      <c r="VKK21" s="43"/>
      <c r="VKL21" s="43"/>
      <c r="VKM21" s="43"/>
      <c r="VKN21" s="43"/>
      <c r="VKO21" s="43"/>
      <c r="VKP21" s="43"/>
      <c r="VKQ21" s="43"/>
      <c r="VKR21" s="43"/>
      <c r="VKS21" s="43"/>
      <c r="VKT21" s="43"/>
      <c r="VKU21" s="43"/>
      <c r="VKV21" s="43"/>
      <c r="VKW21" s="43"/>
      <c r="VKX21" s="43"/>
      <c r="VKY21" s="43"/>
      <c r="VKZ21" s="43"/>
      <c r="VLA21" s="43"/>
      <c r="VLB21" s="43"/>
      <c r="VLC21" s="43"/>
      <c r="VLD21" s="43"/>
      <c r="VLE21" s="43"/>
      <c r="VLF21" s="43"/>
      <c r="VLG21" s="43"/>
      <c r="VLH21" s="43"/>
      <c r="VLI21" s="43"/>
      <c r="VLJ21" s="43"/>
      <c r="VLK21" s="43"/>
      <c r="VLL21" s="43"/>
      <c r="VLM21" s="43"/>
      <c r="VLN21" s="43"/>
      <c r="VLO21" s="43"/>
      <c r="VLP21" s="43"/>
      <c r="VLQ21" s="43"/>
      <c r="VLR21" s="43"/>
      <c r="VLS21" s="43"/>
      <c r="VLT21" s="43"/>
      <c r="VLU21" s="43"/>
      <c r="VLV21" s="43"/>
      <c r="VLW21" s="43"/>
      <c r="VLX21" s="43"/>
      <c r="VLY21" s="43"/>
      <c r="VLZ21" s="43"/>
      <c r="VMA21" s="43"/>
      <c r="VMB21" s="43"/>
      <c r="VMC21" s="43"/>
      <c r="VMD21" s="43"/>
      <c r="VME21" s="43"/>
      <c r="VMF21" s="43"/>
      <c r="VMG21" s="43"/>
      <c r="VMH21" s="43"/>
      <c r="VMI21" s="43"/>
      <c r="VMJ21" s="43"/>
      <c r="VMK21" s="43"/>
      <c r="VML21" s="43"/>
      <c r="VMM21" s="43"/>
      <c r="VMN21" s="43"/>
      <c r="VMO21" s="43"/>
      <c r="VMP21" s="43"/>
      <c r="VMQ21" s="43"/>
      <c r="VMR21" s="43"/>
      <c r="VMS21" s="43"/>
      <c r="VMT21" s="43"/>
      <c r="VMU21" s="43"/>
      <c r="VMV21" s="43"/>
      <c r="VMW21" s="43"/>
      <c r="VMX21" s="43"/>
      <c r="VMY21" s="43"/>
      <c r="VMZ21" s="43"/>
      <c r="VNA21" s="43"/>
      <c r="VNB21" s="43"/>
      <c r="VNC21" s="43"/>
      <c r="VND21" s="43"/>
      <c r="VNE21" s="43"/>
      <c r="VNF21" s="43"/>
      <c r="VNG21" s="43"/>
      <c r="VNH21" s="43"/>
      <c r="VNI21" s="43"/>
      <c r="VNJ21" s="43"/>
      <c r="VNK21" s="43"/>
      <c r="VNL21" s="43"/>
      <c r="VNM21" s="43"/>
      <c r="VNN21" s="43"/>
      <c r="VNO21" s="43"/>
      <c r="VNP21" s="43"/>
      <c r="VNQ21" s="43"/>
      <c r="VNR21" s="43"/>
      <c r="VNS21" s="43"/>
      <c r="VNT21" s="43"/>
      <c r="VNU21" s="43"/>
      <c r="VNV21" s="43"/>
      <c r="VNW21" s="43"/>
      <c r="VNX21" s="43"/>
      <c r="VNY21" s="43"/>
      <c r="VNZ21" s="43"/>
      <c r="VOA21" s="43"/>
      <c r="VOB21" s="43"/>
      <c r="VOC21" s="43"/>
      <c r="VOD21" s="43"/>
      <c r="VOE21" s="43"/>
      <c r="VOF21" s="43"/>
      <c r="VOG21" s="43"/>
      <c r="VOH21" s="43"/>
      <c r="VOI21" s="43"/>
      <c r="VOJ21" s="43"/>
      <c r="VOK21" s="43"/>
      <c r="VOL21" s="43"/>
      <c r="VOM21" s="43"/>
      <c r="VON21" s="43"/>
      <c r="VOO21" s="43"/>
      <c r="VOP21" s="43"/>
      <c r="VOQ21" s="43"/>
      <c r="VOR21" s="43"/>
      <c r="VOS21" s="43"/>
      <c r="VOT21" s="43"/>
      <c r="VOU21" s="43"/>
      <c r="VOV21" s="43"/>
      <c r="VOW21" s="43"/>
      <c r="VOX21" s="43"/>
      <c r="VOY21" s="43"/>
      <c r="VOZ21" s="43"/>
      <c r="VPA21" s="43"/>
      <c r="VPB21" s="43"/>
      <c r="VPC21" s="43"/>
      <c r="VPD21" s="43"/>
      <c r="VPE21" s="43"/>
      <c r="VPF21" s="43"/>
      <c r="VPG21" s="43"/>
      <c r="VPH21" s="43"/>
      <c r="VPI21" s="43"/>
      <c r="VPJ21" s="43"/>
      <c r="VPK21" s="43"/>
      <c r="VPL21" s="43"/>
      <c r="VPM21" s="43"/>
      <c r="VPN21" s="43"/>
      <c r="VPO21" s="43"/>
      <c r="VPP21" s="43"/>
      <c r="VPQ21" s="43"/>
      <c r="VPR21" s="43"/>
      <c r="VPS21" s="43"/>
      <c r="VPT21" s="43"/>
      <c r="VPU21" s="43"/>
      <c r="VPV21" s="43"/>
      <c r="VPW21" s="43"/>
      <c r="VPX21" s="43"/>
      <c r="VPY21" s="43"/>
      <c r="VPZ21" s="43"/>
      <c r="VQA21" s="43"/>
      <c r="VQB21" s="43"/>
      <c r="VQC21" s="43"/>
      <c r="VQD21" s="43"/>
      <c r="VQE21" s="43"/>
      <c r="VQF21" s="43"/>
      <c r="VQG21" s="43"/>
      <c r="VQH21" s="43"/>
      <c r="VQI21" s="43"/>
      <c r="VQJ21" s="43"/>
      <c r="VQK21" s="43"/>
      <c r="VQL21" s="43"/>
      <c r="VQM21" s="43"/>
      <c r="VQN21" s="43"/>
      <c r="VQO21" s="43"/>
      <c r="VQP21" s="43"/>
      <c r="VQQ21" s="43"/>
      <c r="VQR21" s="43"/>
      <c r="VQS21" s="43"/>
      <c r="VQT21" s="43"/>
      <c r="VQU21" s="43"/>
      <c r="VQV21" s="43"/>
      <c r="VQW21" s="43"/>
      <c r="VQX21" s="43"/>
      <c r="VQY21" s="43"/>
      <c r="VQZ21" s="43"/>
      <c r="VRA21" s="43"/>
      <c r="VRB21" s="43"/>
      <c r="VRC21" s="43"/>
      <c r="VRD21" s="43"/>
      <c r="VRE21" s="43"/>
      <c r="VRF21" s="43"/>
      <c r="VRG21" s="43"/>
      <c r="VRH21" s="43"/>
      <c r="VRI21" s="43"/>
      <c r="VRJ21" s="43"/>
      <c r="VRK21" s="43"/>
      <c r="VRL21" s="43"/>
      <c r="VRM21" s="43"/>
      <c r="VRN21" s="43"/>
      <c r="VRO21" s="43"/>
      <c r="VRP21" s="43"/>
      <c r="VRQ21" s="43"/>
      <c r="VRR21" s="43"/>
      <c r="VRS21" s="43"/>
      <c r="VRT21" s="43"/>
      <c r="VRU21" s="43"/>
      <c r="VRV21" s="43"/>
      <c r="VRW21" s="43"/>
      <c r="VRX21" s="43"/>
      <c r="VRY21" s="43"/>
      <c r="VRZ21" s="43"/>
      <c r="VSA21" s="43"/>
      <c r="VSB21" s="43"/>
      <c r="VSC21" s="43"/>
      <c r="VSD21" s="43"/>
      <c r="VSE21" s="43"/>
      <c r="VSF21" s="43"/>
      <c r="VSG21" s="43"/>
      <c r="VSH21" s="43"/>
      <c r="VSI21" s="43"/>
      <c r="VSJ21" s="43"/>
      <c r="VSK21" s="43"/>
      <c r="VSL21" s="43"/>
      <c r="VSM21" s="43"/>
      <c r="VSN21" s="43"/>
      <c r="VSO21" s="43"/>
      <c r="VSP21" s="43"/>
      <c r="VSQ21" s="43"/>
      <c r="VSR21" s="43"/>
      <c r="VSS21" s="43"/>
      <c r="VST21" s="43"/>
      <c r="VSU21" s="43"/>
      <c r="VSV21" s="43"/>
      <c r="VSW21" s="43"/>
      <c r="VSX21" s="43"/>
      <c r="VSY21" s="43"/>
      <c r="VSZ21" s="43"/>
      <c r="VTA21" s="43"/>
      <c r="VTB21" s="43"/>
      <c r="VTC21" s="43"/>
      <c r="VTD21" s="43"/>
      <c r="VTE21" s="43"/>
      <c r="VTF21" s="43"/>
      <c r="VTG21" s="43"/>
      <c r="VTH21" s="43"/>
      <c r="VTI21" s="43"/>
      <c r="VTJ21" s="43"/>
      <c r="VTK21" s="43"/>
      <c r="VTL21" s="43"/>
      <c r="VTM21" s="43"/>
      <c r="VTN21" s="43"/>
      <c r="VTO21" s="43"/>
      <c r="VTP21" s="43"/>
      <c r="VTQ21" s="43"/>
      <c r="VTR21" s="43"/>
      <c r="VTS21" s="43"/>
      <c r="VTT21" s="43"/>
      <c r="VTU21" s="43"/>
      <c r="VTV21" s="43"/>
      <c r="VTW21" s="43"/>
      <c r="VTX21" s="43"/>
      <c r="VTY21" s="43"/>
      <c r="VTZ21" s="43"/>
      <c r="VUA21" s="43"/>
      <c r="VUB21" s="43"/>
      <c r="VUC21" s="43"/>
      <c r="VUD21" s="43"/>
      <c r="VUE21" s="43"/>
      <c r="VUF21" s="43"/>
      <c r="VUG21" s="43"/>
      <c r="VUH21" s="43"/>
      <c r="VUI21" s="43"/>
      <c r="VUJ21" s="43"/>
      <c r="VUK21" s="43"/>
      <c r="VUL21" s="43"/>
      <c r="VUM21" s="43"/>
      <c r="VUN21" s="43"/>
      <c r="VUO21" s="43"/>
      <c r="VUP21" s="43"/>
      <c r="VUQ21" s="43"/>
      <c r="VUR21" s="43"/>
      <c r="VUS21" s="43"/>
      <c r="VUT21" s="43"/>
      <c r="VUU21" s="43"/>
      <c r="VUV21" s="43"/>
      <c r="VUW21" s="43"/>
      <c r="VUX21" s="43"/>
      <c r="VUY21" s="43"/>
      <c r="VUZ21" s="43"/>
      <c r="VVA21" s="43"/>
      <c r="VVB21" s="43"/>
      <c r="VVC21" s="43"/>
      <c r="VVD21" s="43"/>
      <c r="VVE21" s="43"/>
      <c r="VVF21" s="43"/>
      <c r="VVG21" s="43"/>
      <c r="VVH21" s="43"/>
      <c r="VVI21" s="43"/>
      <c r="VVJ21" s="43"/>
      <c r="VVK21" s="43"/>
      <c r="VVL21" s="43"/>
      <c r="VVM21" s="43"/>
      <c r="VVN21" s="43"/>
      <c r="VVO21" s="43"/>
      <c r="VVP21" s="43"/>
      <c r="VVQ21" s="43"/>
      <c r="VVR21" s="43"/>
      <c r="VVS21" s="43"/>
      <c r="VVT21" s="43"/>
      <c r="VVU21" s="43"/>
      <c r="VVV21" s="43"/>
      <c r="VVW21" s="43"/>
      <c r="VVX21" s="43"/>
      <c r="VVY21" s="43"/>
      <c r="VVZ21" s="43"/>
      <c r="VWA21" s="43"/>
      <c r="VWB21" s="43"/>
      <c r="VWC21" s="43"/>
      <c r="VWD21" s="43"/>
      <c r="VWE21" s="43"/>
      <c r="VWF21" s="43"/>
      <c r="VWG21" s="43"/>
      <c r="VWH21" s="43"/>
      <c r="VWI21" s="43"/>
      <c r="VWJ21" s="43"/>
      <c r="VWK21" s="43"/>
      <c r="VWL21" s="43"/>
      <c r="VWM21" s="43"/>
      <c r="VWN21" s="43"/>
      <c r="VWO21" s="43"/>
      <c r="VWP21" s="43"/>
      <c r="VWQ21" s="43"/>
      <c r="VWR21" s="43"/>
      <c r="VWS21" s="43"/>
      <c r="VWT21" s="43"/>
      <c r="VWU21" s="43"/>
      <c r="VWV21" s="43"/>
      <c r="VWW21" s="43"/>
      <c r="VWX21" s="43"/>
      <c r="VWY21" s="43"/>
      <c r="VWZ21" s="43"/>
      <c r="VXA21" s="43"/>
      <c r="VXB21" s="43"/>
      <c r="VXC21" s="43"/>
      <c r="VXD21" s="43"/>
      <c r="VXE21" s="43"/>
      <c r="VXF21" s="43"/>
      <c r="VXG21" s="43"/>
      <c r="VXH21" s="43"/>
      <c r="VXI21" s="43"/>
      <c r="VXJ21" s="43"/>
      <c r="VXK21" s="43"/>
      <c r="VXL21" s="43"/>
      <c r="VXM21" s="43"/>
      <c r="VXN21" s="43"/>
      <c r="VXO21" s="43"/>
      <c r="VXP21" s="43"/>
      <c r="VXQ21" s="43"/>
      <c r="VXR21" s="43"/>
      <c r="VXS21" s="43"/>
      <c r="VXT21" s="43"/>
      <c r="VXU21" s="43"/>
      <c r="VXV21" s="43"/>
      <c r="VXW21" s="43"/>
      <c r="VXX21" s="43"/>
      <c r="VXY21" s="43"/>
      <c r="VXZ21" s="43"/>
      <c r="VYA21" s="43"/>
      <c r="VYB21" s="43"/>
      <c r="VYC21" s="43"/>
      <c r="VYD21" s="43"/>
      <c r="VYE21" s="43"/>
      <c r="VYF21" s="43"/>
      <c r="VYG21" s="43"/>
      <c r="VYH21" s="43"/>
      <c r="VYI21" s="43"/>
      <c r="VYJ21" s="43"/>
      <c r="VYK21" s="43"/>
      <c r="VYL21" s="43"/>
      <c r="VYM21" s="43"/>
      <c r="VYN21" s="43"/>
      <c r="VYO21" s="43"/>
      <c r="VYP21" s="43"/>
      <c r="VYQ21" s="43"/>
      <c r="VYR21" s="43"/>
      <c r="VYS21" s="43"/>
      <c r="VYT21" s="43"/>
      <c r="VYU21" s="43"/>
      <c r="VYV21" s="43"/>
      <c r="VYW21" s="43"/>
      <c r="VYX21" s="43"/>
      <c r="VYY21" s="43"/>
      <c r="VYZ21" s="43"/>
      <c r="VZA21" s="43"/>
      <c r="VZB21" s="43"/>
      <c r="VZC21" s="43"/>
      <c r="VZD21" s="43"/>
      <c r="VZE21" s="43"/>
      <c r="VZF21" s="43"/>
      <c r="VZG21" s="43"/>
      <c r="VZH21" s="43"/>
      <c r="VZI21" s="43"/>
      <c r="VZJ21" s="43"/>
      <c r="VZK21" s="43"/>
      <c r="VZL21" s="43"/>
      <c r="VZM21" s="43"/>
      <c r="VZN21" s="43"/>
      <c r="VZO21" s="43"/>
      <c r="VZP21" s="43"/>
      <c r="VZQ21" s="43"/>
      <c r="VZR21" s="43"/>
      <c r="VZS21" s="43"/>
      <c r="VZT21" s="43"/>
      <c r="VZU21" s="43"/>
      <c r="VZV21" s="43"/>
      <c r="VZW21" s="43"/>
      <c r="VZX21" s="43"/>
      <c r="VZY21" s="43"/>
      <c r="VZZ21" s="43"/>
      <c r="WAA21" s="43"/>
      <c r="WAB21" s="43"/>
      <c r="WAC21" s="43"/>
      <c r="WAD21" s="43"/>
      <c r="WAE21" s="43"/>
      <c r="WAF21" s="43"/>
      <c r="WAG21" s="43"/>
      <c r="WAH21" s="43"/>
      <c r="WAI21" s="43"/>
      <c r="WAJ21" s="43"/>
      <c r="WAK21" s="43"/>
      <c r="WAL21" s="43"/>
      <c r="WAM21" s="43"/>
      <c r="WAN21" s="43"/>
      <c r="WAO21" s="43"/>
      <c r="WAP21" s="43"/>
      <c r="WAQ21" s="43"/>
      <c r="WAR21" s="43"/>
      <c r="WAS21" s="43"/>
      <c r="WAT21" s="43"/>
      <c r="WAU21" s="43"/>
      <c r="WAV21" s="43"/>
      <c r="WAW21" s="43"/>
      <c r="WAX21" s="43"/>
      <c r="WAY21" s="43"/>
      <c r="WAZ21" s="43"/>
      <c r="WBA21" s="43"/>
      <c r="WBB21" s="43"/>
      <c r="WBC21" s="43"/>
      <c r="WBD21" s="43"/>
      <c r="WBE21" s="43"/>
      <c r="WBF21" s="43"/>
      <c r="WBG21" s="43"/>
      <c r="WBH21" s="43"/>
      <c r="WBI21" s="43"/>
      <c r="WBJ21" s="43"/>
      <c r="WBK21" s="43"/>
      <c r="WBL21" s="43"/>
      <c r="WBM21" s="43"/>
      <c r="WBN21" s="43"/>
      <c r="WBO21" s="43"/>
      <c r="WBP21" s="43"/>
      <c r="WBQ21" s="43"/>
      <c r="WBR21" s="43"/>
      <c r="WBS21" s="43"/>
      <c r="WBT21" s="43"/>
      <c r="WBU21" s="43"/>
      <c r="WBV21" s="43"/>
      <c r="WBW21" s="43"/>
      <c r="WBX21" s="43"/>
      <c r="WBY21" s="43"/>
      <c r="WBZ21" s="43"/>
      <c r="WCA21" s="43"/>
      <c r="WCB21" s="43"/>
      <c r="WCC21" s="43"/>
      <c r="WCD21" s="43"/>
      <c r="WCE21" s="43"/>
      <c r="WCF21" s="43"/>
      <c r="WCG21" s="43"/>
      <c r="WCH21" s="43"/>
      <c r="WCI21" s="43"/>
      <c r="WCJ21" s="43"/>
      <c r="WCK21" s="43"/>
      <c r="WCL21" s="43"/>
      <c r="WCM21" s="43"/>
      <c r="WCN21" s="43"/>
      <c r="WCO21" s="43"/>
      <c r="WCP21" s="43"/>
      <c r="WCQ21" s="43"/>
      <c r="WCR21" s="43"/>
      <c r="WCS21" s="43"/>
      <c r="WCT21" s="43"/>
      <c r="WCU21" s="43"/>
      <c r="WCV21" s="43"/>
      <c r="WCW21" s="43"/>
      <c r="WCX21" s="43"/>
      <c r="WCY21" s="43"/>
      <c r="WCZ21" s="43"/>
      <c r="WDA21" s="43"/>
      <c r="WDB21" s="43"/>
      <c r="WDC21" s="43"/>
      <c r="WDD21" s="43"/>
      <c r="WDE21" s="43"/>
      <c r="WDF21" s="43"/>
      <c r="WDG21" s="43"/>
      <c r="WDH21" s="43"/>
      <c r="WDI21" s="43"/>
      <c r="WDJ21" s="43"/>
      <c r="WDK21" s="43"/>
      <c r="WDL21" s="43"/>
      <c r="WDM21" s="43"/>
      <c r="WDN21" s="43"/>
      <c r="WDO21" s="43"/>
      <c r="WDP21" s="43"/>
      <c r="WDQ21" s="43"/>
      <c r="WDR21" s="43"/>
      <c r="WDS21" s="43"/>
      <c r="WDT21" s="43"/>
      <c r="WDU21" s="43"/>
      <c r="WDV21" s="43"/>
      <c r="WDW21" s="43"/>
      <c r="WDX21" s="43"/>
      <c r="WDY21" s="43"/>
      <c r="WDZ21" s="43"/>
      <c r="WEA21" s="43"/>
      <c r="WEB21" s="43"/>
      <c r="WEC21" s="43"/>
      <c r="WED21" s="43"/>
      <c r="WEE21" s="43"/>
      <c r="WEF21" s="43"/>
      <c r="WEG21" s="43"/>
      <c r="WEH21" s="43"/>
      <c r="WEI21" s="43"/>
      <c r="WEJ21" s="43"/>
      <c r="WEK21" s="43"/>
      <c r="WEL21" s="43"/>
      <c r="WEM21" s="43"/>
      <c r="WEN21" s="43"/>
      <c r="WEO21" s="43"/>
      <c r="WEP21" s="43"/>
      <c r="WEQ21" s="43"/>
      <c r="WER21" s="43"/>
      <c r="WES21" s="43"/>
      <c r="WET21" s="43"/>
      <c r="WEU21" s="43"/>
      <c r="WEV21" s="43"/>
      <c r="WEW21" s="43"/>
      <c r="WEX21" s="43"/>
      <c r="WEY21" s="43"/>
      <c r="WEZ21" s="43"/>
      <c r="WFA21" s="43"/>
      <c r="WFB21" s="43"/>
      <c r="WFC21" s="43"/>
      <c r="WFD21" s="43"/>
      <c r="WFE21" s="43"/>
      <c r="WFF21" s="43"/>
      <c r="WFG21" s="43"/>
      <c r="WFH21" s="43"/>
      <c r="WFI21" s="43"/>
      <c r="WFJ21" s="43"/>
      <c r="WFK21" s="43"/>
      <c r="WFL21" s="43"/>
      <c r="WFM21" s="43"/>
      <c r="WFN21" s="43"/>
      <c r="WFO21" s="43"/>
      <c r="WFP21" s="43"/>
      <c r="WFQ21" s="43"/>
      <c r="WFR21" s="43"/>
      <c r="WFS21" s="43"/>
      <c r="WFT21" s="43"/>
      <c r="WFU21" s="43"/>
      <c r="WFV21" s="43"/>
      <c r="WFW21" s="43"/>
      <c r="WFX21" s="43"/>
      <c r="WFY21" s="43"/>
      <c r="WFZ21" s="43"/>
      <c r="WGA21" s="43"/>
      <c r="WGB21" s="43"/>
      <c r="WGC21" s="43"/>
      <c r="WGD21" s="43"/>
      <c r="WGE21" s="43"/>
      <c r="WGF21" s="43"/>
      <c r="WGG21" s="43"/>
      <c r="WGH21" s="43"/>
      <c r="WGI21" s="43"/>
      <c r="WGJ21" s="43"/>
      <c r="WGK21" s="43"/>
      <c r="WGL21" s="43"/>
      <c r="WGM21" s="43"/>
      <c r="WGN21" s="43"/>
      <c r="WGO21" s="43"/>
      <c r="WGP21" s="43"/>
      <c r="WGQ21" s="43"/>
      <c r="WGR21" s="43"/>
      <c r="WGS21" s="43"/>
      <c r="WGT21" s="43"/>
      <c r="WGU21" s="43"/>
      <c r="WGV21" s="43"/>
      <c r="WGW21" s="43"/>
      <c r="WGX21" s="43"/>
      <c r="WGY21" s="43"/>
      <c r="WGZ21" s="43"/>
      <c r="WHA21" s="43"/>
      <c r="WHB21" s="43"/>
      <c r="WHC21" s="43"/>
      <c r="WHD21" s="43"/>
      <c r="WHE21" s="43"/>
      <c r="WHF21" s="43"/>
      <c r="WHG21" s="43"/>
      <c r="WHH21" s="43"/>
      <c r="WHI21" s="43"/>
      <c r="WHJ21" s="43"/>
      <c r="WHK21" s="43"/>
      <c r="WHL21" s="43"/>
      <c r="WHM21" s="43"/>
      <c r="WHN21" s="43"/>
      <c r="WHO21" s="43"/>
      <c r="WHP21" s="43"/>
      <c r="WHQ21" s="43"/>
      <c r="WHR21" s="43"/>
      <c r="WHS21" s="43"/>
      <c r="WHT21" s="43"/>
      <c r="WHU21" s="43"/>
      <c r="WHV21" s="43"/>
      <c r="WHW21" s="43"/>
      <c r="WHX21" s="43"/>
      <c r="WHY21" s="43"/>
      <c r="WHZ21" s="43"/>
      <c r="WIA21" s="43"/>
      <c r="WIB21" s="43"/>
      <c r="WIC21" s="43"/>
      <c r="WID21" s="43"/>
      <c r="WIE21" s="43"/>
      <c r="WIF21" s="43"/>
      <c r="WIG21" s="43"/>
      <c r="WIH21" s="43"/>
      <c r="WII21" s="43"/>
      <c r="WIJ21" s="43"/>
      <c r="WIK21" s="43"/>
      <c r="WIL21" s="43"/>
      <c r="WIM21" s="43"/>
      <c r="WIN21" s="43"/>
      <c r="WIO21" s="43"/>
      <c r="WIP21" s="43"/>
      <c r="WIQ21" s="43"/>
      <c r="WIR21" s="43"/>
      <c r="WIS21" s="43"/>
      <c r="WIT21" s="43"/>
      <c r="WIU21" s="43"/>
      <c r="WIV21" s="43"/>
      <c r="WIW21" s="43"/>
      <c r="WIX21" s="43"/>
      <c r="WIY21" s="43"/>
      <c r="WIZ21" s="43"/>
      <c r="WJA21" s="43"/>
      <c r="WJB21" s="43"/>
      <c r="WJC21" s="43"/>
      <c r="WJD21" s="43"/>
      <c r="WJE21" s="43"/>
      <c r="WJF21" s="43"/>
      <c r="WJG21" s="43"/>
      <c r="WJH21" s="43"/>
      <c r="WJI21" s="43"/>
      <c r="WJJ21" s="43"/>
      <c r="WJK21" s="43"/>
      <c r="WJL21" s="43"/>
      <c r="WJM21" s="43"/>
      <c r="WJN21" s="43"/>
      <c r="WJO21" s="43"/>
      <c r="WJP21" s="43"/>
      <c r="WJQ21" s="43"/>
      <c r="WJR21" s="43"/>
      <c r="WJS21" s="43"/>
      <c r="WJT21" s="43"/>
      <c r="WJU21" s="43"/>
      <c r="WJV21" s="43"/>
      <c r="WJW21" s="43"/>
      <c r="WJX21" s="43"/>
      <c r="WJY21" s="43"/>
      <c r="WJZ21" s="43"/>
      <c r="WKA21" s="43"/>
      <c r="WKB21" s="43"/>
      <c r="WKC21" s="43"/>
      <c r="WKD21" s="43"/>
      <c r="WKE21" s="43"/>
      <c r="WKF21" s="43"/>
      <c r="WKG21" s="43"/>
      <c r="WKH21" s="43"/>
      <c r="WKI21" s="43"/>
      <c r="WKJ21" s="43"/>
      <c r="WKK21" s="43"/>
      <c r="WKL21" s="43"/>
      <c r="WKM21" s="43"/>
      <c r="WKN21" s="43"/>
      <c r="WKO21" s="43"/>
      <c r="WKP21" s="43"/>
      <c r="WKQ21" s="43"/>
      <c r="WKR21" s="43"/>
      <c r="WKS21" s="43"/>
      <c r="WKT21" s="43"/>
      <c r="WKU21" s="43"/>
      <c r="WKV21" s="43"/>
      <c r="WKW21" s="43"/>
      <c r="WKX21" s="43"/>
      <c r="WKY21" s="43"/>
      <c r="WKZ21" s="43"/>
      <c r="WLA21" s="43"/>
      <c r="WLB21" s="43"/>
      <c r="WLC21" s="43"/>
      <c r="WLD21" s="43"/>
      <c r="WLE21" s="43"/>
      <c r="WLF21" s="43"/>
      <c r="WLG21" s="43"/>
      <c r="WLH21" s="43"/>
      <c r="WLI21" s="43"/>
      <c r="WLJ21" s="43"/>
      <c r="WLK21" s="43"/>
      <c r="WLL21" s="43"/>
      <c r="WLM21" s="43"/>
      <c r="WLN21" s="43"/>
      <c r="WLO21" s="43"/>
      <c r="WLP21" s="43"/>
      <c r="WLQ21" s="43"/>
      <c r="WLR21" s="43"/>
      <c r="WLS21" s="43"/>
      <c r="WLT21" s="43"/>
      <c r="WLU21" s="43"/>
      <c r="WLV21" s="43"/>
      <c r="WLW21" s="43"/>
      <c r="WLX21" s="43"/>
      <c r="WLY21" s="43"/>
      <c r="WLZ21" s="43"/>
      <c r="WMA21" s="43"/>
      <c r="WMB21" s="43"/>
      <c r="WMC21" s="43"/>
      <c r="WMD21" s="43"/>
      <c r="WME21" s="43"/>
      <c r="WMF21" s="43"/>
      <c r="WMG21" s="43"/>
      <c r="WMH21" s="43"/>
      <c r="WMI21" s="43"/>
      <c r="WMJ21" s="43"/>
      <c r="WMK21" s="43"/>
      <c r="WML21" s="43"/>
      <c r="WMM21" s="43"/>
      <c r="WMN21" s="43"/>
      <c r="WMO21" s="43"/>
      <c r="WMP21" s="43"/>
      <c r="WMQ21" s="43"/>
      <c r="WMR21" s="43"/>
      <c r="WMS21" s="43"/>
      <c r="WMT21" s="43"/>
      <c r="WMU21" s="43"/>
      <c r="WMV21" s="43"/>
      <c r="WMW21" s="43"/>
      <c r="WMX21" s="43"/>
      <c r="WMY21" s="43"/>
      <c r="WMZ21" s="43"/>
      <c r="WNA21" s="43"/>
      <c r="WNB21" s="43"/>
      <c r="WNC21" s="43"/>
      <c r="WND21" s="43"/>
      <c r="WNE21" s="43"/>
      <c r="WNF21" s="43"/>
      <c r="WNG21" s="43"/>
      <c r="WNH21" s="43"/>
      <c r="WNI21" s="43"/>
      <c r="WNJ21" s="43"/>
      <c r="WNK21" s="43"/>
      <c r="WNL21" s="43"/>
      <c r="WNM21" s="43"/>
      <c r="WNN21" s="43"/>
      <c r="WNO21" s="43"/>
      <c r="WNP21" s="43"/>
      <c r="WNQ21" s="43"/>
      <c r="WNR21" s="43"/>
      <c r="WNS21" s="43"/>
      <c r="WNT21" s="43"/>
      <c r="WNU21" s="43"/>
      <c r="WNV21" s="43"/>
      <c r="WNW21" s="43"/>
      <c r="WNX21" s="43"/>
      <c r="WNY21" s="43"/>
      <c r="WNZ21" s="43"/>
      <c r="WOA21" s="43"/>
      <c r="WOB21" s="43"/>
      <c r="WOC21" s="43"/>
      <c r="WOD21" s="43"/>
      <c r="WOE21" s="43"/>
      <c r="WOF21" s="43"/>
      <c r="WOG21" s="43"/>
      <c r="WOH21" s="43"/>
      <c r="WOI21" s="43"/>
      <c r="WOJ21" s="43"/>
      <c r="WOK21" s="43"/>
      <c r="WOL21" s="43"/>
      <c r="WOM21" s="43"/>
      <c r="WON21" s="43"/>
      <c r="WOO21" s="43"/>
      <c r="WOP21" s="43"/>
      <c r="WOQ21" s="43"/>
      <c r="WOR21" s="43"/>
      <c r="WOS21" s="43"/>
      <c r="WOT21" s="43"/>
      <c r="WOU21" s="43"/>
      <c r="WOV21" s="43"/>
      <c r="WOW21" s="43"/>
      <c r="WOX21" s="43"/>
      <c r="WOY21" s="43"/>
      <c r="WOZ21" s="43"/>
      <c r="WPA21" s="43"/>
      <c r="WPB21" s="43"/>
      <c r="WPC21" s="43"/>
      <c r="WPD21" s="43"/>
      <c r="WPE21" s="43"/>
      <c r="WPF21" s="43"/>
      <c r="WPG21" s="43"/>
      <c r="WPH21" s="43"/>
      <c r="WPI21" s="43"/>
      <c r="WPJ21" s="43"/>
      <c r="WPK21" s="43"/>
      <c r="WPL21" s="43"/>
      <c r="WPM21" s="43"/>
      <c r="WPN21" s="43"/>
      <c r="WPO21" s="43"/>
      <c r="WPP21" s="43"/>
      <c r="WPQ21" s="43"/>
      <c r="WPR21" s="43"/>
      <c r="WPS21" s="43"/>
      <c r="WPT21" s="43"/>
      <c r="WPU21" s="43"/>
      <c r="WPV21" s="43"/>
      <c r="WPW21" s="43"/>
      <c r="WPX21" s="43"/>
      <c r="WPY21" s="43"/>
      <c r="WPZ21" s="43"/>
      <c r="WQA21" s="43"/>
      <c r="WQB21" s="43"/>
      <c r="WQC21" s="43"/>
      <c r="WQD21" s="43"/>
      <c r="WQE21" s="43"/>
      <c r="WQF21" s="43"/>
      <c r="WQG21" s="43"/>
      <c r="WQH21" s="43"/>
      <c r="WQI21" s="43"/>
      <c r="WQJ21" s="43"/>
      <c r="WQK21" s="43"/>
      <c r="WQL21" s="43"/>
      <c r="WQM21" s="43"/>
      <c r="WQN21" s="43"/>
      <c r="WQO21" s="43"/>
      <c r="WQP21" s="43"/>
      <c r="WQQ21" s="43"/>
      <c r="WQR21" s="43"/>
      <c r="WQS21" s="43"/>
      <c r="WQT21" s="43"/>
      <c r="WQU21" s="43"/>
      <c r="WQV21" s="43"/>
      <c r="WQW21" s="43"/>
      <c r="WQX21" s="43"/>
      <c r="WQY21" s="43"/>
      <c r="WQZ21" s="43"/>
      <c r="WRA21" s="43"/>
      <c r="WRB21" s="43"/>
      <c r="WRC21" s="43"/>
      <c r="WRD21" s="43"/>
      <c r="WRE21" s="43"/>
      <c r="WRF21" s="43"/>
      <c r="WRG21" s="43"/>
      <c r="WRH21" s="43"/>
      <c r="WRI21" s="43"/>
      <c r="WRJ21" s="43"/>
      <c r="WRK21" s="43"/>
      <c r="WRL21" s="43"/>
      <c r="WRM21" s="43"/>
      <c r="WRN21" s="43"/>
      <c r="WRO21" s="43"/>
      <c r="WRP21" s="43"/>
      <c r="WRQ21" s="43"/>
      <c r="WRR21" s="43"/>
      <c r="WRS21" s="43"/>
      <c r="WRT21" s="43"/>
      <c r="WRU21" s="43"/>
      <c r="WRV21" s="43"/>
      <c r="WRW21" s="43"/>
      <c r="WRX21" s="43"/>
      <c r="WRY21" s="43"/>
      <c r="WRZ21" s="43"/>
      <c r="WSA21" s="43"/>
      <c r="WSB21" s="43"/>
      <c r="WSC21" s="43"/>
      <c r="WSD21" s="43"/>
      <c r="WSE21" s="43"/>
      <c r="WSF21" s="43"/>
      <c r="WSG21" s="43"/>
      <c r="WSH21" s="43"/>
      <c r="WSI21" s="43"/>
      <c r="WSJ21" s="43"/>
      <c r="WSK21" s="43"/>
      <c r="WSL21" s="43"/>
      <c r="WSM21" s="43"/>
      <c r="WSN21" s="43"/>
      <c r="WSO21" s="43"/>
      <c r="WSP21" s="43"/>
      <c r="WSQ21" s="43"/>
      <c r="WSR21" s="43"/>
      <c r="WSS21" s="43"/>
      <c r="WST21" s="43"/>
      <c r="WSU21" s="43"/>
      <c r="WSV21" s="43"/>
      <c r="WSW21" s="43"/>
      <c r="WSX21" s="43"/>
      <c r="WSY21" s="43"/>
      <c r="WSZ21" s="43"/>
      <c r="WTA21" s="43"/>
      <c r="WTB21" s="43"/>
      <c r="WTC21" s="43"/>
      <c r="WTD21" s="43"/>
      <c r="WTE21" s="43"/>
      <c r="WTF21" s="43"/>
      <c r="WTG21" s="43"/>
      <c r="WTH21" s="43"/>
      <c r="WTI21" s="43"/>
      <c r="WTJ21" s="43"/>
      <c r="WTK21" s="43"/>
      <c r="WTL21" s="43"/>
      <c r="WTM21" s="43"/>
      <c r="WTN21" s="43"/>
      <c r="WTO21" s="43"/>
      <c r="WTP21" s="43"/>
      <c r="WTQ21" s="43"/>
      <c r="WTR21" s="43"/>
      <c r="WTS21" s="43"/>
      <c r="WTT21" s="43"/>
      <c r="WTU21" s="43"/>
      <c r="WTV21" s="43"/>
      <c r="WTW21" s="43"/>
      <c r="WTX21" s="43"/>
      <c r="WTY21" s="43"/>
      <c r="WTZ21" s="43"/>
      <c r="WUA21" s="43"/>
      <c r="WUB21" s="43"/>
      <c r="WUC21" s="43"/>
      <c r="WUD21" s="43"/>
      <c r="WUE21" s="43"/>
      <c r="WUF21" s="43"/>
      <c r="WUG21" s="43"/>
      <c r="WUH21" s="43"/>
      <c r="WUI21" s="43"/>
      <c r="WUJ21" s="43"/>
      <c r="WUK21" s="43"/>
      <c r="WUL21" s="43"/>
      <c r="WUM21" s="43"/>
      <c r="WUN21" s="43"/>
      <c r="WUO21" s="43"/>
      <c r="WUP21" s="43"/>
      <c r="WUQ21" s="43"/>
      <c r="WUR21" s="43"/>
      <c r="WUS21" s="43"/>
      <c r="WUT21" s="43"/>
      <c r="WUU21" s="43"/>
      <c r="WUV21" s="43"/>
      <c r="WUW21" s="43"/>
      <c r="WUX21" s="43"/>
      <c r="WUY21" s="43"/>
      <c r="WUZ21" s="43"/>
      <c r="WVA21" s="43"/>
      <c r="WVB21" s="43"/>
      <c r="WVC21" s="43"/>
      <c r="WVD21" s="43"/>
      <c r="WVE21" s="43"/>
      <c r="WVF21" s="43"/>
      <c r="WVG21" s="43"/>
      <c r="WVH21" s="43"/>
      <c r="WVI21" s="43"/>
      <c r="WVJ21" s="43"/>
      <c r="WVK21" s="43"/>
      <c r="WVL21" s="43"/>
      <c r="WVM21" s="43"/>
      <c r="WVN21" s="43"/>
      <c r="WVO21" s="43"/>
      <c r="WVP21" s="43"/>
      <c r="WVQ21" s="43"/>
      <c r="WVR21" s="43"/>
      <c r="WVS21" s="43"/>
      <c r="WVT21" s="43"/>
      <c r="WVU21" s="43"/>
      <c r="WVV21" s="43"/>
      <c r="WVW21" s="43"/>
      <c r="WVX21" s="43"/>
      <c r="WVY21" s="43"/>
      <c r="WVZ21" s="43"/>
      <c r="WWA21" s="43"/>
      <c r="WWB21" s="43"/>
      <c r="WWC21" s="43"/>
      <c r="WWD21" s="43"/>
      <c r="WWE21" s="43"/>
      <c r="WWF21" s="43"/>
      <c r="WWG21" s="43"/>
      <c r="WWH21" s="43"/>
      <c r="WWI21" s="43"/>
      <c r="WWJ21" s="43"/>
      <c r="WWK21" s="43"/>
      <c r="WWL21" s="43"/>
      <c r="WWM21" s="43"/>
      <c r="WWN21" s="43"/>
      <c r="WWO21" s="43"/>
      <c r="WWP21" s="43"/>
      <c r="WWQ21" s="43"/>
      <c r="WWR21" s="43"/>
      <c r="WWS21" s="43"/>
      <c r="WWT21" s="43"/>
      <c r="WWU21" s="43"/>
      <c r="WWV21" s="43"/>
      <c r="WWW21" s="43"/>
      <c r="WWX21" s="43"/>
      <c r="WWY21" s="43"/>
      <c r="WWZ21" s="43"/>
      <c r="WXA21" s="43"/>
      <c r="WXB21" s="43"/>
      <c r="WXC21" s="43"/>
      <c r="WXD21" s="43"/>
      <c r="WXE21" s="43"/>
      <c r="WXF21" s="43"/>
      <c r="WXG21" s="43"/>
      <c r="WXH21" s="43"/>
      <c r="WXI21" s="43"/>
      <c r="WXJ21" s="43"/>
      <c r="WXK21" s="43"/>
      <c r="WXL21" s="43"/>
      <c r="WXM21" s="43"/>
      <c r="WXN21" s="43"/>
      <c r="WXO21" s="43"/>
      <c r="WXP21" s="43"/>
      <c r="WXQ21" s="43"/>
      <c r="WXR21" s="43"/>
      <c r="WXS21" s="43"/>
      <c r="WXT21" s="43"/>
      <c r="WXU21" s="43"/>
      <c r="WXV21" s="43"/>
      <c r="WXW21" s="43"/>
      <c r="WXX21" s="43"/>
      <c r="WXY21" s="43"/>
      <c r="WXZ21" s="43"/>
      <c r="WYA21" s="43"/>
      <c r="WYB21" s="43"/>
      <c r="WYC21" s="43"/>
      <c r="WYD21" s="43"/>
      <c r="WYE21" s="43"/>
      <c r="WYF21" s="43"/>
      <c r="WYG21" s="43"/>
      <c r="WYH21" s="43"/>
      <c r="WYI21" s="43"/>
      <c r="WYJ21" s="43"/>
      <c r="WYK21" s="43"/>
      <c r="WYL21" s="43"/>
      <c r="WYM21" s="43"/>
      <c r="WYN21" s="43"/>
      <c r="WYO21" s="43"/>
      <c r="WYP21" s="43"/>
      <c r="WYQ21" s="43"/>
      <c r="WYR21" s="43"/>
      <c r="WYS21" s="43"/>
      <c r="WYT21" s="43"/>
      <c r="WYU21" s="43"/>
      <c r="WYV21" s="43"/>
      <c r="WYW21" s="43"/>
      <c r="WYX21" s="43"/>
      <c r="WYY21" s="43"/>
      <c r="WYZ21" s="43"/>
      <c r="WZA21" s="43"/>
      <c r="WZB21" s="43"/>
      <c r="WZC21" s="43"/>
      <c r="WZD21" s="43"/>
      <c r="WZE21" s="43"/>
      <c r="WZF21" s="43"/>
      <c r="WZG21" s="43"/>
      <c r="WZH21" s="43"/>
      <c r="WZI21" s="43"/>
      <c r="WZJ21" s="43"/>
      <c r="WZK21" s="43"/>
      <c r="WZL21" s="43"/>
      <c r="WZM21" s="43"/>
      <c r="WZN21" s="43"/>
      <c r="WZO21" s="43"/>
      <c r="WZP21" s="43"/>
      <c r="WZQ21" s="43"/>
      <c r="WZR21" s="43"/>
      <c r="WZS21" s="43"/>
      <c r="WZT21" s="43"/>
      <c r="WZU21" s="43"/>
      <c r="WZV21" s="43"/>
      <c r="WZW21" s="43"/>
      <c r="WZX21" s="43"/>
      <c r="WZY21" s="43"/>
      <c r="WZZ21" s="43"/>
      <c r="XAA21" s="43"/>
      <c r="XAB21" s="43"/>
      <c r="XAC21" s="43"/>
      <c r="XAD21" s="43"/>
      <c r="XAE21" s="43"/>
      <c r="XAF21" s="43"/>
      <c r="XAG21" s="43"/>
      <c r="XAH21" s="43"/>
      <c r="XAI21" s="43"/>
      <c r="XAJ21" s="43"/>
      <c r="XAK21" s="43"/>
      <c r="XAL21" s="43"/>
      <c r="XAM21" s="43"/>
      <c r="XAN21" s="43"/>
      <c r="XAO21" s="43"/>
      <c r="XAP21" s="43"/>
      <c r="XAQ21" s="43"/>
      <c r="XAR21" s="43"/>
      <c r="XAS21" s="43"/>
      <c r="XAT21" s="43"/>
      <c r="XAU21" s="43"/>
      <c r="XAV21" s="43"/>
      <c r="XAW21" s="43"/>
      <c r="XAX21" s="43"/>
      <c r="XAY21" s="43"/>
      <c r="XAZ21" s="43"/>
      <c r="XBA21" s="43"/>
      <c r="XBB21" s="43"/>
      <c r="XBC21" s="43"/>
      <c r="XBD21" s="43"/>
      <c r="XBE21" s="43"/>
      <c r="XBF21" s="43"/>
      <c r="XBG21" s="43"/>
      <c r="XBH21" s="43"/>
      <c r="XBI21" s="43"/>
      <c r="XBJ21" s="43"/>
      <c r="XBK21" s="43"/>
      <c r="XBL21" s="43"/>
      <c r="XBM21" s="43"/>
      <c r="XBN21" s="43"/>
      <c r="XBO21" s="43"/>
      <c r="XBP21" s="43"/>
      <c r="XBQ21" s="43"/>
      <c r="XBR21" s="43"/>
      <c r="XBS21" s="43"/>
      <c r="XBT21" s="43"/>
      <c r="XBU21" s="43"/>
      <c r="XBV21" s="43"/>
      <c r="XBW21" s="43"/>
      <c r="XBX21" s="43"/>
      <c r="XBY21" s="43"/>
      <c r="XBZ21" s="43"/>
      <c r="XCA21" s="43"/>
      <c r="XCB21" s="43"/>
      <c r="XCC21" s="43"/>
      <c r="XCD21" s="43"/>
      <c r="XCE21" s="43"/>
      <c r="XCF21" s="43"/>
      <c r="XCG21" s="43"/>
      <c r="XCH21" s="43"/>
      <c r="XCI21" s="43"/>
      <c r="XCJ21" s="43"/>
      <c r="XCK21" s="43"/>
      <c r="XCL21" s="43"/>
      <c r="XCM21" s="43"/>
      <c r="XCN21" s="43"/>
      <c r="XCO21" s="43"/>
      <c r="XCP21" s="43"/>
      <c r="XCQ21" s="43"/>
      <c r="XCR21" s="43"/>
      <c r="XCS21" s="43"/>
      <c r="XCT21" s="43"/>
      <c r="XCU21" s="43"/>
      <c r="XCV21" s="43"/>
      <c r="XCW21" s="43"/>
      <c r="XCX21" s="43"/>
      <c r="XCY21" s="43"/>
      <c r="XCZ21" s="43"/>
      <c r="XDA21" s="43"/>
      <c r="XDB21" s="43"/>
      <c r="XDC21" s="43"/>
      <c r="XDD21" s="43"/>
      <c r="XDE21" s="43"/>
      <c r="XDF21" s="43"/>
      <c r="XDG21" s="43"/>
      <c r="XDH21" s="43"/>
      <c r="XDI21" s="43"/>
      <c r="XDJ21" s="43"/>
      <c r="XDK21" s="43"/>
      <c r="XDL21" s="43"/>
      <c r="XDM21" s="43"/>
      <c r="XDN21" s="43"/>
      <c r="XDO21" s="43"/>
      <c r="XDP21" s="43"/>
      <c r="XDQ21" s="43"/>
      <c r="XDR21" s="43"/>
      <c r="XDS21" s="43"/>
      <c r="XDT21" s="43"/>
      <c r="XDU21" s="43"/>
      <c r="XDV21" s="43"/>
      <c r="XDW21" s="43"/>
      <c r="XDX21" s="43"/>
      <c r="XDY21" s="43"/>
      <c r="XDZ21" s="43"/>
      <c r="XEA21" s="43"/>
      <c r="XEB21" s="43"/>
      <c r="XEC21" s="43"/>
      <c r="XED21" s="43"/>
      <c r="XEE21" s="43"/>
      <c r="XEF21" s="43"/>
      <c r="XEG21" s="43"/>
      <c r="XEH21" s="43"/>
      <c r="XEI21" s="43"/>
      <c r="XEJ21" s="43"/>
      <c r="XEK21" s="43"/>
      <c r="XEL21" s="43"/>
      <c r="XEM21" s="43"/>
      <c r="XEN21" s="43"/>
      <c r="XEO21" s="43"/>
      <c r="XEP21" s="43"/>
      <c r="XEQ21" s="43"/>
      <c r="XER21" s="43"/>
      <c r="XES21" s="43"/>
      <c r="XET21" s="43"/>
      <c r="XEU21" s="43"/>
      <c r="XEV21" s="43"/>
      <c r="XEW21" s="43"/>
      <c r="XEX21" s="43"/>
      <c r="XEY21" s="43"/>
      <c r="XEZ21" s="43"/>
      <c r="XFA21" s="43"/>
      <c r="XFB21" s="43"/>
      <c r="XFC21" s="43"/>
    </row>
    <row r="22" spans="1:16383" s="18" customFormat="1" outlineLevel="1"/>
    <row r="23" spans="1:16383" ht="14.45" outlineLevel="1" thickBot="1">
      <c r="B23" s="85" t="s">
        <v>568</v>
      </c>
      <c r="C23" s="85" t="s">
        <v>570</v>
      </c>
      <c r="D23" s="85" t="s">
        <v>572</v>
      </c>
      <c r="E23" s="85" t="s">
        <v>574</v>
      </c>
      <c r="F23" s="85" t="s">
        <v>1980</v>
      </c>
      <c r="G23" s="84" t="s">
        <v>578</v>
      </c>
      <c r="H23" s="84" t="s">
        <v>1981</v>
      </c>
      <c r="I23" s="18" t="s">
        <v>566</v>
      </c>
    </row>
    <row r="24" spans="1:16383" outlineLevel="1">
      <c r="B24" s="127"/>
      <c r="C24" s="128"/>
      <c r="D24" s="129"/>
      <c r="E24" s="129"/>
      <c r="F24" s="136"/>
      <c r="G24" s="144" t="str">
        <f t="shared" ref="G24:G35" si="2">IF(ISBLANK(D24),"",E24-D24+1)</f>
        <v/>
      </c>
      <c r="H24" s="148" t="str">
        <f t="shared" ref="H24:H35" si="3">IF(ISBLANK(F24),"", (F24/G24))</f>
        <v/>
      </c>
    </row>
    <row r="25" spans="1:16383" outlineLevel="1">
      <c r="B25" s="130"/>
      <c r="C25" s="131"/>
      <c r="D25" s="132"/>
      <c r="E25" s="132"/>
      <c r="F25" s="137"/>
      <c r="G25" s="144" t="str">
        <f t="shared" si="2"/>
        <v/>
      </c>
      <c r="H25" s="148" t="str">
        <f t="shared" si="3"/>
        <v/>
      </c>
    </row>
    <row r="26" spans="1:16383" outlineLevel="1">
      <c r="B26" s="130"/>
      <c r="C26" s="131"/>
      <c r="D26" s="132"/>
      <c r="E26" s="132"/>
      <c r="F26" s="137"/>
      <c r="G26" s="144" t="str">
        <f t="shared" si="2"/>
        <v/>
      </c>
      <c r="H26" s="148" t="str">
        <f t="shared" si="3"/>
        <v/>
      </c>
    </row>
    <row r="27" spans="1:16383" outlineLevel="1">
      <c r="B27" s="130"/>
      <c r="C27" s="131"/>
      <c r="D27" s="132"/>
      <c r="E27" s="132"/>
      <c r="F27" s="137"/>
      <c r="G27" s="144" t="str">
        <f t="shared" si="2"/>
        <v/>
      </c>
      <c r="H27" s="148" t="str">
        <f t="shared" si="3"/>
        <v/>
      </c>
    </row>
    <row r="28" spans="1:16383" outlineLevel="1">
      <c r="B28" s="130"/>
      <c r="C28" s="131"/>
      <c r="D28" s="132"/>
      <c r="E28" s="132"/>
      <c r="F28" s="137"/>
      <c r="G28" s="144" t="str">
        <f t="shared" si="2"/>
        <v/>
      </c>
      <c r="H28" s="148" t="str">
        <f t="shared" si="3"/>
        <v/>
      </c>
    </row>
    <row r="29" spans="1:16383" outlineLevel="1">
      <c r="B29" s="130"/>
      <c r="C29" s="131"/>
      <c r="D29" s="132"/>
      <c r="E29" s="132"/>
      <c r="F29" s="137"/>
      <c r="G29" s="144" t="str">
        <f t="shared" si="2"/>
        <v/>
      </c>
      <c r="H29" s="148" t="str">
        <f t="shared" si="3"/>
        <v/>
      </c>
    </row>
    <row r="30" spans="1:16383" outlineLevel="1">
      <c r="B30" s="130"/>
      <c r="C30" s="131"/>
      <c r="D30" s="132"/>
      <c r="E30" s="132"/>
      <c r="F30" s="137"/>
      <c r="G30" s="144" t="str">
        <f t="shared" si="2"/>
        <v/>
      </c>
      <c r="H30" s="148" t="str">
        <f t="shared" si="3"/>
        <v/>
      </c>
    </row>
    <row r="31" spans="1:16383" outlineLevel="1">
      <c r="B31" s="130"/>
      <c r="C31" s="131"/>
      <c r="D31" s="132"/>
      <c r="E31" s="132"/>
      <c r="F31" s="137"/>
      <c r="G31" s="144" t="str">
        <f t="shared" si="2"/>
        <v/>
      </c>
      <c r="H31" s="148" t="str">
        <f t="shared" si="3"/>
        <v/>
      </c>
    </row>
    <row r="32" spans="1:16383" outlineLevel="1">
      <c r="B32" s="130"/>
      <c r="C32" s="131"/>
      <c r="D32" s="132"/>
      <c r="E32" s="132"/>
      <c r="F32" s="137"/>
      <c r="G32" s="144" t="str">
        <f t="shared" si="2"/>
        <v/>
      </c>
      <c r="H32" s="148" t="str">
        <f t="shared" si="3"/>
        <v/>
      </c>
    </row>
    <row r="33" spans="1:16383" outlineLevel="1">
      <c r="B33" s="130"/>
      <c r="C33" s="131"/>
      <c r="D33" s="132"/>
      <c r="E33" s="132"/>
      <c r="F33" s="137"/>
      <c r="G33" s="144" t="str">
        <f t="shared" si="2"/>
        <v/>
      </c>
      <c r="H33" s="148" t="str">
        <f t="shared" si="3"/>
        <v/>
      </c>
    </row>
    <row r="34" spans="1:16383" outlineLevel="1">
      <c r="B34" s="130"/>
      <c r="C34" s="131"/>
      <c r="D34" s="132"/>
      <c r="E34" s="132"/>
      <c r="F34" s="137"/>
      <c r="G34" s="144" t="str">
        <f t="shared" si="2"/>
        <v/>
      </c>
      <c r="H34" s="148" t="str">
        <f t="shared" si="3"/>
        <v/>
      </c>
    </row>
    <row r="35" spans="1:16383" ht="14.45" outlineLevel="1" thickBot="1">
      <c r="B35" s="133"/>
      <c r="C35" s="134"/>
      <c r="D35" s="135"/>
      <c r="E35" s="135"/>
      <c r="F35" s="138"/>
      <c r="G35" s="144" t="str">
        <f t="shared" si="2"/>
        <v/>
      </c>
      <c r="H35" s="148" t="str">
        <f t="shared" si="3"/>
        <v/>
      </c>
    </row>
    <row r="36" spans="1:16383" outlineLevel="1">
      <c r="B36" s="60" t="s">
        <v>1982</v>
      </c>
      <c r="C36" s="60"/>
      <c r="D36" s="60"/>
      <c r="E36" s="60"/>
      <c r="F36" s="146" t="str">
        <f>IF(H36="","",H36*366)</f>
        <v/>
      </c>
      <c r="G36" s="60" t="str">
        <f>IF(SUM(G24:G35)&gt;0,SUM(G24:G35),"")</f>
        <v/>
      </c>
      <c r="H36" s="147" t="str">
        <f>IF(G36="","",SUM(F24:F35)/G36)</f>
        <v/>
      </c>
    </row>
    <row r="37" spans="1:16383" s="18" customFormat="1"/>
    <row r="38" spans="1:16383" s="40" customFormat="1">
      <c r="A38" s="18"/>
      <c r="B38" s="141" t="s">
        <v>1984</v>
      </c>
      <c r="C38" s="142"/>
      <c r="D38" s="143"/>
      <c r="E38" s="143"/>
      <c r="F38" s="143"/>
      <c r="G38" s="143"/>
      <c r="H38" s="143"/>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c r="IF38" s="43"/>
      <c r="IG38" s="43"/>
      <c r="IH38" s="43"/>
      <c r="II38" s="43"/>
      <c r="IJ38" s="43"/>
      <c r="IK38" s="43"/>
      <c r="IL38" s="43"/>
      <c r="IM38" s="43"/>
      <c r="IN38" s="43"/>
      <c r="IO38" s="43"/>
      <c r="IP38" s="43"/>
      <c r="IQ38" s="43"/>
      <c r="IR38" s="43"/>
      <c r="IS38" s="43"/>
      <c r="IT38" s="43"/>
      <c r="IU38" s="43"/>
      <c r="IV38" s="43"/>
      <c r="IW38" s="43"/>
      <c r="IX38" s="43"/>
      <c r="IY38" s="43"/>
      <c r="IZ38" s="43"/>
      <c r="JA38" s="43"/>
      <c r="JB38" s="43"/>
      <c r="JC38" s="43"/>
      <c r="JD38" s="43"/>
      <c r="JE38" s="43"/>
      <c r="JF38" s="43"/>
      <c r="JG38" s="43"/>
      <c r="JH38" s="43"/>
      <c r="JI38" s="43"/>
      <c r="JJ38" s="43"/>
      <c r="JK38" s="43"/>
      <c r="JL38" s="43"/>
      <c r="JM38" s="43"/>
      <c r="JN38" s="43"/>
      <c r="JO38" s="43"/>
      <c r="JP38" s="43"/>
      <c r="JQ38" s="43"/>
      <c r="JR38" s="43"/>
      <c r="JS38" s="43"/>
      <c r="JT38" s="43"/>
      <c r="JU38" s="43"/>
      <c r="JV38" s="43"/>
      <c r="JW38" s="43"/>
      <c r="JX38" s="43"/>
      <c r="JY38" s="43"/>
      <c r="JZ38" s="43"/>
      <c r="KA38" s="43"/>
      <c r="KB38" s="43"/>
      <c r="KC38" s="43"/>
      <c r="KD38" s="43"/>
      <c r="KE38" s="43"/>
      <c r="KF38" s="43"/>
      <c r="KG38" s="43"/>
      <c r="KH38" s="43"/>
      <c r="KI38" s="43"/>
      <c r="KJ38" s="43"/>
      <c r="KK38" s="43"/>
      <c r="KL38" s="43"/>
      <c r="KM38" s="43"/>
      <c r="KN38" s="43"/>
      <c r="KO38" s="43"/>
      <c r="KP38" s="43"/>
      <c r="KQ38" s="43"/>
      <c r="KR38" s="43"/>
      <c r="KS38" s="43"/>
      <c r="KT38" s="43"/>
      <c r="KU38" s="43"/>
      <c r="KV38" s="43"/>
      <c r="KW38" s="43"/>
      <c r="KX38" s="43"/>
      <c r="KY38" s="43"/>
      <c r="KZ38" s="43"/>
      <c r="LA38" s="43"/>
      <c r="LB38" s="43"/>
      <c r="LC38" s="43"/>
      <c r="LD38" s="43"/>
      <c r="LE38" s="43"/>
      <c r="LF38" s="43"/>
      <c r="LG38" s="43"/>
      <c r="LH38" s="43"/>
      <c r="LI38" s="43"/>
      <c r="LJ38" s="43"/>
      <c r="LK38" s="43"/>
      <c r="LL38" s="43"/>
      <c r="LM38" s="43"/>
      <c r="LN38" s="43"/>
      <c r="LO38" s="43"/>
      <c r="LP38" s="43"/>
      <c r="LQ38" s="43"/>
      <c r="LR38" s="43"/>
      <c r="LS38" s="43"/>
      <c r="LT38" s="43"/>
      <c r="LU38" s="43"/>
      <c r="LV38" s="43"/>
      <c r="LW38" s="43"/>
      <c r="LX38" s="43"/>
      <c r="LY38" s="43"/>
      <c r="LZ38" s="43"/>
      <c r="MA38" s="43"/>
      <c r="MB38" s="43"/>
      <c r="MC38" s="43"/>
      <c r="MD38" s="43"/>
      <c r="ME38" s="43"/>
      <c r="MF38" s="43"/>
      <c r="MG38" s="43"/>
      <c r="MH38" s="43"/>
      <c r="MI38" s="43"/>
      <c r="MJ38" s="43"/>
      <c r="MK38" s="43"/>
      <c r="ML38" s="43"/>
      <c r="MM38" s="43"/>
      <c r="MN38" s="43"/>
      <c r="MO38" s="43"/>
      <c r="MP38" s="43"/>
      <c r="MQ38" s="43"/>
      <c r="MR38" s="43"/>
      <c r="MS38" s="43"/>
      <c r="MT38" s="43"/>
      <c r="MU38" s="43"/>
      <c r="MV38" s="43"/>
      <c r="MW38" s="43"/>
      <c r="MX38" s="43"/>
      <c r="MY38" s="43"/>
      <c r="MZ38" s="43"/>
      <c r="NA38" s="43"/>
      <c r="NB38" s="43"/>
      <c r="NC38" s="43"/>
      <c r="ND38" s="43"/>
      <c r="NE38" s="43"/>
      <c r="NF38" s="43"/>
      <c r="NG38" s="43"/>
      <c r="NH38" s="43"/>
      <c r="NI38" s="43"/>
      <c r="NJ38" s="43"/>
      <c r="NK38" s="43"/>
      <c r="NL38" s="43"/>
      <c r="NM38" s="43"/>
      <c r="NN38" s="43"/>
      <c r="NO38" s="43"/>
      <c r="NP38" s="43"/>
      <c r="NQ38" s="43"/>
      <c r="NR38" s="43"/>
      <c r="NS38" s="43"/>
      <c r="NT38" s="43"/>
      <c r="NU38" s="43"/>
      <c r="NV38" s="43"/>
      <c r="NW38" s="43"/>
      <c r="NX38" s="43"/>
      <c r="NY38" s="43"/>
      <c r="NZ38" s="43"/>
      <c r="OA38" s="43"/>
      <c r="OB38" s="43"/>
      <c r="OC38" s="43"/>
      <c r="OD38" s="43"/>
      <c r="OE38" s="43"/>
      <c r="OF38" s="43"/>
      <c r="OG38" s="43"/>
      <c r="OH38" s="43"/>
      <c r="OI38" s="43"/>
      <c r="OJ38" s="43"/>
      <c r="OK38" s="43"/>
      <c r="OL38" s="43"/>
      <c r="OM38" s="43"/>
      <c r="ON38" s="43"/>
      <c r="OO38" s="43"/>
      <c r="OP38" s="43"/>
      <c r="OQ38" s="43"/>
      <c r="OR38" s="43"/>
      <c r="OS38" s="43"/>
      <c r="OT38" s="43"/>
      <c r="OU38" s="43"/>
      <c r="OV38" s="43"/>
      <c r="OW38" s="43"/>
      <c r="OX38" s="43"/>
      <c r="OY38" s="43"/>
      <c r="OZ38" s="43"/>
      <c r="PA38" s="43"/>
      <c r="PB38" s="43"/>
      <c r="PC38" s="43"/>
      <c r="PD38" s="43"/>
      <c r="PE38" s="43"/>
      <c r="PF38" s="43"/>
      <c r="PG38" s="43"/>
      <c r="PH38" s="43"/>
      <c r="PI38" s="43"/>
      <c r="PJ38" s="43"/>
      <c r="PK38" s="43"/>
      <c r="PL38" s="43"/>
      <c r="PM38" s="43"/>
      <c r="PN38" s="43"/>
      <c r="PO38" s="43"/>
      <c r="PP38" s="43"/>
      <c r="PQ38" s="43"/>
      <c r="PR38" s="43"/>
      <c r="PS38" s="43"/>
      <c r="PT38" s="43"/>
      <c r="PU38" s="43"/>
      <c r="PV38" s="43"/>
      <c r="PW38" s="43"/>
      <c r="PX38" s="43"/>
      <c r="PY38" s="43"/>
      <c r="PZ38" s="43"/>
      <c r="QA38" s="43"/>
      <c r="QB38" s="43"/>
      <c r="QC38" s="43"/>
      <c r="QD38" s="43"/>
      <c r="QE38" s="43"/>
      <c r="QF38" s="43"/>
      <c r="QG38" s="43"/>
      <c r="QH38" s="43"/>
      <c r="QI38" s="43"/>
      <c r="QJ38" s="43"/>
      <c r="QK38" s="43"/>
      <c r="QL38" s="43"/>
      <c r="QM38" s="43"/>
      <c r="QN38" s="43"/>
      <c r="QO38" s="43"/>
      <c r="QP38" s="43"/>
      <c r="QQ38" s="43"/>
      <c r="QR38" s="43"/>
      <c r="QS38" s="43"/>
      <c r="QT38" s="43"/>
      <c r="QU38" s="43"/>
      <c r="QV38" s="43"/>
      <c r="QW38" s="43"/>
      <c r="QX38" s="43"/>
      <c r="QY38" s="43"/>
      <c r="QZ38" s="43"/>
      <c r="RA38" s="43"/>
      <c r="RB38" s="43"/>
      <c r="RC38" s="43"/>
      <c r="RD38" s="43"/>
      <c r="RE38" s="43"/>
      <c r="RF38" s="43"/>
      <c r="RG38" s="43"/>
      <c r="RH38" s="43"/>
      <c r="RI38" s="43"/>
      <c r="RJ38" s="43"/>
      <c r="RK38" s="43"/>
      <c r="RL38" s="43"/>
      <c r="RM38" s="43"/>
      <c r="RN38" s="43"/>
      <c r="RO38" s="43"/>
      <c r="RP38" s="43"/>
      <c r="RQ38" s="43"/>
      <c r="RR38" s="43"/>
      <c r="RS38" s="43"/>
      <c r="RT38" s="43"/>
      <c r="RU38" s="43"/>
      <c r="RV38" s="43"/>
      <c r="RW38" s="43"/>
      <c r="RX38" s="43"/>
      <c r="RY38" s="43"/>
      <c r="RZ38" s="43"/>
      <c r="SA38" s="43"/>
      <c r="SB38" s="43"/>
      <c r="SC38" s="43"/>
      <c r="SD38" s="43"/>
      <c r="SE38" s="43"/>
      <c r="SF38" s="43"/>
      <c r="SG38" s="43"/>
      <c r="SH38" s="43"/>
      <c r="SI38" s="43"/>
      <c r="SJ38" s="43"/>
      <c r="SK38" s="43"/>
      <c r="SL38" s="43"/>
      <c r="SM38" s="43"/>
      <c r="SN38" s="43"/>
      <c r="SO38" s="43"/>
      <c r="SP38" s="43"/>
      <c r="SQ38" s="43"/>
      <c r="SR38" s="43"/>
      <c r="SS38" s="43"/>
      <c r="ST38" s="43"/>
      <c r="SU38" s="43"/>
      <c r="SV38" s="43"/>
      <c r="SW38" s="43"/>
      <c r="SX38" s="43"/>
      <c r="SY38" s="43"/>
      <c r="SZ38" s="43"/>
      <c r="TA38" s="43"/>
      <c r="TB38" s="43"/>
      <c r="TC38" s="43"/>
      <c r="TD38" s="43"/>
      <c r="TE38" s="43"/>
      <c r="TF38" s="43"/>
      <c r="TG38" s="43"/>
      <c r="TH38" s="43"/>
      <c r="TI38" s="43"/>
      <c r="TJ38" s="43"/>
      <c r="TK38" s="43"/>
      <c r="TL38" s="43"/>
      <c r="TM38" s="43"/>
      <c r="TN38" s="43"/>
      <c r="TO38" s="43"/>
      <c r="TP38" s="43"/>
      <c r="TQ38" s="43"/>
      <c r="TR38" s="43"/>
      <c r="TS38" s="43"/>
      <c r="TT38" s="43"/>
      <c r="TU38" s="43"/>
      <c r="TV38" s="43"/>
      <c r="TW38" s="43"/>
      <c r="TX38" s="43"/>
      <c r="TY38" s="43"/>
      <c r="TZ38" s="43"/>
      <c r="UA38" s="43"/>
      <c r="UB38" s="43"/>
      <c r="UC38" s="43"/>
      <c r="UD38" s="43"/>
      <c r="UE38" s="43"/>
      <c r="UF38" s="43"/>
      <c r="UG38" s="43"/>
      <c r="UH38" s="43"/>
      <c r="UI38" s="43"/>
      <c r="UJ38" s="43"/>
      <c r="UK38" s="43"/>
      <c r="UL38" s="43"/>
      <c r="UM38" s="43"/>
      <c r="UN38" s="43"/>
      <c r="UO38" s="43"/>
      <c r="UP38" s="43"/>
      <c r="UQ38" s="43"/>
      <c r="UR38" s="43"/>
      <c r="US38" s="43"/>
      <c r="UT38" s="43"/>
      <c r="UU38" s="43"/>
      <c r="UV38" s="43"/>
      <c r="UW38" s="43"/>
      <c r="UX38" s="43"/>
      <c r="UY38" s="43"/>
      <c r="UZ38" s="43"/>
      <c r="VA38" s="43"/>
      <c r="VB38" s="43"/>
      <c r="VC38" s="43"/>
      <c r="VD38" s="43"/>
      <c r="VE38" s="43"/>
      <c r="VF38" s="43"/>
      <c r="VG38" s="43"/>
      <c r="VH38" s="43"/>
      <c r="VI38" s="43"/>
      <c r="VJ38" s="43"/>
      <c r="VK38" s="43"/>
      <c r="VL38" s="43"/>
      <c r="VM38" s="43"/>
      <c r="VN38" s="43"/>
      <c r="VO38" s="43"/>
      <c r="VP38" s="43"/>
      <c r="VQ38" s="43"/>
      <c r="VR38" s="43"/>
      <c r="VS38" s="43"/>
      <c r="VT38" s="43"/>
      <c r="VU38" s="43"/>
      <c r="VV38" s="43"/>
      <c r="VW38" s="43"/>
      <c r="VX38" s="43"/>
      <c r="VY38" s="43"/>
      <c r="VZ38" s="43"/>
      <c r="WA38" s="43"/>
      <c r="WB38" s="43"/>
      <c r="WC38" s="43"/>
      <c r="WD38" s="43"/>
      <c r="WE38" s="43"/>
      <c r="WF38" s="43"/>
      <c r="WG38" s="43"/>
      <c r="WH38" s="43"/>
      <c r="WI38" s="43"/>
      <c r="WJ38" s="43"/>
      <c r="WK38" s="43"/>
      <c r="WL38" s="43"/>
      <c r="WM38" s="43"/>
      <c r="WN38" s="43"/>
      <c r="WO38" s="43"/>
      <c r="WP38" s="43"/>
      <c r="WQ38" s="43"/>
      <c r="WR38" s="43"/>
      <c r="WS38" s="43"/>
      <c r="WT38" s="43"/>
      <c r="WU38" s="43"/>
      <c r="WV38" s="43"/>
      <c r="WW38" s="43"/>
      <c r="WX38" s="43"/>
      <c r="WY38" s="43"/>
      <c r="WZ38" s="43"/>
      <c r="XA38" s="43"/>
      <c r="XB38" s="43"/>
      <c r="XC38" s="43"/>
      <c r="XD38" s="43"/>
      <c r="XE38" s="43"/>
      <c r="XF38" s="43"/>
      <c r="XG38" s="43"/>
      <c r="XH38" s="43"/>
      <c r="XI38" s="43"/>
      <c r="XJ38" s="43"/>
      <c r="XK38" s="43"/>
      <c r="XL38" s="43"/>
      <c r="XM38" s="43"/>
      <c r="XN38" s="43"/>
      <c r="XO38" s="43"/>
      <c r="XP38" s="43"/>
      <c r="XQ38" s="43"/>
      <c r="XR38" s="43"/>
      <c r="XS38" s="43"/>
      <c r="XT38" s="43"/>
      <c r="XU38" s="43"/>
      <c r="XV38" s="43"/>
      <c r="XW38" s="43"/>
      <c r="XX38" s="43"/>
      <c r="XY38" s="43"/>
      <c r="XZ38" s="43"/>
      <c r="YA38" s="43"/>
      <c r="YB38" s="43"/>
      <c r="YC38" s="43"/>
      <c r="YD38" s="43"/>
      <c r="YE38" s="43"/>
      <c r="YF38" s="43"/>
      <c r="YG38" s="43"/>
      <c r="YH38" s="43"/>
      <c r="YI38" s="43"/>
      <c r="YJ38" s="43"/>
      <c r="YK38" s="43"/>
      <c r="YL38" s="43"/>
      <c r="YM38" s="43"/>
      <c r="YN38" s="43"/>
      <c r="YO38" s="43"/>
      <c r="YP38" s="43"/>
      <c r="YQ38" s="43"/>
      <c r="YR38" s="43"/>
      <c r="YS38" s="43"/>
      <c r="YT38" s="43"/>
      <c r="YU38" s="43"/>
      <c r="YV38" s="43"/>
      <c r="YW38" s="43"/>
      <c r="YX38" s="43"/>
      <c r="YY38" s="43"/>
      <c r="YZ38" s="43"/>
      <c r="ZA38" s="43"/>
      <c r="ZB38" s="43"/>
      <c r="ZC38" s="43"/>
      <c r="ZD38" s="43"/>
      <c r="ZE38" s="43"/>
      <c r="ZF38" s="43"/>
      <c r="ZG38" s="43"/>
      <c r="ZH38" s="43"/>
      <c r="ZI38" s="43"/>
      <c r="ZJ38" s="43"/>
      <c r="ZK38" s="43"/>
      <c r="ZL38" s="43"/>
      <c r="ZM38" s="43"/>
      <c r="ZN38" s="43"/>
      <c r="ZO38" s="43"/>
      <c r="ZP38" s="43"/>
      <c r="ZQ38" s="43"/>
      <c r="ZR38" s="43"/>
      <c r="ZS38" s="43"/>
      <c r="ZT38" s="43"/>
      <c r="ZU38" s="43"/>
      <c r="ZV38" s="43"/>
      <c r="ZW38" s="43"/>
      <c r="ZX38" s="43"/>
      <c r="ZY38" s="43"/>
      <c r="ZZ38" s="43"/>
      <c r="AAA38" s="43"/>
      <c r="AAB38" s="43"/>
      <c r="AAC38" s="43"/>
      <c r="AAD38" s="43"/>
      <c r="AAE38" s="43"/>
      <c r="AAF38" s="43"/>
      <c r="AAG38" s="43"/>
      <c r="AAH38" s="43"/>
      <c r="AAI38" s="43"/>
      <c r="AAJ38" s="43"/>
      <c r="AAK38" s="43"/>
      <c r="AAL38" s="43"/>
      <c r="AAM38" s="43"/>
      <c r="AAN38" s="43"/>
      <c r="AAO38" s="43"/>
      <c r="AAP38" s="43"/>
      <c r="AAQ38" s="43"/>
      <c r="AAR38" s="43"/>
      <c r="AAS38" s="43"/>
      <c r="AAT38" s="43"/>
      <c r="AAU38" s="43"/>
      <c r="AAV38" s="43"/>
      <c r="AAW38" s="43"/>
      <c r="AAX38" s="43"/>
      <c r="AAY38" s="43"/>
      <c r="AAZ38" s="43"/>
      <c r="ABA38" s="43"/>
      <c r="ABB38" s="43"/>
      <c r="ABC38" s="43"/>
      <c r="ABD38" s="43"/>
      <c r="ABE38" s="43"/>
      <c r="ABF38" s="43"/>
      <c r="ABG38" s="43"/>
      <c r="ABH38" s="43"/>
      <c r="ABI38" s="43"/>
      <c r="ABJ38" s="43"/>
      <c r="ABK38" s="43"/>
      <c r="ABL38" s="43"/>
      <c r="ABM38" s="43"/>
      <c r="ABN38" s="43"/>
      <c r="ABO38" s="43"/>
      <c r="ABP38" s="43"/>
      <c r="ABQ38" s="43"/>
      <c r="ABR38" s="43"/>
      <c r="ABS38" s="43"/>
      <c r="ABT38" s="43"/>
      <c r="ABU38" s="43"/>
      <c r="ABV38" s="43"/>
      <c r="ABW38" s="43"/>
      <c r="ABX38" s="43"/>
      <c r="ABY38" s="43"/>
      <c r="ABZ38" s="43"/>
      <c r="ACA38" s="43"/>
      <c r="ACB38" s="43"/>
      <c r="ACC38" s="43"/>
      <c r="ACD38" s="43"/>
      <c r="ACE38" s="43"/>
      <c r="ACF38" s="43"/>
      <c r="ACG38" s="43"/>
      <c r="ACH38" s="43"/>
      <c r="ACI38" s="43"/>
      <c r="ACJ38" s="43"/>
      <c r="ACK38" s="43"/>
      <c r="ACL38" s="43"/>
      <c r="ACM38" s="43"/>
      <c r="ACN38" s="43"/>
      <c r="ACO38" s="43"/>
      <c r="ACP38" s="43"/>
      <c r="ACQ38" s="43"/>
      <c r="ACR38" s="43"/>
      <c r="ACS38" s="43"/>
      <c r="ACT38" s="43"/>
      <c r="ACU38" s="43"/>
      <c r="ACV38" s="43"/>
      <c r="ACW38" s="43"/>
      <c r="ACX38" s="43"/>
      <c r="ACY38" s="43"/>
      <c r="ACZ38" s="43"/>
      <c r="ADA38" s="43"/>
      <c r="ADB38" s="43"/>
      <c r="ADC38" s="43"/>
      <c r="ADD38" s="43"/>
      <c r="ADE38" s="43"/>
      <c r="ADF38" s="43"/>
      <c r="ADG38" s="43"/>
      <c r="ADH38" s="43"/>
      <c r="ADI38" s="43"/>
      <c r="ADJ38" s="43"/>
      <c r="ADK38" s="43"/>
      <c r="ADL38" s="43"/>
      <c r="ADM38" s="43"/>
      <c r="ADN38" s="43"/>
      <c r="ADO38" s="43"/>
      <c r="ADP38" s="43"/>
      <c r="ADQ38" s="43"/>
      <c r="ADR38" s="43"/>
      <c r="ADS38" s="43"/>
      <c r="ADT38" s="43"/>
      <c r="ADU38" s="43"/>
      <c r="ADV38" s="43"/>
      <c r="ADW38" s="43"/>
      <c r="ADX38" s="43"/>
      <c r="ADY38" s="43"/>
      <c r="ADZ38" s="43"/>
      <c r="AEA38" s="43"/>
      <c r="AEB38" s="43"/>
      <c r="AEC38" s="43"/>
      <c r="AED38" s="43"/>
      <c r="AEE38" s="43"/>
      <c r="AEF38" s="43"/>
      <c r="AEG38" s="43"/>
      <c r="AEH38" s="43"/>
      <c r="AEI38" s="43"/>
      <c r="AEJ38" s="43"/>
      <c r="AEK38" s="43"/>
      <c r="AEL38" s="43"/>
      <c r="AEM38" s="43"/>
      <c r="AEN38" s="43"/>
      <c r="AEO38" s="43"/>
      <c r="AEP38" s="43"/>
      <c r="AEQ38" s="43"/>
      <c r="AER38" s="43"/>
      <c r="AES38" s="43"/>
      <c r="AET38" s="43"/>
      <c r="AEU38" s="43"/>
      <c r="AEV38" s="43"/>
      <c r="AEW38" s="43"/>
      <c r="AEX38" s="43"/>
      <c r="AEY38" s="43"/>
      <c r="AEZ38" s="43"/>
      <c r="AFA38" s="43"/>
      <c r="AFB38" s="43"/>
      <c r="AFC38" s="43"/>
      <c r="AFD38" s="43"/>
      <c r="AFE38" s="43"/>
      <c r="AFF38" s="43"/>
      <c r="AFG38" s="43"/>
      <c r="AFH38" s="43"/>
      <c r="AFI38" s="43"/>
      <c r="AFJ38" s="43"/>
      <c r="AFK38" s="43"/>
      <c r="AFL38" s="43"/>
      <c r="AFM38" s="43"/>
      <c r="AFN38" s="43"/>
      <c r="AFO38" s="43"/>
      <c r="AFP38" s="43"/>
      <c r="AFQ38" s="43"/>
      <c r="AFR38" s="43"/>
      <c r="AFS38" s="43"/>
      <c r="AFT38" s="43"/>
      <c r="AFU38" s="43"/>
      <c r="AFV38" s="43"/>
      <c r="AFW38" s="43"/>
      <c r="AFX38" s="43"/>
      <c r="AFY38" s="43"/>
      <c r="AFZ38" s="43"/>
      <c r="AGA38" s="43"/>
      <c r="AGB38" s="43"/>
      <c r="AGC38" s="43"/>
      <c r="AGD38" s="43"/>
      <c r="AGE38" s="43"/>
      <c r="AGF38" s="43"/>
      <c r="AGG38" s="43"/>
      <c r="AGH38" s="43"/>
      <c r="AGI38" s="43"/>
      <c r="AGJ38" s="43"/>
      <c r="AGK38" s="43"/>
      <c r="AGL38" s="43"/>
      <c r="AGM38" s="43"/>
      <c r="AGN38" s="43"/>
      <c r="AGO38" s="43"/>
      <c r="AGP38" s="43"/>
      <c r="AGQ38" s="43"/>
      <c r="AGR38" s="43"/>
      <c r="AGS38" s="43"/>
      <c r="AGT38" s="43"/>
      <c r="AGU38" s="43"/>
      <c r="AGV38" s="43"/>
      <c r="AGW38" s="43"/>
      <c r="AGX38" s="43"/>
      <c r="AGY38" s="43"/>
      <c r="AGZ38" s="43"/>
      <c r="AHA38" s="43"/>
      <c r="AHB38" s="43"/>
      <c r="AHC38" s="43"/>
      <c r="AHD38" s="43"/>
      <c r="AHE38" s="43"/>
      <c r="AHF38" s="43"/>
      <c r="AHG38" s="43"/>
      <c r="AHH38" s="43"/>
      <c r="AHI38" s="43"/>
      <c r="AHJ38" s="43"/>
      <c r="AHK38" s="43"/>
      <c r="AHL38" s="43"/>
      <c r="AHM38" s="43"/>
      <c r="AHN38" s="43"/>
      <c r="AHO38" s="43"/>
      <c r="AHP38" s="43"/>
      <c r="AHQ38" s="43"/>
      <c r="AHR38" s="43"/>
      <c r="AHS38" s="43"/>
      <c r="AHT38" s="43"/>
      <c r="AHU38" s="43"/>
      <c r="AHV38" s="43"/>
      <c r="AHW38" s="43"/>
      <c r="AHX38" s="43"/>
      <c r="AHY38" s="43"/>
      <c r="AHZ38" s="43"/>
      <c r="AIA38" s="43"/>
      <c r="AIB38" s="43"/>
      <c r="AIC38" s="43"/>
      <c r="AID38" s="43"/>
      <c r="AIE38" s="43"/>
      <c r="AIF38" s="43"/>
      <c r="AIG38" s="43"/>
      <c r="AIH38" s="43"/>
      <c r="AII38" s="43"/>
      <c r="AIJ38" s="43"/>
      <c r="AIK38" s="43"/>
      <c r="AIL38" s="43"/>
      <c r="AIM38" s="43"/>
      <c r="AIN38" s="43"/>
      <c r="AIO38" s="43"/>
      <c r="AIP38" s="43"/>
      <c r="AIQ38" s="43"/>
      <c r="AIR38" s="43"/>
      <c r="AIS38" s="43"/>
      <c r="AIT38" s="43"/>
      <c r="AIU38" s="43"/>
      <c r="AIV38" s="43"/>
      <c r="AIW38" s="43"/>
      <c r="AIX38" s="43"/>
      <c r="AIY38" s="43"/>
      <c r="AIZ38" s="43"/>
      <c r="AJA38" s="43"/>
      <c r="AJB38" s="43"/>
      <c r="AJC38" s="43"/>
      <c r="AJD38" s="43"/>
      <c r="AJE38" s="43"/>
      <c r="AJF38" s="43"/>
      <c r="AJG38" s="43"/>
      <c r="AJH38" s="43"/>
      <c r="AJI38" s="43"/>
      <c r="AJJ38" s="43"/>
      <c r="AJK38" s="43"/>
      <c r="AJL38" s="43"/>
      <c r="AJM38" s="43"/>
      <c r="AJN38" s="43"/>
      <c r="AJO38" s="43"/>
      <c r="AJP38" s="43"/>
      <c r="AJQ38" s="43"/>
      <c r="AJR38" s="43"/>
      <c r="AJS38" s="43"/>
      <c r="AJT38" s="43"/>
      <c r="AJU38" s="43"/>
      <c r="AJV38" s="43"/>
      <c r="AJW38" s="43"/>
      <c r="AJX38" s="43"/>
      <c r="AJY38" s="43"/>
      <c r="AJZ38" s="43"/>
      <c r="AKA38" s="43"/>
      <c r="AKB38" s="43"/>
      <c r="AKC38" s="43"/>
      <c r="AKD38" s="43"/>
      <c r="AKE38" s="43"/>
      <c r="AKF38" s="43"/>
      <c r="AKG38" s="43"/>
      <c r="AKH38" s="43"/>
      <c r="AKI38" s="43"/>
      <c r="AKJ38" s="43"/>
      <c r="AKK38" s="43"/>
      <c r="AKL38" s="43"/>
      <c r="AKM38" s="43"/>
      <c r="AKN38" s="43"/>
      <c r="AKO38" s="43"/>
      <c r="AKP38" s="43"/>
      <c r="AKQ38" s="43"/>
      <c r="AKR38" s="43"/>
      <c r="AKS38" s="43"/>
      <c r="AKT38" s="43"/>
      <c r="AKU38" s="43"/>
      <c r="AKV38" s="43"/>
      <c r="AKW38" s="43"/>
      <c r="AKX38" s="43"/>
      <c r="AKY38" s="43"/>
      <c r="AKZ38" s="43"/>
      <c r="ALA38" s="43"/>
      <c r="ALB38" s="43"/>
      <c r="ALC38" s="43"/>
      <c r="ALD38" s="43"/>
      <c r="ALE38" s="43"/>
      <c r="ALF38" s="43"/>
      <c r="ALG38" s="43"/>
      <c r="ALH38" s="43"/>
      <c r="ALI38" s="43"/>
      <c r="ALJ38" s="43"/>
      <c r="ALK38" s="43"/>
      <c r="ALL38" s="43"/>
      <c r="ALM38" s="43"/>
      <c r="ALN38" s="43"/>
      <c r="ALO38" s="43"/>
      <c r="ALP38" s="43"/>
      <c r="ALQ38" s="43"/>
      <c r="ALR38" s="43"/>
      <c r="ALS38" s="43"/>
      <c r="ALT38" s="43"/>
      <c r="ALU38" s="43"/>
      <c r="ALV38" s="43"/>
      <c r="ALW38" s="43"/>
      <c r="ALX38" s="43"/>
      <c r="ALY38" s="43"/>
      <c r="ALZ38" s="43"/>
      <c r="AMA38" s="43"/>
      <c r="AMB38" s="43"/>
      <c r="AMC38" s="43"/>
      <c r="AMD38" s="43"/>
      <c r="AME38" s="43"/>
      <c r="AMF38" s="43"/>
      <c r="AMG38" s="43"/>
      <c r="AMH38" s="43"/>
      <c r="AMI38" s="43"/>
      <c r="AMJ38" s="43"/>
      <c r="AMK38" s="43"/>
      <c r="AML38" s="43"/>
      <c r="AMM38" s="43"/>
      <c r="AMN38" s="43"/>
      <c r="AMO38" s="43"/>
      <c r="AMP38" s="43"/>
      <c r="AMQ38" s="43"/>
      <c r="AMR38" s="43"/>
      <c r="AMS38" s="43"/>
      <c r="AMT38" s="43"/>
      <c r="AMU38" s="43"/>
      <c r="AMV38" s="43"/>
      <c r="AMW38" s="43"/>
      <c r="AMX38" s="43"/>
      <c r="AMY38" s="43"/>
      <c r="AMZ38" s="43"/>
      <c r="ANA38" s="43"/>
      <c r="ANB38" s="43"/>
      <c r="ANC38" s="43"/>
      <c r="AND38" s="43"/>
      <c r="ANE38" s="43"/>
      <c r="ANF38" s="43"/>
      <c r="ANG38" s="43"/>
      <c r="ANH38" s="43"/>
      <c r="ANI38" s="43"/>
      <c r="ANJ38" s="43"/>
      <c r="ANK38" s="43"/>
      <c r="ANL38" s="43"/>
      <c r="ANM38" s="43"/>
      <c r="ANN38" s="43"/>
      <c r="ANO38" s="43"/>
      <c r="ANP38" s="43"/>
      <c r="ANQ38" s="43"/>
      <c r="ANR38" s="43"/>
      <c r="ANS38" s="43"/>
      <c r="ANT38" s="43"/>
      <c r="ANU38" s="43"/>
      <c r="ANV38" s="43"/>
      <c r="ANW38" s="43"/>
      <c r="ANX38" s="43"/>
      <c r="ANY38" s="43"/>
      <c r="ANZ38" s="43"/>
      <c r="AOA38" s="43"/>
      <c r="AOB38" s="43"/>
      <c r="AOC38" s="43"/>
      <c r="AOD38" s="43"/>
      <c r="AOE38" s="43"/>
      <c r="AOF38" s="43"/>
      <c r="AOG38" s="43"/>
      <c r="AOH38" s="43"/>
      <c r="AOI38" s="43"/>
      <c r="AOJ38" s="43"/>
      <c r="AOK38" s="43"/>
      <c r="AOL38" s="43"/>
      <c r="AOM38" s="43"/>
      <c r="AON38" s="43"/>
      <c r="AOO38" s="43"/>
      <c r="AOP38" s="43"/>
      <c r="AOQ38" s="43"/>
      <c r="AOR38" s="43"/>
      <c r="AOS38" s="43"/>
      <c r="AOT38" s="43"/>
      <c r="AOU38" s="43"/>
      <c r="AOV38" s="43"/>
      <c r="AOW38" s="43"/>
      <c r="AOX38" s="43"/>
      <c r="AOY38" s="43"/>
      <c r="AOZ38" s="43"/>
      <c r="APA38" s="43"/>
      <c r="APB38" s="43"/>
      <c r="APC38" s="43"/>
      <c r="APD38" s="43"/>
      <c r="APE38" s="43"/>
      <c r="APF38" s="43"/>
      <c r="APG38" s="43"/>
      <c r="APH38" s="43"/>
      <c r="API38" s="43"/>
      <c r="APJ38" s="43"/>
      <c r="APK38" s="43"/>
      <c r="APL38" s="43"/>
      <c r="APM38" s="43"/>
      <c r="APN38" s="43"/>
      <c r="APO38" s="43"/>
      <c r="APP38" s="43"/>
      <c r="APQ38" s="43"/>
      <c r="APR38" s="43"/>
      <c r="APS38" s="43"/>
      <c r="APT38" s="43"/>
      <c r="APU38" s="43"/>
      <c r="APV38" s="43"/>
      <c r="APW38" s="43"/>
      <c r="APX38" s="43"/>
      <c r="APY38" s="43"/>
      <c r="APZ38" s="43"/>
      <c r="AQA38" s="43"/>
      <c r="AQB38" s="43"/>
      <c r="AQC38" s="43"/>
      <c r="AQD38" s="43"/>
      <c r="AQE38" s="43"/>
      <c r="AQF38" s="43"/>
      <c r="AQG38" s="43"/>
      <c r="AQH38" s="43"/>
      <c r="AQI38" s="43"/>
      <c r="AQJ38" s="43"/>
      <c r="AQK38" s="43"/>
      <c r="AQL38" s="43"/>
      <c r="AQM38" s="43"/>
      <c r="AQN38" s="43"/>
      <c r="AQO38" s="43"/>
      <c r="AQP38" s="43"/>
      <c r="AQQ38" s="43"/>
      <c r="AQR38" s="43"/>
      <c r="AQS38" s="43"/>
      <c r="AQT38" s="43"/>
      <c r="AQU38" s="43"/>
      <c r="AQV38" s="43"/>
      <c r="AQW38" s="43"/>
      <c r="AQX38" s="43"/>
      <c r="AQY38" s="43"/>
      <c r="AQZ38" s="43"/>
      <c r="ARA38" s="43"/>
      <c r="ARB38" s="43"/>
      <c r="ARC38" s="43"/>
      <c r="ARD38" s="43"/>
      <c r="ARE38" s="43"/>
      <c r="ARF38" s="43"/>
      <c r="ARG38" s="43"/>
      <c r="ARH38" s="43"/>
      <c r="ARI38" s="43"/>
      <c r="ARJ38" s="43"/>
      <c r="ARK38" s="43"/>
      <c r="ARL38" s="43"/>
      <c r="ARM38" s="43"/>
      <c r="ARN38" s="43"/>
      <c r="ARO38" s="43"/>
      <c r="ARP38" s="43"/>
      <c r="ARQ38" s="43"/>
      <c r="ARR38" s="43"/>
      <c r="ARS38" s="43"/>
      <c r="ART38" s="43"/>
      <c r="ARU38" s="43"/>
      <c r="ARV38" s="43"/>
      <c r="ARW38" s="43"/>
      <c r="ARX38" s="43"/>
      <c r="ARY38" s="43"/>
      <c r="ARZ38" s="43"/>
      <c r="ASA38" s="43"/>
      <c r="ASB38" s="43"/>
      <c r="ASC38" s="43"/>
      <c r="ASD38" s="43"/>
      <c r="ASE38" s="43"/>
      <c r="ASF38" s="43"/>
      <c r="ASG38" s="43"/>
      <c r="ASH38" s="43"/>
      <c r="ASI38" s="43"/>
      <c r="ASJ38" s="43"/>
      <c r="ASK38" s="43"/>
      <c r="ASL38" s="43"/>
      <c r="ASM38" s="43"/>
      <c r="ASN38" s="43"/>
      <c r="ASO38" s="43"/>
      <c r="ASP38" s="43"/>
      <c r="ASQ38" s="43"/>
      <c r="ASR38" s="43"/>
      <c r="ASS38" s="43"/>
      <c r="AST38" s="43"/>
      <c r="ASU38" s="43"/>
      <c r="ASV38" s="43"/>
      <c r="ASW38" s="43"/>
      <c r="ASX38" s="43"/>
      <c r="ASY38" s="43"/>
      <c r="ASZ38" s="43"/>
      <c r="ATA38" s="43"/>
      <c r="ATB38" s="43"/>
      <c r="ATC38" s="43"/>
      <c r="ATD38" s="43"/>
      <c r="ATE38" s="43"/>
      <c r="ATF38" s="43"/>
      <c r="ATG38" s="43"/>
      <c r="ATH38" s="43"/>
      <c r="ATI38" s="43"/>
      <c r="ATJ38" s="43"/>
      <c r="ATK38" s="43"/>
      <c r="ATL38" s="43"/>
      <c r="ATM38" s="43"/>
      <c r="ATN38" s="43"/>
      <c r="ATO38" s="43"/>
      <c r="ATP38" s="43"/>
      <c r="ATQ38" s="43"/>
      <c r="ATR38" s="43"/>
      <c r="ATS38" s="43"/>
      <c r="ATT38" s="43"/>
      <c r="ATU38" s="43"/>
      <c r="ATV38" s="43"/>
      <c r="ATW38" s="43"/>
      <c r="ATX38" s="43"/>
      <c r="ATY38" s="43"/>
      <c r="ATZ38" s="43"/>
      <c r="AUA38" s="43"/>
      <c r="AUB38" s="43"/>
      <c r="AUC38" s="43"/>
      <c r="AUD38" s="43"/>
      <c r="AUE38" s="43"/>
      <c r="AUF38" s="43"/>
      <c r="AUG38" s="43"/>
      <c r="AUH38" s="43"/>
      <c r="AUI38" s="43"/>
      <c r="AUJ38" s="43"/>
      <c r="AUK38" s="43"/>
      <c r="AUL38" s="43"/>
      <c r="AUM38" s="43"/>
      <c r="AUN38" s="43"/>
      <c r="AUO38" s="43"/>
      <c r="AUP38" s="43"/>
      <c r="AUQ38" s="43"/>
      <c r="AUR38" s="43"/>
      <c r="AUS38" s="43"/>
      <c r="AUT38" s="43"/>
      <c r="AUU38" s="43"/>
      <c r="AUV38" s="43"/>
      <c r="AUW38" s="43"/>
      <c r="AUX38" s="43"/>
      <c r="AUY38" s="43"/>
      <c r="AUZ38" s="43"/>
      <c r="AVA38" s="43"/>
      <c r="AVB38" s="43"/>
      <c r="AVC38" s="43"/>
      <c r="AVD38" s="43"/>
      <c r="AVE38" s="43"/>
      <c r="AVF38" s="43"/>
      <c r="AVG38" s="43"/>
      <c r="AVH38" s="43"/>
      <c r="AVI38" s="43"/>
      <c r="AVJ38" s="43"/>
      <c r="AVK38" s="43"/>
      <c r="AVL38" s="43"/>
      <c r="AVM38" s="43"/>
      <c r="AVN38" s="43"/>
      <c r="AVO38" s="43"/>
      <c r="AVP38" s="43"/>
      <c r="AVQ38" s="43"/>
      <c r="AVR38" s="43"/>
      <c r="AVS38" s="43"/>
      <c r="AVT38" s="43"/>
      <c r="AVU38" s="43"/>
      <c r="AVV38" s="43"/>
      <c r="AVW38" s="43"/>
      <c r="AVX38" s="43"/>
      <c r="AVY38" s="43"/>
      <c r="AVZ38" s="43"/>
      <c r="AWA38" s="43"/>
      <c r="AWB38" s="43"/>
      <c r="AWC38" s="43"/>
      <c r="AWD38" s="43"/>
      <c r="AWE38" s="43"/>
      <c r="AWF38" s="43"/>
      <c r="AWG38" s="43"/>
      <c r="AWH38" s="43"/>
      <c r="AWI38" s="43"/>
      <c r="AWJ38" s="43"/>
      <c r="AWK38" s="43"/>
      <c r="AWL38" s="43"/>
      <c r="AWM38" s="43"/>
      <c r="AWN38" s="43"/>
      <c r="AWO38" s="43"/>
      <c r="AWP38" s="43"/>
      <c r="AWQ38" s="43"/>
      <c r="AWR38" s="43"/>
      <c r="AWS38" s="43"/>
      <c r="AWT38" s="43"/>
      <c r="AWU38" s="43"/>
      <c r="AWV38" s="43"/>
      <c r="AWW38" s="43"/>
      <c r="AWX38" s="43"/>
      <c r="AWY38" s="43"/>
      <c r="AWZ38" s="43"/>
      <c r="AXA38" s="43"/>
      <c r="AXB38" s="43"/>
      <c r="AXC38" s="43"/>
      <c r="AXD38" s="43"/>
      <c r="AXE38" s="43"/>
      <c r="AXF38" s="43"/>
      <c r="AXG38" s="43"/>
      <c r="AXH38" s="43"/>
      <c r="AXI38" s="43"/>
      <c r="AXJ38" s="43"/>
      <c r="AXK38" s="43"/>
      <c r="AXL38" s="43"/>
      <c r="AXM38" s="43"/>
      <c r="AXN38" s="43"/>
      <c r="AXO38" s="43"/>
      <c r="AXP38" s="43"/>
      <c r="AXQ38" s="43"/>
      <c r="AXR38" s="43"/>
      <c r="AXS38" s="43"/>
      <c r="AXT38" s="43"/>
      <c r="AXU38" s="43"/>
      <c r="AXV38" s="43"/>
      <c r="AXW38" s="43"/>
      <c r="AXX38" s="43"/>
      <c r="AXY38" s="43"/>
      <c r="AXZ38" s="43"/>
      <c r="AYA38" s="43"/>
      <c r="AYB38" s="43"/>
      <c r="AYC38" s="43"/>
      <c r="AYD38" s="43"/>
      <c r="AYE38" s="43"/>
      <c r="AYF38" s="43"/>
      <c r="AYG38" s="43"/>
      <c r="AYH38" s="43"/>
      <c r="AYI38" s="43"/>
      <c r="AYJ38" s="43"/>
      <c r="AYK38" s="43"/>
      <c r="AYL38" s="43"/>
      <c r="AYM38" s="43"/>
      <c r="AYN38" s="43"/>
      <c r="AYO38" s="43"/>
      <c r="AYP38" s="43"/>
      <c r="AYQ38" s="43"/>
      <c r="AYR38" s="43"/>
      <c r="AYS38" s="43"/>
      <c r="AYT38" s="43"/>
      <c r="AYU38" s="43"/>
      <c r="AYV38" s="43"/>
      <c r="AYW38" s="43"/>
      <c r="AYX38" s="43"/>
      <c r="AYY38" s="43"/>
      <c r="AYZ38" s="43"/>
      <c r="AZA38" s="43"/>
      <c r="AZB38" s="43"/>
      <c r="AZC38" s="43"/>
      <c r="AZD38" s="43"/>
      <c r="AZE38" s="43"/>
      <c r="AZF38" s="43"/>
      <c r="AZG38" s="43"/>
      <c r="AZH38" s="43"/>
      <c r="AZI38" s="43"/>
      <c r="AZJ38" s="43"/>
      <c r="AZK38" s="43"/>
      <c r="AZL38" s="43"/>
      <c r="AZM38" s="43"/>
      <c r="AZN38" s="43"/>
      <c r="AZO38" s="43"/>
      <c r="AZP38" s="43"/>
      <c r="AZQ38" s="43"/>
      <c r="AZR38" s="43"/>
      <c r="AZS38" s="43"/>
      <c r="AZT38" s="43"/>
      <c r="AZU38" s="43"/>
      <c r="AZV38" s="43"/>
      <c r="AZW38" s="43"/>
      <c r="AZX38" s="43"/>
      <c r="AZY38" s="43"/>
      <c r="AZZ38" s="43"/>
      <c r="BAA38" s="43"/>
      <c r="BAB38" s="43"/>
      <c r="BAC38" s="43"/>
      <c r="BAD38" s="43"/>
      <c r="BAE38" s="43"/>
      <c r="BAF38" s="43"/>
      <c r="BAG38" s="43"/>
      <c r="BAH38" s="43"/>
      <c r="BAI38" s="43"/>
      <c r="BAJ38" s="43"/>
      <c r="BAK38" s="43"/>
      <c r="BAL38" s="43"/>
      <c r="BAM38" s="43"/>
      <c r="BAN38" s="43"/>
      <c r="BAO38" s="43"/>
      <c r="BAP38" s="43"/>
      <c r="BAQ38" s="43"/>
      <c r="BAR38" s="43"/>
      <c r="BAS38" s="43"/>
      <c r="BAT38" s="43"/>
      <c r="BAU38" s="43"/>
      <c r="BAV38" s="43"/>
      <c r="BAW38" s="43"/>
      <c r="BAX38" s="43"/>
      <c r="BAY38" s="43"/>
      <c r="BAZ38" s="43"/>
      <c r="BBA38" s="43"/>
      <c r="BBB38" s="43"/>
      <c r="BBC38" s="43"/>
      <c r="BBD38" s="43"/>
      <c r="BBE38" s="43"/>
      <c r="BBF38" s="43"/>
      <c r="BBG38" s="43"/>
      <c r="BBH38" s="43"/>
      <c r="BBI38" s="43"/>
      <c r="BBJ38" s="43"/>
      <c r="BBK38" s="43"/>
      <c r="BBL38" s="43"/>
      <c r="BBM38" s="43"/>
      <c r="BBN38" s="43"/>
      <c r="BBO38" s="43"/>
      <c r="BBP38" s="43"/>
      <c r="BBQ38" s="43"/>
      <c r="BBR38" s="43"/>
      <c r="BBS38" s="43"/>
      <c r="BBT38" s="43"/>
      <c r="BBU38" s="43"/>
      <c r="BBV38" s="43"/>
      <c r="BBW38" s="43"/>
      <c r="BBX38" s="43"/>
      <c r="BBY38" s="43"/>
      <c r="BBZ38" s="43"/>
      <c r="BCA38" s="43"/>
      <c r="BCB38" s="43"/>
      <c r="BCC38" s="43"/>
      <c r="BCD38" s="43"/>
      <c r="BCE38" s="43"/>
      <c r="BCF38" s="43"/>
      <c r="BCG38" s="43"/>
      <c r="BCH38" s="43"/>
      <c r="BCI38" s="43"/>
      <c r="BCJ38" s="43"/>
      <c r="BCK38" s="43"/>
      <c r="BCL38" s="43"/>
      <c r="BCM38" s="43"/>
      <c r="BCN38" s="43"/>
      <c r="BCO38" s="43"/>
      <c r="BCP38" s="43"/>
      <c r="BCQ38" s="43"/>
      <c r="BCR38" s="43"/>
      <c r="BCS38" s="43"/>
      <c r="BCT38" s="43"/>
      <c r="BCU38" s="43"/>
      <c r="BCV38" s="43"/>
      <c r="BCW38" s="43"/>
      <c r="BCX38" s="43"/>
      <c r="BCY38" s="43"/>
      <c r="BCZ38" s="43"/>
      <c r="BDA38" s="43"/>
      <c r="BDB38" s="43"/>
      <c r="BDC38" s="43"/>
      <c r="BDD38" s="43"/>
      <c r="BDE38" s="43"/>
      <c r="BDF38" s="43"/>
      <c r="BDG38" s="43"/>
      <c r="BDH38" s="43"/>
      <c r="BDI38" s="43"/>
      <c r="BDJ38" s="43"/>
      <c r="BDK38" s="43"/>
      <c r="BDL38" s="43"/>
      <c r="BDM38" s="43"/>
      <c r="BDN38" s="43"/>
      <c r="BDO38" s="43"/>
      <c r="BDP38" s="43"/>
      <c r="BDQ38" s="43"/>
      <c r="BDR38" s="43"/>
      <c r="BDS38" s="43"/>
      <c r="BDT38" s="43"/>
      <c r="BDU38" s="43"/>
      <c r="BDV38" s="43"/>
      <c r="BDW38" s="43"/>
      <c r="BDX38" s="43"/>
      <c r="BDY38" s="43"/>
      <c r="BDZ38" s="43"/>
      <c r="BEA38" s="43"/>
      <c r="BEB38" s="43"/>
      <c r="BEC38" s="43"/>
      <c r="BED38" s="43"/>
      <c r="BEE38" s="43"/>
      <c r="BEF38" s="43"/>
      <c r="BEG38" s="43"/>
      <c r="BEH38" s="43"/>
      <c r="BEI38" s="43"/>
      <c r="BEJ38" s="43"/>
      <c r="BEK38" s="43"/>
      <c r="BEL38" s="43"/>
      <c r="BEM38" s="43"/>
      <c r="BEN38" s="43"/>
      <c r="BEO38" s="43"/>
      <c r="BEP38" s="43"/>
      <c r="BEQ38" s="43"/>
      <c r="BER38" s="43"/>
      <c r="BES38" s="43"/>
      <c r="BET38" s="43"/>
      <c r="BEU38" s="43"/>
      <c r="BEV38" s="43"/>
      <c r="BEW38" s="43"/>
      <c r="BEX38" s="43"/>
      <c r="BEY38" s="43"/>
      <c r="BEZ38" s="43"/>
      <c r="BFA38" s="43"/>
      <c r="BFB38" s="43"/>
      <c r="BFC38" s="43"/>
      <c r="BFD38" s="43"/>
      <c r="BFE38" s="43"/>
      <c r="BFF38" s="43"/>
      <c r="BFG38" s="43"/>
      <c r="BFH38" s="43"/>
      <c r="BFI38" s="43"/>
      <c r="BFJ38" s="43"/>
      <c r="BFK38" s="43"/>
      <c r="BFL38" s="43"/>
      <c r="BFM38" s="43"/>
      <c r="BFN38" s="43"/>
      <c r="BFO38" s="43"/>
      <c r="BFP38" s="43"/>
      <c r="BFQ38" s="43"/>
      <c r="BFR38" s="43"/>
      <c r="BFS38" s="43"/>
      <c r="BFT38" s="43"/>
      <c r="BFU38" s="43"/>
      <c r="BFV38" s="43"/>
      <c r="BFW38" s="43"/>
      <c r="BFX38" s="43"/>
      <c r="BFY38" s="43"/>
      <c r="BFZ38" s="43"/>
      <c r="BGA38" s="43"/>
      <c r="BGB38" s="43"/>
      <c r="BGC38" s="43"/>
      <c r="BGD38" s="43"/>
      <c r="BGE38" s="43"/>
      <c r="BGF38" s="43"/>
      <c r="BGG38" s="43"/>
      <c r="BGH38" s="43"/>
      <c r="BGI38" s="43"/>
      <c r="BGJ38" s="43"/>
      <c r="BGK38" s="43"/>
      <c r="BGL38" s="43"/>
      <c r="BGM38" s="43"/>
      <c r="BGN38" s="43"/>
      <c r="BGO38" s="43"/>
      <c r="BGP38" s="43"/>
      <c r="BGQ38" s="43"/>
      <c r="BGR38" s="43"/>
      <c r="BGS38" s="43"/>
      <c r="BGT38" s="43"/>
      <c r="BGU38" s="43"/>
      <c r="BGV38" s="43"/>
      <c r="BGW38" s="43"/>
      <c r="BGX38" s="43"/>
      <c r="BGY38" s="43"/>
      <c r="BGZ38" s="43"/>
      <c r="BHA38" s="43"/>
      <c r="BHB38" s="43"/>
      <c r="BHC38" s="43"/>
      <c r="BHD38" s="43"/>
      <c r="BHE38" s="43"/>
      <c r="BHF38" s="43"/>
      <c r="BHG38" s="43"/>
      <c r="BHH38" s="43"/>
      <c r="BHI38" s="43"/>
      <c r="BHJ38" s="43"/>
      <c r="BHK38" s="43"/>
      <c r="BHL38" s="43"/>
      <c r="BHM38" s="43"/>
      <c r="BHN38" s="43"/>
      <c r="BHO38" s="43"/>
      <c r="BHP38" s="43"/>
      <c r="BHQ38" s="43"/>
      <c r="BHR38" s="43"/>
      <c r="BHS38" s="43"/>
      <c r="BHT38" s="43"/>
      <c r="BHU38" s="43"/>
      <c r="BHV38" s="43"/>
      <c r="BHW38" s="43"/>
      <c r="BHX38" s="43"/>
      <c r="BHY38" s="43"/>
      <c r="BHZ38" s="43"/>
      <c r="BIA38" s="43"/>
      <c r="BIB38" s="43"/>
      <c r="BIC38" s="43"/>
      <c r="BID38" s="43"/>
      <c r="BIE38" s="43"/>
      <c r="BIF38" s="43"/>
      <c r="BIG38" s="43"/>
      <c r="BIH38" s="43"/>
      <c r="BII38" s="43"/>
      <c r="BIJ38" s="43"/>
      <c r="BIK38" s="43"/>
      <c r="BIL38" s="43"/>
      <c r="BIM38" s="43"/>
      <c r="BIN38" s="43"/>
      <c r="BIO38" s="43"/>
      <c r="BIP38" s="43"/>
      <c r="BIQ38" s="43"/>
      <c r="BIR38" s="43"/>
      <c r="BIS38" s="43"/>
      <c r="BIT38" s="43"/>
      <c r="BIU38" s="43"/>
      <c r="BIV38" s="43"/>
      <c r="BIW38" s="43"/>
      <c r="BIX38" s="43"/>
      <c r="BIY38" s="43"/>
      <c r="BIZ38" s="43"/>
      <c r="BJA38" s="43"/>
      <c r="BJB38" s="43"/>
      <c r="BJC38" s="43"/>
      <c r="BJD38" s="43"/>
      <c r="BJE38" s="43"/>
      <c r="BJF38" s="43"/>
      <c r="BJG38" s="43"/>
      <c r="BJH38" s="43"/>
      <c r="BJI38" s="43"/>
      <c r="BJJ38" s="43"/>
      <c r="BJK38" s="43"/>
      <c r="BJL38" s="43"/>
      <c r="BJM38" s="43"/>
      <c r="BJN38" s="43"/>
      <c r="BJO38" s="43"/>
      <c r="BJP38" s="43"/>
      <c r="BJQ38" s="43"/>
      <c r="BJR38" s="43"/>
      <c r="BJS38" s="43"/>
      <c r="BJT38" s="43"/>
      <c r="BJU38" s="43"/>
      <c r="BJV38" s="43"/>
      <c r="BJW38" s="43"/>
      <c r="BJX38" s="43"/>
      <c r="BJY38" s="43"/>
      <c r="BJZ38" s="43"/>
      <c r="BKA38" s="43"/>
      <c r="BKB38" s="43"/>
      <c r="BKC38" s="43"/>
      <c r="BKD38" s="43"/>
      <c r="BKE38" s="43"/>
      <c r="BKF38" s="43"/>
      <c r="BKG38" s="43"/>
      <c r="BKH38" s="43"/>
      <c r="BKI38" s="43"/>
      <c r="BKJ38" s="43"/>
      <c r="BKK38" s="43"/>
      <c r="BKL38" s="43"/>
      <c r="BKM38" s="43"/>
      <c r="BKN38" s="43"/>
      <c r="BKO38" s="43"/>
      <c r="BKP38" s="43"/>
      <c r="BKQ38" s="43"/>
      <c r="BKR38" s="43"/>
      <c r="BKS38" s="43"/>
      <c r="BKT38" s="43"/>
      <c r="BKU38" s="43"/>
      <c r="BKV38" s="43"/>
      <c r="BKW38" s="43"/>
      <c r="BKX38" s="43"/>
      <c r="BKY38" s="43"/>
      <c r="BKZ38" s="43"/>
      <c r="BLA38" s="43"/>
      <c r="BLB38" s="43"/>
      <c r="BLC38" s="43"/>
      <c r="BLD38" s="43"/>
      <c r="BLE38" s="43"/>
      <c r="BLF38" s="43"/>
      <c r="BLG38" s="43"/>
      <c r="BLH38" s="43"/>
      <c r="BLI38" s="43"/>
      <c r="BLJ38" s="43"/>
      <c r="BLK38" s="43"/>
      <c r="BLL38" s="43"/>
      <c r="BLM38" s="43"/>
      <c r="BLN38" s="43"/>
      <c r="BLO38" s="43"/>
      <c r="BLP38" s="43"/>
      <c r="BLQ38" s="43"/>
      <c r="BLR38" s="43"/>
      <c r="BLS38" s="43"/>
      <c r="BLT38" s="43"/>
      <c r="BLU38" s="43"/>
      <c r="BLV38" s="43"/>
      <c r="BLW38" s="43"/>
      <c r="BLX38" s="43"/>
      <c r="BLY38" s="43"/>
      <c r="BLZ38" s="43"/>
      <c r="BMA38" s="43"/>
      <c r="BMB38" s="43"/>
      <c r="BMC38" s="43"/>
      <c r="BMD38" s="43"/>
      <c r="BME38" s="43"/>
      <c r="BMF38" s="43"/>
      <c r="BMG38" s="43"/>
      <c r="BMH38" s="43"/>
      <c r="BMI38" s="43"/>
      <c r="BMJ38" s="43"/>
      <c r="BMK38" s="43"/>
      <c r="BML38" s="43"/>
      <c r="BMM38" s="43"/>
      <c r="BMN38" s="43"/>
      <c r="BMO38" s="43"/>
      <c r="BMP38" s="43"/>
      <c r="BMQ38" s="43"/>
      <c r="BMR38" s="43"/>
      <c r="BMS38" s="43"/>
      <c r="BMT38" s="43"/>
      <c r="BMU38" s="43"/>
      <c r="BMV38" s="43"/>
      <c r="BMW38" s="43"/>
      <c r="BMX38" s="43"/>
      <c r="BMY38" s="43"/>
      <c r="BMZ38" s="43"/>
      <c r="BNA38" s="43"/>
      <c r="BNB38" s="43"/>
      <c r="BNC38" s="43"/>
      <c r="BND38" s="43"/>
      <c r="BNE38" s="43"/>
      <c r="BNF38" s="43"/>
      <c r="BNG38" s="43"/>
      <c r="BNH38" s="43"/>
      <c r="BNI38" s="43"/>
      <c r="BNJ38" s="43"/>
      <c r="BNK38" s="43"/>
      <c r="BNL38" s="43"/>
      <c r="BNM38" s="43"/>
      <c r="BNN38" s="43"/>
      <c r="BNO38" s="43"/>
      <c r="BNP38" s="43"/>
      <c r="BNQ38" s="43"/>
      <c r="BNR38" s="43"/>
      <c r="BNS38" s="43"/>
      <c r="BNT38" s="43"/>
      <c r="BNU38" s="43"/>
      <c r="BNV38" s="43"/>
      <c r="BNW38" s="43"/>
      <c r="BNX38" s="43"/>
      <c r="BNY38" s="43"/>
      <c r="BNZ38" s="43"/>
      <c r="BOA38" s="43"/>
      <c r="BOB38" s="43"/>
      <c r="BOC38" s="43"/>
      <c r="BOD38" s="43"/>
      <c r="BOE38" s="43"/>
      <c r="BOF38" s="43"/>
      <c r="BOG38" s="43"/>
      <c r="BOH38" s="43"/>
      <c r="BOI38" s="43"/>
      <c r="BOJ38" s="43"/>
      <c r="BOK38" s="43"/>
      <c r="BOL38" s="43"/>
      <c r="BOM38" s="43"/>
      <c r="BON38" s="43"/>
      <c r="BOO38" s="43"/>
      <c r="BOP38" s="43"/>
      <c r="BOQ38" s="43"/>
      <c r="BOR38" s="43"/>
      <c r="BOS38" s="43"/>
      <c r="BOT38" s="43"/>
      <c r="BOU38" s="43"/>
      <c r="BOV38" s="43"/>
      <c r="BOW38" s="43"/>
      <c r="BOX38" s="43"/>
      <c r="BOY38" s="43"/>
      <c r="BOZ38" s="43"/>
      <c r="BPA38" s="43"/>
      <c r="BPB38" s="43"/>
      <c r="BPC38" s="43"/>
      <c r="BPD38" s="43"/>
      <c r="BPE38" s="43"/>
      <c r="BPF38" s="43"/>
      <c r="BPG38" s="43"/>
      <c r="BPH38" s="43"/>
      <c r="BPI38" s="43"/>
      <c r="BPJ38" s="43"/>
      <c r="BPK38" s="43"/>
      <c r="BPL38" s="43"/>
      <c r="BPM38" s="43"/>
      <c r="BPN38" s="43"/>
      <c r="BPO38" s="43"/>
      <c r="BPP38" s="43"/>
      <c r="BPQ38" s="43"/>
      <c r="BPR38" s="43"/>
      <c r="BPS38" s="43"/>
      <c r="BPT38" s="43"/>
      <c r="BPU38" s="43"/>
      <c r="BPV38" s="43"/>
      <c r="BPW38" s="43"/>
      <c r="BPX38" s="43"/>
      <c r="BPY38" s="43"/>
      <c r="BPZ38" s="43"/>
      <c r="BQA38" s="43"/>
      <c r="BQB38" s="43"/>
      <c r="BQC38" s="43"/>
      <c r="BQD38" s="43"/>
      <c r="BQE38" s="43"/>
      <c r="BQF38" s="43"/>
      <c r="BQG38" s="43"/>
      <c r="BQH38" s="43"/>
      <c r="BQI38" s="43"/>
      <c r="BQJ38" s="43"/>
      <c r="BQK38" s="43"/>
      <c r="BQL38" s="43"/>
      <c r="BQM38" s="43"/>
      <c r="BQN38" s="43"/>
      <c r="BQO38" s="43"/>
      <c r="BQP38" s="43"/>
      <c r="BQQ38" s="43"/>
      <c r="BQR38" s="43"/>
      <c r="BQS38" s="43"/>
      <c r="BQT38" s="43"/>
      <c r="BQU38" s="43"/>
      <c r="BQV38" s="43"/>
      <c r="BQW38" s="43"/>
      <c r="BQX38" s="43"/>
      <c r="BQY38" s="43"/>
      <c r="BQZ38" s="43"/>
      <c r="BRA38" s="43"/>
      <c r="BRB38" s="43"/>
      <c r="BRC38" s="43"/>
      <c r="BRD38" s="43"/>
      <c r="BRE38" s="43"/>
      <c r="BRF38" s="43"/>
      <c r="BRG38" s="43"/>
      <c r="BRH38" s="43"/>
      <c r="BRI38" s="43"/>
      <c r="BRJ38" s="43"/>
      <c r="BRK38" s="43"/>
      <c r="BRL38" s="43"/>
      <c r="BRM38" s="43"/>
      <c r="BRN38" s="43"/>
      <c r="BRO38" s="43"/>
      <c r="BRP38" s="43"/>
      <c r="BRQ38" s="43"/>
      <c r="BRR38" s="43"/>
      <c r="BRS38" s="43"/>
      <c r="BRT38" s="43"/>
      <c r="BRU38" s="43"/>
      <c r="BRV38" s="43"/>
      <c r="BRW38" s="43"/>
      <c r="BRX38" s="43"/>
      <c r="BRY38" s="43"/>
      <c r="BRZ38" s="43"/>
      <c r="BSA38" s="43"/>
      <c r="BSB38" s="43"/>
      <c r="BSC38" s="43"/>
      <c r="BSD38" s="43"/>
      <c r="BSE38" s="43"/>
      <c r="BSF38" s="43"/>
      <c r="BSG38" s="43"/>
      <c r="BSH38" s="43"/>
      <c r="BSI38" s="43"/>
      <c r="BSJ38" s="43"/>
      <c r="BSK38" s="43"/>
      <c r="BSL38" s="43"/>
      <c r="BSM38" s="43"/>
      <c r="BSN38" s="43"/>
      <c r="BSO38" s="43"/>
      <c r="BSP38" s="43"/>
      <c r="BSQ38" s="43"/>
      <c r="BSR38" s="43"/>
      <c r="BSS38" s="43"/>
      <c r="BST38" s="43"/>
      <c r="BSU38" s="43"/>
      <c r="BSV38" s="43"/>
      <c r="BSW38" s="43"/>
      <c r="BSX38" s="43"/>
      <c r="BSY38" s="43"/>
      <c r="BSZ38" s="43"/>
      <c r="BTA38" s="43"/>
      <c r="BTB38" s="43"/>
      <c r="BTC38" s="43"/>
      <c r="BTD38" s="43"/>
      <c r="BTE38" s="43"/>
      <c r="BTF38" s="43"/>
      <c r="BTG38" s="43"/>
      <c r="BTH38" s="43"/>
      <c r="BTI38" s="43"/>
      <c r="BTJ38" s="43"/>
      <c r="BTK38" s="43"/>
      <c r="BTL38" s="43"/>
      <c r="BTM38" s="43"/>
      <c r="BTN38" s="43"/>
      <c r="BTO38" s="43"/>
      <c r="BTP38" s="43"/>
      <c r="BTQ38" s="43"/>
      <c r="BTR38" s="43"/>
      <c r="BTS38" s="43"/>
      <c r="BTT38" s="43"/>
      <c r="BTU38" s="43"/>
      <c r="BTV38" s="43"/>
      <c r="BTW38" s="43"/>
      <c r="BTX38" s="43"/>
      <c r="BTY38" s="43"/>
      <c r="BTZ38" s="43"/>
      <c r="BUA38" s="43"/>
      <c r="BUB38" s="43"/>
      <c r="BUC38" s="43"/>
      <c r="BUD38" s="43"/>
      <c r="BUE38" s="43"/>
      <c r="BUF38" s="43"/>
      <c r="BUG38" s="43"/>
      <c r="BUH38" s="43"/>
      <c r="BUI38" s="43"/>
      <c r="BUJ38" s="43"/>
      <c r="BUK38" s="43"/>
      <c r="BUL38" s="43"/>
      <c r="BUM38" s="43"/>
      <c r="BUN38" s="43"/>
      <c r="BUO38" s="43"/>
      <c r="BUP38" s="43"/>
      <c r="BUQ38" s="43"/>
      <c r="BUR38" s="43"/>
      <c r="BUS38" s="43"/>
      <c r="BUT38" s="43"/>
      <c r="BUU38" s="43"/>
      <c r="BUV38" s="43"/>
      <c r="BUW38" s="43"/>
      <c r="BUX38" s="43"/>
      <c r="BUY38" s="43"/>
      <c r="BUZ38" s="43"/>
      <c r="BVA38" s="43"/>
      <c r="BVB38" s="43"/>
      <c r="BVC38" s="43"/>
      <c r="BVD38" s="43"/>
      <c r="BVE38" s="43"/>
      <c r="BVF38" s="43"/>
      <c r="BVG38" s="43"/>
      <c r="BVH38" s="43"/>
      <c r="BVI38" s="43"/>
      <c r="BVJ38" s="43"/>
      <c r="BVK38" s="43"/>
      <c r="BVL38" s="43"/>
      <c r="BVM38" s="43"/>
      <c r="BVN38" s="43"/>
      <c r="BVO38" s="43"/>
      <c r="BVP38" s="43"/>
      <c r="BVQ38" s="43"/>
      <c r="BVR38" s="43"/>
      <c r="BVS38" s="43"/>
      <c r="BVT38" s="43"/>
      <c r="BVU38" s="43"/>
      <c r="BVV38" s="43"/>
      <c r="BVW38" s="43"/>
      <c r="BVX38" s="43"/>
      <c r="BVY38" s="43"/>
      <c r="BVZ38" s="43"/>
      <c r="BWA38" s="43"/>
      <c r="BWB38" s="43"/>
      <c r="BWC38" s="43"/>
      <c r="BWD38" s="43"/>
      <c r="BWE38" s="43"/>
      <c r="BWF38" s="43"/>
      <c r="BWG38" s="43"/>
      <c r="BWH38" s="43"/>
      <c r="BWI38" s="43"/>
      <c r="BWJ38" s="43"/>
      <c r="BWK38" s="43"/>
      <c r="BWL38" s="43"/>
      <c r="BWM38" s="43"/>
      <c r="BWN38" s="43"/>
      <c r="BWO38" s="43"/>
      <c r="BWP38" s="43"/>
      <c r="BWQ38" s="43"/>
      <c r="BWR38" s="43"/>
      <c r="BWS38" s="43"/>
      <c r="BWT38" s="43"/>
      <c r="BWU38" s="43"/>
      <c r="BWV38" s="43"/>
      <c r="BWW38" s="43"/>
      <c r="BWX38" s="43"/>
      <c r="BWY38" s="43"/>
      <c r="BWZ38" s="43"/>
      <c r="BXA38" s="43"/>
      <c r="BXB38" s="43"/>
      <c r="BXC38" s="43"/>
      <c r="BXD38" s="43"/>
      <c r="BXE38" s="43"/>
      <c r="BXF38" s="43"/>
      <c r="BXG38" s="43"/>
      <c r="BXH38" s="43"/>
      <c r="BXI38" s="43"/>
      <c r="BXJ38" s="43"/>
      <c r="BXK38" s="43"/>
      <c r="BXL38" s="43"/>
      <c r="BXM38" s="43"/>
      <c r="BXN38" s="43"/>
      <c r="BXO38" s="43"/>
      <c r="BXP38" s="43"/>
      <c r="BXQ38" s="43"/>
      <c r="BXR38" s="43"/>
      <c r="BXS38" s="43"/>
      <c r="BXT38" s="43"/>
      <c r="BXU38" s="43"/>
      <c r="BXV38" s="43"/>
      <c r="BXW38" s="43"/>
      <c r="BXX38" s="43"/>
      <c r="BXY38" s="43"/>
      <c r="BXZ38" s="43"/>
      <c r="BYA38" s="43"/>
      <c r="BYB38" s="43"/>
      <c r="BYC38" s="43"/>
      <c r="BYD38" s="43"/>
      <c r="BYE38" s="43"/>
      <c r="BYF38" s="43"/>
      <c r="BYG38" s="43"/>
      <c r="BYH38" s="43"/>
      <c r="BYI38" s="43"/>
      <c r="BYJ38" s="43"/>
      <c r="BYK38" s="43"/>
      <c r="BYL38" s="43"/>
      <c r="BYM38" s="43"/>
      <c r="BYN38" s="43"/>
      <c r="BYO38" s="43"/>
      <c r="BYP38" s="43"/>
      <c r="BYQ38" s="43"/>
      <c r="BYR38" s="43"/>
      <c r="BYS38" s="43"/>
      <c r="BYT38" s="43"/>
      <c r="BYU38" s="43"/>
      <c r="BYV38" s="43"/>
      <c r="BYW38" s="43"/>
      <c r="BYX38" s="43"/>
      <c r="BYY38" s="43"/>
      <c r="BYZ38" s="43"/>
      <c r="BZA38" s="43"/>
      <c r="BZB38" s="43"/>
      <c r="BZC38" s="43"/>
      <c r="BZD38" s="43"/>
      <c r="BZE38" s="43"/>
      <c r="BZF38" s="43"/>
      <c r="BZG38" s="43"/>
      <c r="BZH38" s="43"/>
      <c r="BZI38" s="43"/>
      <c r="BZJ38" s="43"/>
      <c r="BZK38" s="43"/>
      <c r="BZL38" s="43"/>
      <c r="BZM38" s="43"/>
      <c r="BZN38" s="43"/>
      <c r="BZO38" s="43"/>
      <c r="BZP38" s="43"/>
      <c r="BZQ38" s="43"/>
      <c r="BZR38" s="43"/>
      <c r="BZS38" s="43"/>
      <c r="BZT38" s="43"/>
      <c r="BZU38" s="43"/>
      <c r="BZV38" s="43"/>
      <c r="BZW38" s="43"/>
      <c r="BZX38" s="43"/>
      <c r="BZY38" s="43"/>
      <c r="BZZ38" s="43"/>
      <c r="CAA38" s="43"/>
      <c r="CAB38" s="43"/>
      <c r="CAC38" s="43"/>
      <c r="CAD38" s="43"/>
      <c r="CAE38" s="43"/>
      <c r="CAF38" s="43"/>
      <c r="CAG38" s="43"/>
      <c r="CAH38" s="43"/>
      <c r="CAI38" s="43"/>
      <c r="CAJ38" s="43"/>
      <c r="CAK38" s="43"/>
      <c r="CAL38" s="43"/>
      <c r="CAM38" s="43"/>
      <c r="CAN38" s="43"/>
      <c r="CAO38" s="43"/>
      <c r="CAP38" s="43"/>
      <c r="CAQ38" s="43"/>
      <c r="CAR38" s="43"/>
      <c r="CAS38" s="43"/>
      <c r="CAT38" s="43"/>
      <c r="CAU38" s="43"/>
      <c r="CAV38" s="43"/>
      <c r="CAW38" s="43"/>
      <c r="CAX38" s="43"/>
      <c r="CAY38" s="43"/>
      <c r="CAZ38" s="43"/>
      <c r="CBA38" s="43"/>
      <c r="CBB38" s="43"/>
      <c r="CBC38" s="43"/>
      <c r="CBD38" s="43"/>
      <c r="CBE38" s="43"/>
      <c r="CBF38" s="43"/>
      <c r="CBG38" s="43"/>
      <c r="CBH38" s="43"/>
      <c r="CBI38" s="43"/>
      <c r="CBJ38" s="43"/>
      <c r="CBK38" s="43"/>
      <c r="CBL38" s="43"/>
      <c r="CBM38" s="43"/>
      <c r="CBN38" s="43"/>
      <c r="CBO38" s="43"/>
      <c r="CBP38" s="43"/>
      <c r="CBQ38" s="43"/>
      <c r="CBR38" s="43"/>
      <c r="CBS38" s="43"/>
      <c r="CBT38" s="43"/>
      <c r="CBU38" s="43"/>
      <c r="CBV38" s="43"/>
      <c r="CBW38" s="43"/>
      <c r="CBX38" s="43"/>
      <c r="CBY38" s="43"/>
      <c r="CBZ38" s="43"/>
      <c r="CCA38" s="43"/>
      <c r="CCB38" s="43"/>
      <c r="CCC38" s="43"/>
      <c r="CCD38" s="43"/>
      <c r="CCE38" s="43"/>
      <c r="CCF38" s="43"/>
      <c r="CCG38" s="43"/>
      <c r="CCH38" s="43"/>
      <c r="CCI38" s="43"/>
      <c r="CCJ38" s="43"/>
      <c r="CCK38" s="43"/>
      <c r="CCL38" s="43"/>
      <c r="CCM38" s="43"/>
      <c r="CCN38" s="43"/>
      <c r="CCO38" s="43"/>
      <c r="CCP38" s="43"/>
      <c r="CCQ38" s="43"/>
      <c r="CCR38" s="43"/>
      <c r="CCS38" s="43"/>
      <c r="CCT38" s="43"/>
      <c r="CCU38" s="43"/>
      <c r="CCV38" s="43"/>
      <c r="CCW38" s="43"/>
      <c r="CCX38" s="43"/>
      <c r="CCY38" s="43"/>
      <c r="CCZ38" s="43"/>
      <c r="CDA38" s="43"/>
      <c r="CDB38" s="43"/>
      <c r="CDC38" s="43"/>
      <c r="CDD38" s="43"/>
      <c r="CDE38" s="43"/>
      <c r="CDF38" s="43"/>
      <c r="CDG38" s="43"/>
      <c r="CDH38" s="43"/>
      <c r="CDI38" s="43"/>
      <c r="CDJ38" s="43"/>
      <c r="CDK38" s="43"/>
      <c r="CDL38" s="43"/>
      <c r="CDM38" s="43"/>
      <c r="CDN38" s="43"/>
      <c r="CDO38" s="43"/>
      <c r="CDP38" s="43"/>
      <c r="CDQ38" s="43"/>
      <c r="CDR38" s="43"/>
      <c r="CDS38" s="43"/>
      <c r="CDT38" s="43"/>
      <c r="CDU38" s="43"/>
      <c r="CDV38" s="43"/>
      <c r="CDW38" s="43"/>
      <c r="CDX38" s="43"/>
      <c r="CDY38" s="43"/>
      <c r="CDZ38" s="43"/>
      <c r="CEA38" s="43"/>
      <c r="CEB38" s="43"/>
      <c r="CEC38" s="43"/>
      <c r="CED38" s="43"/>
      <c r="CEE38" s="43"/>
      <c r="CEF38" s="43"/>
      <c r="CEG38" s="43"/>
      <c r="CEH38" s="43"/>
      <c r="CEI38" s="43"/>
      <c r="CEJ38" s="43"/>
      <c r="CEK38" s="43"/>
      <c r="CEL38" s="43"/>
      <c r="CEM38" s="43"/>
      <c r="CEN38" s="43"/>
      <c r="CEO38" s="43"/>
      <c r="CEP38" s="43"/>
      <c r="CEQ38" s="43"/>
      <c r="CER38" s="43"/>
      <c r="CES38" s="43"/>
      <c r="CET38" s="43"/>
      <c r="CEU38" s="43"/>
      <c r="CEV38" s="43"/>
      <c r="CEW38" s="43"/>
      <c r="CEX38" s="43"/>
      <c r="CEY38" s="43"/>
      <c r="CEZ38" s="43"/>
      <c r="CFA38" s="43"/>
      <c r="CFB38" s="43"/>
      <c r="CFC38" s="43"/>
      <c r="CFD38" s="43"/>
      <c r="CFE38" s="43"/>
      <c r="CFF38" s="43"/>
      <c r="CFG38" s="43"/>
      <c r="CFH38" s="43"/>
      <c r="CFI38" s="43"/>
      <c r="CFJ38" s="43"/>
      <c r="CFK38" s="43"/>
      <c r="CFL38" s="43"/>
      <c r="CFM38" s="43"/>
      <c r="CFN38" s="43"/>
      <c r="CFO38" s="43"/>
      <c r="CFP38" s="43"/>
      <c r="CFQ38" s="43"/>
      <c r="CFR38" s="43"/>
      <c r="CFS38" s="43"/>
      <c r="CFT38" s="43"/>
      <c r="CFU38" s="43"/>
      <c r="CFV38" s="43"/>
      <c r="CFW38" s="43"/>
      <c r="CFX38" s="43"/>
      <c r="CFY38" s="43"/>
      <c r="CFZ38" s="43"/>
      <c r="CGA38" s="43"/>
      <c r="CGB38" s="43"/>
      <c r="CGC38" s="43"/>
      <c r="CGD38" s="43"/>
      <c r="CGE38" s="43"/>
      <c r="CGF38" s="43"/>
      <c r="CGG38" s="43"/>
      <c r="CGH38" s="43"/>
      <c r="CGI38" s="43"/>
      <c r="CGJ38" s="43"/>
      <c r="CGK38" s="43"/>
      <c r="CGL38" s="43"/>
      <c r="CGM38" s="43"/>
      <c r="CGN38" s="43"/>
      <c r="CGO38" s="43"/>
      <c r="CGP38" s="43"/>
      <c r="CGQ38" s="43"/>
      <c r="CGR38" s="43"/>
      <c r="CGS38" s="43"/>
      <c r="CGT38" s="43"/>
      <c r="CGU38" s="43"/>
      <c r="CGV38" s="43"/>
      <c r="CGW38" s="43"/>
      <c r="CGX38" s="43"/>
      <c r="CGY38" s="43"/>
      <c r="CGZ38" s="43"/>
      <c r="CHA38" s="43"/>
      <c r="CHB38" s="43"/>
      <c r="CHC38" s="43"/>
      <c r="CHD38" s="43"/>
      <c r="CHE38" s="43"/>
      <c r="CHF38" s="43"/>
      <c r="CHG38" s="43"/>
      <c r="CHH38" s="43"/>
      <c r="CHI38" s="43"/>
      <c r="CHJ38" s="43"/>
      <c r="CHK38" s="43"/>
      <c r="CHL38" s="43"/>
      <c r="CHM38" s="43"/>
      <c r="CHN38" s="43"/>
      <c r="CHO38" s="43"/>
      <c r="CHP38" s="43"/>
      <c r="CHQ38" s="43"/>
      <c r="CHR38" s="43"/>
      <c r="CHS38" s="43"/>
      <c r="CHT38" s="43"/>
      <c r="CHU38" s="43"/>
      <c r="CHV38" s="43"/>
      <c r="CHW38" s="43"/>
      <c r="CHX38" s="43"/>
      <c r="CHY38" s="43"/>
      <c r="CHZ38" s="43"/>
      <c r="CIA38" s="43"/>
      <c r="CIB38" s="43"/>
      <c r="CIC38" s="43"/>
      <c r="CID38" s="43"/>
      <c r="CIE38" s="43"/>
      <c r="CIF38" s="43"/>
      <c r="CIG38" s="43"/>
      <c r="CIH38" s="43"/>
      <c r="CII38" s="43"/>
      <c r="CIJ38" s="43"/>
      <c r="CIK38" s="43"/>
      <c r="CIL38" s="43"/>
      <c r="CIM38" s="43"/>
      <c r="CIN38" s="43"/>
      <c r="CIO38" s="43"/>
      <c r="CIP38" s="43"/>
      <c r="CIQ38" s="43"/>
      <c r="CIR38" s="43"/>
      <c r="CIS38" s="43"/>
      <c r="CIT38" s="43"/>
      <c r="CIU38" s="43"/>
      <c r="CIV38" s="43"/>
      <c r="CIW38" s="43"/>
      <c r="CIX38" s="43"/>
      <c r="CIY38" s="43"/>
      <c r="CIZ38" s="43"/>
      <c r="CJA38" s="43"/>
      <c r="CJB38" s="43"/>
      <c r="CJC38" s="43"/>
      <c r="CJD38" s="43"/>
      <c r="CJE38" s="43"/>
      <c r="CJF38" s="43"/>
      <c r="CJG38" s="43"/>
      <c r="CJH38" s="43"/>
      <c r="CJI38" s="43"/>
      <c r="CJJ38" s="43"/>
      <c r="CJK38" s="43"/>
      <c r="CJL38" s="43"/>
      <c r="CJM38" s="43"/>
      <c r="CJN38" s="43"/>
      <c r="CJO38" s="43"/>
      <c r="CJP38" s="43"/>
      <c r="CJQ38" s="43"/>
      <c r="CJR38" s="43"/>
      <c r="CJS38" s="43"/>
      <c r="CJT38" s="43"/>
      <c r="CJU38" s="43"/>
      <c r="CJV38" s="43"/>
      <c r="CJW38" s="43"/>
      <c r="CJX38" s="43"/>
      <c r="CJY38" s="43"/>
      <c r="CJZ38" s="43"/>
      <c r="CKA38" s="43"/>
      <c r="CKB38" s="43"/>
      <c r="CKC38" s="43"/>
      <c r="CKD38" s="43"/>
      <c r="CKE38" s="43"/>
      <c r="CKF38" s="43"/>
      <c r="CKG38" s="43"/>
      <c r="CKH38" s="43"/>
      <c r="CKI38" s="43"/>
      <c r="CKJ38" s="43"/>
      <c r="CKK38" s="43"/>
      <c r="CKL38" s="43"/>
      <c r="CKM38" s="43"/>
      <c r="CKN38" s="43"/>
      <c r="CKO38" s="43"/>
      <c r="CKP38" s="43"/>
      <c r="CKQ38" s="43"/>
      <c r="CKR38" s="43"/>
      <c r="CKS38" s="43"/>
      <c r="CKT38" s="43"/>
      <c r="CKU38" s="43"/>
      <c r="CKV38" s="43"/>
      <c r="CKW38" s="43"/>
      <c r="CKX38" s="43"/>
      <c r="CKY38" s="43"/>
      <c r="CKZ38" s="43"/>
      <c r="CLA38" s="43"/>
      <c r="CLB38" s="43"/>
      <c r="CLC38" s="43"/>
      <c r="CLD38" s="43"/>
      <c r="CLE38" s="43"/>
      <c r="CLF38" s="43"/>
      <c r="CLG38" s="43"/>
      <c r="CLH38" s="43"/>
      <c r="CLI38" s="43"/>
      <c r="CLJ38" s="43"/>
      <c r="CLK38" s="43"/>
      <c r="CLL38" s="43"/>
      <c r="CLM38" s="43"/>
      <c r="CLN38" s="43"/>
      <c r="CLO38" s="43"/>
      <c r="CLP38" s="43"/>
      <c r="CLQ38" s="43"/>
      <c r="CLR38" s="43"/>
      <c r="CLS38" s="43"/>
      <c r="CLT38" s="43"/>
      <c r="CLU38" s="43"/>
      <c r="CLV38" s="43"/>
      <c r="CLW38" s="43"/>
      <c r="CLX38" s="43"/>
      <c r="CLY38" s="43"/>
      <c r="CLZ38" s="43"/>
      <c r="CMA38" s="43"/>
      <c r="CMB38" s="43"/>
      <c r="CMC38" s="43"/>
      <c r="CMD38" s="43"/>
      <c r="CME38" s="43"/>
      <c r="CMF38" s="43"/>
      <c r="CMG38" s="43"/>
      <c r="CMH38" s="43"/>
      <c r="CMI38" s="43"/>
      <c r="CMJ38" s="43"/>
      <c r="CMK38" s="43"/>
      <c r="CML38" s="43"/>
      <c r="CMM38" s="43"/>
      <c r="CMN38" s="43"/>
      <c r="CMO38" s="43"/>
      <c r="CMP38" s="43"/>
      <c r="CMQ38" s="43"/>
      <c r="CMR38" s="43"/>
      <c r="CMS38" s="43"/>
      <c r="CMT38" s="43"/>
      <c r="CMU38" s="43"/>
      <c r="CMV38" s="43"/>
      <c r="CMW38" s="43"/>
      <c r="CMX38" s="43"/>
      <c r="CMY38" s="43"/>
      <c r="CMZ38" s="43"/>
      <c r="CNA38" s="43"/>
      <c r="CNB38" s="43"/>
      <c r="CNC38" s="43"/>
      <c r="CND38" s="43"/>
      <c r="CNE38" s="43"/>
      <c r="CNF38" s="43"/>
      <c r="CNG38" s="43"/>
      <c r="CNH38" s="43"/>
      <c r="CNI38" s="43"/>
      <c r="CNJ38" s="43"/>
      <c r="CNK38" s="43"/>
      <c r="CNL38" s="43"/>
      <c r="CNM38" s="43"/>
      <c r="CNN38" s="43"/>
      <c r="CNO38" s="43"/>
      <c r="CNP38" s="43"/>
      <c r="CNQ38" s="43"/>
      <c r="CNR38" s="43"/>
      <c r="CNS38" s="43"/>
      <c r="CNT38" s="43"/>
      <c r="CNU38" s="43"/>
      <c r="CNV38" s="43"/>
      <c r="CNW38" s="43"/>
      <c r="CNX38" s="43"/>
      <c r="CNY38" s="43"/>
      <c r="CNZ38" s="43"/>
      <c r="COA38" s="43"/>
      <c r="COB38" s="43"/>
      <c r="COC38" s="43"/>
      <c r="COD38" s="43"/>
      <c r="COE38" s="43"/>
      <c r="COF38" s="43"/>
      <c r="COG38" s="43"/>
      <c r="COH38" s="43"/>
      <c r="COI38" s="43"/>
      <c r="COJ38" s="43"/>
      <c r="COK38" s="43"/>
      <c r="COL38" s="43"/>
      <c r="COM38" s="43"/>
      <c r="CON38" s="43"/>
      <c r="COO38" s="43"/>
      <c r="COP38" s="43"/>
      <c r="COQ38" s="43"/>
      <c r="COR38" s="43"/>
      <c r="COS38" s="43"/>
      <c r="COT38" s="43"/>
      <c r="COU38" s="43"/>
      <c r="COV38" s="43"/>
      <c r="COW38" s="43"/>
      <c r="COX38" s="43"/>
      <c r="COY38" s="43"/>
      <c r="COZ38" s="43"/>
      <c r="CPA38" s="43"/>
      <c r="CPB38" s="43"/>
      <c r="CPC38" s="43"/>
      <c r="CPD38" s="43"/>
      <c r="CPE38" s="43"/>
      <c r="CPF38" s="43"/>
      <c r="CPG38" s="43"/>
      <c r="CPH38" s="43"/>
      <c r="CPI38" s="43"/>
      <c r="CPJ38" s="43"/>
      <c r="CPK38" s="43"/>
      <c r="CPL38" s="43"/>
      <c r="CPM38" s="43"/>
      <c r="CPN38" s="43"/>
      <c r="CPO38" s="43"/>
      <c r="CPP38" s="43"/>
      <c r="CPQ38" s="43"/>
      <c r="CPR38" s="43"/>
      <c r="CPS38" s="43"/>
      <c r="CPT38" s="43"/>
      <c r="CPU38" s="43"/>
      <c r="CPV38" s="43"/>
      <c r="CPW38" s="43"/>
      <c r="CPX38" s="43"/>
      <c r="CPY38" s="43"/>
      <c r="CPZ38" s="43"/>
      <c r="CQA38" s="43"/>
      <c r="CQB38" s="43"/>
      <c r="CQC38" s="43"/>
      <c r="CQD38" s="43"/>
      <c r="CQE38" s="43"/>
      <c r="CQF38" s="43"/>
      <c r="CQG38" s="43"/>
      <c r="CQH38" s="43"/>
      <c r="CQI38" s="43"/>
      <c r="CQJ38" s="43"/>
      <c r="CQK38" s="43"/>
      <c r="CQL38" s="43"/>
      <c r="CQM38" s="43"/>
      <c r="CQN38" s="43"/>
      <c r="CQO38" s="43"/>
      <c r="CQP38" s="43"/>
      <c r="CQQ38" s="43"/>
      <c r="CQR38" s="43"/>
      <c r="CQS38" s="43"/>
      <c r="CQT38" s="43"/>
      <c r="CQU38" s="43"/>
      <c r="CQV38" s="43"/>
      <c r="CQW38" s="43"/>
      <c r="CQX38" s="43"/>
      <c r="CQY38" s="43"/>
      <c r="CQZ38" s="43"/>
      <c r="CRA38" s="43"/>
      <c r="CRB38" s="43"/>
      <c r="CRC38" s="43"/>
      <c r="CRD38" s="43"/>
      <c r="CRE38" s="43"/>
      <c r="CRF38" s="43"/>
      <c r="CRG38" s="43"/>
      <c r="CRH38" s="43"/>
      <c r="CRI38" s="43"/>
      <c r="CRJ38" s="43"/>
      <c r="CRK38" s="43"/>
      <c r="CRL38" s="43"/>
      <c r="CRM38" s="43"/>
      <c r="CRN38" s="43"/>
      <c r="CRO38" s="43"/>
      <c r="CRP38" s="43"/>
      <c r="CRQ38" s="43"/>
      <c r="CRR38" s="43"/>
      <c r="CRS38" s="43"/>
      <c r="CRT38" s="43"/>
      <c r="CRU38" s="43"/>
      <c r="CRV38" s="43"/>
      <c r="CRW38" s="43"/>
      <c r="CRX38" s="43"/>
      <c r="CRY38" s="43"/>
      <c r="CRZ38" s="43"/>
      <c r="CSA38" s="43"/>
      <c r="CSB38" s="43"/>
      <c r="CSC38" s="43"/>
      <c r="CSD38" s="43"/>
      <c r="CSE38" s="43"/>
      <c r="CSF38" s="43"/>
      <c r="CSG38" s="43"/>
      <c r="CSH38" s="43"/>
      <c r="CSI38" s="43"/>
      <c r="CSJ38" s="43"/>
      <c r="CSK38" s="43"/>
      <c r="CSL38" s="43"/>
      <c r="CSM38" s="43"/>
      <c r="CSN38" s="43"/>
      <c r="CSO38" s="43"/>
      <c r="CSP38" s="43"/>
      <c r="CSQ38" s="43"/>
      <c r="CSR38" s="43"/>
      <c r="CSS38" s="43"/>
      <c r="CST38" s="43"/>
      <c r="CSU38" s="43"/>
      <c r="CSV38" s="43"/>
      <c r="CSW38" s="43"/>
      <c r="CSX38" s="43"/>
      <c r="CSY38" s="43"/>
      <c r="CSZ38" s="43"/>
      <c r="CTA38" s="43"/>
      <c r="CTB38" s="43"/>
      <c r="CTC38" s="43"/>
      <c r="CTD38" s="43"/>
      <c r="CTE38" s="43"/>
      <c r="CTF38" s="43"/>
      <c r="CTG38" s="43"/>
      <c r="CTH38" s="43"/>
      <c r="CTI38" s="43"/>
      <c r="CTJ38" s="43"/>
      <c r="CTK38" s="43"/>
      <c r="CTL38" s="43"/>
      <c r="CTM38" s="43"/>
      <c r="CTN38" s="43"/>
      <c r="CTO38" s="43"/>
      <c r="CTP38" s="43"/>
      <c r="CTQ38" s="43"/>
      <c r="CTR38" s="43"/>
      <c r="CTS38" s="43"/>
      <c r="CTT38" s="43"/>
      <c r="CTU38" s="43"/>
      <c r="CTV38" s="43"/>
      <c r="CTW38" s="43"/>
      <c r="CTX38" s="43"/>
      <c r="CTY38" s="43"/>
      <c r="CTZ38" s="43"/>
      <c r="CUA38" s="43"/>
      <c r="CUB38" s="43"/>
      <c r="CUC38" s="43"/>
      <c r="CUD38" s="43"/>
      <c r="CUE38" s="43"/>
      <c r="CUF38" s="43"/>
      <c r="CUG38" s="43"/>
      <c r="CUH38" s="43"/>
      <c r="CUI38" s="43"/>
      <c r="CUJ38" s="43"/>
      <c r="CUK38" s="43"/>
      <c r="CUL38" s="43"/>
      <c r="CUM38" s="43"/>
      <c r="CUN38" s="43"/>
      <c r="CUO38" s="43"/>
      <c r="CUP38" s="43"/>
      <c r="CUQ38" s="43"/>
      <c r="CUR38" s="43"/>
      <c r="CUS38" s="43"/>
      <c r="CUT38" s="43"/>
      <c r="CUU38" s="43"/>
      <c r="CUV38" s="43"/>
      <c r="CUW38" s="43"/>
      <c r="CUX38" s="43"/>
      <c r="CUY38" s="43"/>
      <c r="CUZ38" s="43"/>
      <c r="CVA38" s="43"/>
      <c r="CVB38" s="43"/>
      <c r="CVC38" s="43"/>
      <c r="CVD38" s="43"/>
      <c r="CVE38" s="43"/>
      <c r="CVF38" s="43"/>
      <c r="CVG38" s="43"/>
      <c r="CVH38" s="43"/>
      <c r="CVI38" s="43"/>
      <c r="CVJ38" s="43"/>
      <c r="CVK38" s="43"/>
      <c r="CVL38" s="43"/>
      <c r="CVM38" s="43"/>
      <c r="CVN38" s="43"/>
      <c r="CVO38" s="43"/>
      <c r="CVP38" s="43"/>
      <c r="CVQ38" s="43"/>
      <c r="CVR38" s="43"/>
      <c r="CVS38" s="43"/>
      <c r="CVT38" s="43"/>
      <c r="CVU38" s="43"/>
      <c r="CVV38" s="43"/>
      <c r="CVW38" s="43"/>
      <c r="CVX38" s="43"/>
      <c r="CVY38" s="43"/>
      <c r="CVZ38" s="43"/>
      <c r="CWA38" s="43"/>
      <c r="CWB38" s="43"/>
      <c r="CWC38" s="43"/>
      <c r="CWD38" s="43"/>
      <c r="CWE38" s="43"/>
      <c r="CWF38" s="43"/>
      <c r="CWG38" s="43"/>
      <c r="CWH38" s="43"/>
      <c r="CWI38" s="43"/>
      <c r="CWJ38" s="43"/>
      <c r="CWK38" s="43"/>
      <c r="CWL38" s="43"/>
      <c r="CWM38" s="43"/>
      <c r="CWN38" s="43"/>
      <c r="CWO38" s="43"/>
      <c r="CWP38" s="43"/>
      <c r="CWQ38" s="43"/>
      <c r="CWR38" s="43"/>
      <c r="CWS38" s="43"/>
      <c r="CWT38" s="43"/>
      <c r="CWU38" s="43"/>
      <c r="CWV38" s="43"/>
      <c r="CWW38" s="43"/>
      <c r="CWX38" s="43"/>
      <c r="CWY38" s="43"/>
      <c r="CWZ38" s="43"/>
      <c r="CXA38" s="43"/>
      <c r="CXB38" s="43"/>
      <c r="CXC38" s="43"/>
      <c r="CXD38" s="43"/>
      <c r="CXE38" s="43"/>
      <c r="CXF38" s="43"/>
      <c r="CXG38" s="43"/>
      <c r="CXH38" s="43"/>
      <c r="CXI38" s="43"/>
      <c r="CXJ38" s="43"/>
      <c r="CXK38" s="43"/>
      <c r="CXL38" s="43"/>
      <c r="CXM38" s="43"/>
      <c r="CXN38" s="43"/>
      <c r="CXO38" s="43"/>
      <c r="CXP38" s="43"/>
      <c r="CXQ38" s="43"/>
      <c r="CXR38" s="43"/>
      <c r="CXS38" s="43"/>
      <c r="CXT38" s="43"/>
      <c r="CXU38" s="43"/>
      <c r="CXV38" s="43"/>
      <c r="CXW38" s="43"/>
      <c r="CXX38" s="43"/>
      <c r="CXY38" s="43"/>
      <c r="CXZ38" s="43"/>
      <c r="CYA38" s="43"/>
      <c r="CYB38" s="43"/>
      <c r="CYC38" s="43"/>
      <c r="CYD38" s="43"/>
      <c r="CYE38" s="43"/>
      <c r="CYF38" s="43"/>
      <c r="CYG38" s="43"/>
      <c r="CYH38" s="43"/>
      <c r="CYI38" s="43"/>
      <c r="CYJ38" s="43"/>
      <c r="CYK38" s="43"/>
      <c r="CYL38" s="43"/>
      <c r="CYM38" s="43"/>
      <c r="CYN38" s="43"/>
      <c r="CYO38" s="43"/>
      <c r="CYP38" s="43"/>
      <c r="CYQ38" s="43"/>
      <c r="CYR38" s="43"/>
      <c r="CYS38" s="43"/>
      <c r="CYT38" s="43"/>
      <c r="CYU38" s="43"/>
      <c r="CYV38" s="43"/>
      <c r="CYW38" s="43"/>
      <c r="CYX38" s="43"/>
      <c r="CYY38" s="43"/>
      <c r="CYZ38" s="43"/>
      <c r="CZA38" s="43"/>
      <c r="CZB38" s="43"/>
      <c r="CZC38" s="43"/>
      <c r="CZD38" s="43"/>
      <c r="CZE38" s="43"/>
      <c r="CZF38" s="43"/>
      <c r="CZG38" s="43"/>
      <c r="CZH38" s="43"/>
      <c r="CZI38" s="43"/>
      <c r="CZJ38" s="43"/>
      <c r="CZK38" s="43"/>
      <c r="CZL38" s="43"/>
      <c r="CZM38" s="43"/>
      <c r="CZN38" s="43"/>
      <c r="CZO38" s="43"/>
      <c r="CZP38" s="43"/>
      <c r="CZQ38" s="43"/>
      <c r="CZR38" s="43"/>
      <c r="CZS38" s="43"/>
      <c r="CZT38" s="43"/>
      <c r="CZU38" s="43"/>
      <c r="CZV38" s="43"/>
      <c r="CZW38" s="43"/>
      <c r="CZX38" s="43"/>
      <c r="CZY38" s="43"/>
      <c r="CZZ38" s="43"/>
      <c r="DAA38" s="43"/>
      <c r="DAB38" s="43"/>
      <c r="DAC38" s="43"/>
      <c r="DAD38" s="43"/>
      <c r="DAE38" s="43"/>
      <c r="DAF38" s="43"/>
      <c r="DAG38" s="43"/>
      <c r="DAH38" s="43"/>
      <c r="DAI38" s="43"/>
      <c r="DAJ38" s="43"/>
      <c r="DAK38" s="43"/>
      <c r="DAL38" s="43"/>
      <c r="DAM38" s="43"/>
      <c r="DAN38" s="43"/>
      <c r="DAO38" s="43"/>
      <c r="DAP38" s="43"/>
      <c r="DAQ38" s="43"/>
      <c r="DAR38" s="43"/>
      <c r="DAS38" s="43"/>
      <c r="DAT38" s="43"/>
      <c r="DAU38" s="43"/>
      <c r="DAV38" s="43"/>
      <c r="DAW38" s="43"/>
      <c r="DAX38" s="43"/>
      <c r="DAY38" s="43"/>
      <c r="DAZ38" s="43"/>
      <c r="DBA38" s="43"/>
      <c r="DBB38" s="43"/>
      <c r="DBC38" s="43"/>
      <c r="DBD38" s="43"/>
      <c r="DBE38" s="43"/>
      <c r="DBF38" s="43"/>
      <c r="DBG38" s="43"/>
      <c r="DBH38" s="43"/>
      <c r="DBI38" s="43"/>
      <c r="DBJ38" s="43"/>
      <c r="DBK38" s="43"/>
      <c r="DBL38" s="43"/>
      <c r="DBM38" s="43"/>
      <c r="DBN38" s="43"/>
      <c r="DBO38" s="43"/>
      <c r="DBP38" s="43"/>
      <c r="DBQ38" s="43"/>
      <c r="DBR38" s="43"/>
      <c r="DBS38" s="43"/>
      <c r="DBT38" s="43"/>
      <c r="DBU38" s="43"/>
      <c r="DBV38" s="43"/>
      <c r="DBW38" s="43"/>
      <c r="DBX38" s="43"/>
      <c r="DBY38" s="43"/>
      <c r="DBZ38" s="43"/>
      <c r="DCA38" s="43"/>
      <c r="DCB38" s="43"/>
      <c r="DCC38" s="43"/>
      <c r="DCD38" s="43"/>
      <c r="DCE38" s="43"/>
      <c r="DCF38" s="43"/>
      <c r="DCG38" s="43"/>
      <c r="DCH38" s="43"/>
      <c r="DCI38" s="43"/>
      <c r="DCJ38" s="43"/>
      <c r="DCK38" s="43"/>
      <c r="DCL38" s="43"/>
      <c r="DCM38" s="43"/>
      <c r="DCN38" s="43"/>
      <c r="DCO38" s="43"/>
      <c r="DCP38" s="43"/>
      <c r="DCQ38" s="43"/>
      <c r="DCR38" s="43"/>
      <c r="DCS38" s="43"/>
      <c r="DCT38" s="43"/>
      <c r="DCU38" s="43"/>
      <c r="DCV38" s="43"/>
      <c r="DCW38" s="43"/>
      <c r="DCX38" s="43"/>
      <c r="DCY38" s="43"/>
      <c r="DCZ38" s="43"/>
      <c r="DDA38" s="43"/>
      <c r="DDB38" s="43"/>
      <c r="DDC38" s="43"/>
      <c r="DDD38" s="43"/>
      <c r="DDE38" s="43"/>
      <c r="DDF38" s="43"/>
      <c r="DDG38" s="43"/>
      <c r="DDH38" s="43"/>
      <c r="DDI38" s="43"/>
      <c r="DDJ38" s="43"/>
      <c r="DDK38" s="43"/>
      <c r="DDL38" s="43"/>
      <c r="DDM38" s="43"/>
      <c r="DDN38" s="43"/>
      <c r="DDO38" s="43"/>
      <c r="DDP38" s="43"/>
      <c r="DDQ38" s="43"/>
      <c r="DDR38" s="43"/>
      <c r="DDS38" s="43"/>
      <c r="DDT38" s="43"/>
      <c r="DDU38" s="43"/>
      <c r="DDV38" s="43"/>
      <c r="DDW38" s="43"/>
      <c r="DDX38" s="43"/>
      <c r="DDY38" s="43"/>
      <c r="DDZ38" s="43"/>
      <c r="DEA38" s="43"/>
      <c r="DEB38" s="43"/>
      <c r="DEC38" s="43"/>
      <c r="DED38" s="43"/>
      <c r="DEE38" s="43"/>
      <c r="DEF38" s="43"/>
      <c r="DEG38" s="43"/>
      <c r="DEH38" s="43"/>
      <c r="DEI38" s="43"/>
      <c r="DEJ38" s="43"/>
      <c r="DEK38" s="43"/>
      <c r="DEL38" s="43"/>
      <c r="DEM38" s="43"/>
      <c r="DEN38" s="43"/>
      <c r="DEO38" s="43"/>
      <c r="DEP38" s="43"/>
      <c r="DEQ38" s="43"/>
      <c r="DER38" s="43"/>
      <c r="DES38" s="43"/>
      <c r="DET38" s="43"/>
      <c r="DEU38" s="43"/>
      <c r="DEV38" s="43"/>
      <c r="DEW38" s="43"/>
      <c r="DEX38" s="43"/>
      <c r="DEY38" s="43"/>
      <c r="DEZ38" s="43"/>
      <c r="DFA38" s="43"/>
      <c r="DFB38" s="43"/>
      <c r="DFC38" s="43"/>
      <c r="DFD38" s="43"/>
      <c r="DFE38" s="43"/>
      <c r="DFF38" s="43"/>
      <c r="DFG38" s="43"/>
      <c r="DFH38" s="43"/>
      <c r="DFI38" s="43"/>
      <c r="DFJ38" s="43"/>
      <c r="DFK38" s="43"/>
      <c r="DFL38" s="43"/>
      <c r="DFM38" s="43"/>
      <c r="DFN38" s="43"/>
      <c r="DFO38" s="43"/>
      <c r="DFP38" s="43"/>
      <c r="DFQ38" s="43"/>
      <c r="DFR38" s="43"/>
      <c r="DFS38" s="43"/>
      <c r="DFT38" s="43"/>
      <c r="DFU38" s="43"/>
      <c r="DFV38" s="43"/>
      <c r="DFW38" s="43"/>
      <c r="DFX38" s="43"/>
      <c r="DFY38" s="43"/>
      <c r="DFZ38" s="43"/>
      <c r="DGA38" s="43"/>
      <c r="DGB38" s="43"/>
      <c r="DGC38" s="43"/>
      <c r="DGD38" s="43"/>
      <c r="DGE38" s="43"/>
      <c r="DGF38" s="43"/>
      <c r="DGG38" s="43"/>
      <c r="DGH38" s="43"/>
      <c r="DGI38" s="43"/>
      <c r="DGJ38" s="43"/>
      <c r="DGK38" s="43"/>
      <c r="DGL38" s="43"/>
      <c r="DGM38" s="43"/>
      <c r="DGN38" s="43"/>
      <c r="DGO38" s="43"/>
      <c r="DGP38" s="43"/>
      <c r="DGQ38" s="43"/>
      <c r="DGR38" s="43"/>
      <c r="DGS38" s="43"/>
      <c r="DGT38" s="43"/>
      <c r="DGU38" s="43"/>
      <c r="DGV38" s="43"/>
      <c r="DGW38" s="43"/>
      <c r="DGX38" s="43"/>
      <c r="DGY38" s="43"/>
      <c r="DGZ38" s="43"/>
      <c r="DHA38" s="43"/>
      <c r="DHB38" s="43"/>
      <c r="DHC38" s="43"/>
      <c r="DHD38" s="43"/>
      <c r="DHE38" s="43"/>
      <c r="DHF38" s="43"/>
      <c r="DHG38" s="43"/>
      <c r="DHH38" s="43"/>
      <c r="DHI38" s="43"/>
      <c r="DHJ38" s="43"/>
      <c r="DHK38" s="43"/>
      <c r="DHL38" s="43"/>
      <c r="DHM38" s="43"/>
      <c r="DHN38" s="43"/>
      <c r="DHO38" s="43"/>
      <c r="DHP38" s="43"/>
      <c r="DHQ38" s="43"/>
      <c r="DHR38" s="43"/>
      <c r="DHS38" s="43"/>
      <c r="DHT38" s="43"/>
      <c r="DHU38" s="43"/>
      <c r="DHV38" s="43"/>
      <c r="DHW38" s="43"/>
      <c r="DHX38" s="43"/>
      <c r="DHY38" s="43"/>
      <c r="DHZ38" s="43"/>
      <c r="DIA38" s="43"/>
      <c r="DIB38" s="43"/>
      <c r="DIC38" s="43"/>
      <c r="DID38" s="43"/>
      <c r="DIE38" s="43"/>
      <c r="DIF38" s="43"/>
      <c r="DIG38" s="43"/>
      <c r="DIH38" s="43"/>
      <c r="DII38" s="43"/>
      <c r="DIJ38" s="43"/>
      <c r="DIK38" s="43"/>
      <c r="DIL38" s="43"/>
      <c r="DIM38" s="43"/>
      <c r="DIN38" s="43"/>
      <c r="DIO38" s="43"/>
      <c r="DIP38" s="43"/>
      <c r="DIQ38" s="43"/>
      <c r="DIR38" s="43"/>
      <c r="DIS38" s="43"/>
      <c r="DIT38" s="43"/>
      <c r="DIU38" s="43"/>
      <c r="DIV38" s="43"/>
      <c r="DIW38" s="43"/>
      <c r="DIX38" s="43"/>
      <c r="DIY38" s="43"/>
      <c r="DIZ38" s="43"/>
      <c r="DJA38" s="43"/>
      <c r="DJB38" s="43"/>
      <c r="DJC38" s="43"/>
      <c r="DJD38" s="43"/>
      <c r="DJE38" s="43"/>
      <c r="DJF38" s="43"/>
      <c r="DJG38" s="43"/>
      <c r="DJH38" s="43"/>
      <c r="DJI38" s="43"/>
      <c r="DJJ38" s="43"/>
      <c r="DJK38" s="43"/>
      <c r="DJL38" s="43"/>
      <c r="DJM38" s="43"/>
      <c r="DJN38" s="43"/>
      <c r="DJO38" s="43"/>
      <c r="DJP38" s="43"/>
      <c r="DJQ38" s="43"/>
      <c r="DJR38" s="43"/>
      <c r="DJS38" s="43"/>
      <c r="DJT38" s="43"/>
      <c r="DJU38" s="43"/>
      <c r="DJV38" s="43"/>
      <c r="DJW38" s="43"/>
      <c r="DJX38" s="43"/>
      <c r="DJY38" s="43"/>
      <c r="DJZ38" s="43"/>
      <c r="DKA38" s="43"/>
      <c r="DKB38" s="43"/>
      <c r="DKC38" s="43"/>
      <c r="DKD38" s="43"/>
      <c r="DKE38" s="43"/>
      <c r="DKF38" s="43"/>
      <c r="DKG38" s="43"/>
      <c r="DKH38" s="43"/>
      <c r="DKI38" s="43"/>
      <c r="DKJ38" s="43"/>
      <c r="DKK38" s="43"/>
      <c r="DKL38" s="43"/>
      <c r="DKM38" s="43"/>
      <c r="DKN38" s="43"/>
      <c r="DKO38" s="43"/>
      <c r="DKP38" s="43"/>
      <c r="DKQ38" s="43"/>
      <c r="DKR38" s="43"/>
      <c r="DKS38" s="43"/>
      <c r="DKT38" s="43"/>
      <c r="DKU38" s="43"/>
      <c r="DKV38" s="43"/>
      <c r="DKW38" s="43"/>
      <c r="DKX38" s="43"/>
      <c r="DKY38" s="43"/>
      <c r="DKZ38" s="43"/>
      <c r="DLA38" s="43"/>
      <c r="DLB38" s="43"/>
      <c r="DLC38" s="43"/>
      <c r="DLD38" s="43"/>
      <c r="DLE38" s="43"/>
      <c r="DLF38" s="43"/>
      <c r="DLG38" s="43"/>
      <c r="DLH38" s="43"/>
      <c r="DLI38" s="43"/>
      <c r="DLJ38" s="43"/>
      <c r="DLK38" s="43"/>
      <c r="DLL38" s="43"/>
      <c r="DLM38" s="43"/>
      <c r="DLN38" s="43"/>
      <c r="DLO38" s="43"/>
      <c r="DLP38" s="43"/>
      <c r="DLQ38" s="43"/>
      <c r="DLR38" s="43"/>
      <c r="DLS38" s="43"/>
      <c r="DLT38" s="43"/>
      <c r="DLU38" s="43"/>
      <c r="DLV38" s="43"/>
      <c r="DLW38" s="43"/>
      <c r="DLX38" s="43"/>
      <c r="DLY38" s="43"/>
      <c r="DLZ38" s="43"/>
      <c r="DMA38" s="43"/>
      <c r="DMB38" s="43"/>
      <c r="DMC38" s="43"/>
      <c r="DMD38" s="43"/>
      <c r="DME38" s="43"/>
      <c r="DMF38" s="43"/>
      <c r="DMG38" s="43"/>
      <c r="DMH38" s="43"/>
      <c r="DMI38" s="43"/>
      <c r="DMJ38" s="43"/>
      <c r="DMK38" s="43"/>
      <c r="DML38" s="43"/>
      <c r="DMM38" s="43"/>
      <c r="DMN38" s="43"/>
      <c r="DMO38" s="43"/>
      <c r="DMP38" s="43"/>
      <c r="DMQ38" s="43"/>
      <c r="DMR38" s="43"/>
      <c r="DMS38" s="43"/>
      <c r="DMT38" s="43"/>
      <c r="DMU38" s="43"/>
      <c r="DMV38" s="43"/>
      <c r="DMW38" s="43"/>
      <c r="DMX38" s="43"/>
      <c r="DMY38" s="43"/>
      <c r="DMZ38" s="43"/>
      <c r="DNA38" s="43"/>
      <c r="DNB38" s="43"/>
      <c r="DNC38" s="43"/>
      <c r="DND38" s="43"/>
      <c r="DNE38" s="43"/>
      <c r="DNF38" s="43"/>
      <c r="DNG38" s="43"/>
      <c r="DNH38" s="43"/>
      <c r="DNI38" s="43"/>
      <c r="DNJ38" s="43"/>
      <c r="DNK38" s="43"/>
      <c r="DNL38" s="43"/>
      <c r="DNM38" s="43"/>
      <c r="DNN38" s="43"/>
      <c r="DNO38" s="43"/>
      <c r="DNP38" s="43"/>
      <c r="DNQ38" s="43"/>
      <c r="DNR38" s="43"/>
      <c r="DNS38" s="43"/>
      <c r="DNT38" s="43"/>
      <c r="DNU38" s="43"/>
      <c r="DNV38" s="43"/>
      <c r="DNW38" s="43"/>
      <c r="DNX38" s="43"/>
      <c r="DNY38" s="43"/>
      <c r="DNZ38" s="43"/>
      <c r="DOA38" s="43"/>
      <c r="DOB38" s="43"/>
      <c r="DOC38" s="43"/>
      <c r="DOD38" s="43"/>
      <c r="DOE38" s="43"/>
      <c r="DOF38" s="43"/>
      <c r="DOG38" s="43"/>
      <c r="DOH38" s="43"/>
      <c r="DOI38" s="43"/>
      <c r="DOJ38" s="43"/>
      <c r="DOK38" s="43"/>
      <c r="DOL38" s="43"/>
      <c r="DOM38" s="43"/>
      <c r="DON38" s="43"/>
      <c r="DOO38" s="43"/>
      <c r="DOP38" s="43"/>
      <c r="DOQ38" s="43"/>
      <c r="DOR38" s="43"/>
      <c r="DOS38" s="43"/>
      <c r="DOT38" s="43"/>
      <c r="DOU38" s="43"/>
      <c r="DOV38" s="43"/>
      <c r="DOW38" s="43"/>
      <c r="DOX38" s="43"/>
      <c r="DOY38" s="43"/>
      <c r="DOZ38" s="43"/>
      <c r="DPA38" s="43"/>
      <c r="DPB38" s="43"/>
      <c r="DPC38" s="43"/>
      <c r="DPD38" s="43"/>
      <c r="DPE38" s="43"/>
      <c r="DPF38" s="43"/>
      <c r="DPG38" s="43"/>
      <c r="DPH38" s="43"/>
      <c r="DPI38" s="43"/>
      <c r="DPJ38" s="43"/>
      <c r="DPK38" s="43"/>
      <c r="DPL38" s="43"/>
      <c r="DPM38" s="43"/>
      <c r="DPN38" s="43"/>
      <c r="DPO38" s="43"/>
      <c r="DPP38" s="43"/>
      <c r="DPQ38" s="43"/>
      <c r="DPR38" s="43"/>
      <c r="DPS38" s="43"/>
      <c r="DPT38" s="43"/>
      <c r="DPU38" s="43"/>
      <c r="DPV38" s="43"/>
      <c r="DPW38" s="43"/>
      <c r="DPX38" s="43"/>
      <c r="DPY38" s="43"/>
      <c r="DPZ38" s="43"/>
      <c r="DQA38" s="43"/>
      <c r="DQB38" s="43"/>
      <c r="DQC38" s="43"/>
      <c r="DQD38" s="43"/>
      <c r="DQE38" s="43"/>
      <c r="DQF38" s="43"/>
      <c r="DQG38" s="43"/>
      <c r="DQH38" s="43"/>
      <c r="DQI38" s="43"/>
      <c r="DQJ38" s="43"/>
      <c r="DQK38" s="43"/>
      <c r="DQL38" s="43"/>
      <c r="DQM38" s="43"/>
      <c r="DQN38" s="43"/>
      <c r="DQO38" s="43"/>
      <c r="DQP38" s="43"/>
      <c r="DQQ38" s="43"/>
      <c r="DQR38" s="43"/>
      <c r="DQS38" s="43"/>
      <c r="DQT38" s="43"/>
      <c r="DQU38" s="43"/>
      <c r="DQV38" s="43"/>
      <c r="DQW38" s="43"/>
      <c r="DQX38" s="43"/>
      <c r="DQY38" s="43"/>
      <c r="DQZ38" s="43"/>
      <c r="DRA38" s="43"/>
      <c r="DRB38" s="43"/>
      <c r="DRC38" s="43"/>
      <c r="DRD38" s="43"/>
      <c r="DRE38" s="43"/>
      <c r="DRF38" s="43"/>
      <c r="DRG38" s="43"/>
      <c r="DRH38" s="43"/>
      <c r="DRI38" s="43"/>
      <c r="DRJ38" s="43"/>
      <c r="DRK38" s="43"/>
      <c r="DRL38" s="43"/>
      <c r="DRM38" s="43"/>
      <c r="DRN38" s="43"/>
      <c r="DRO38" s="43"/>
      <c r="DRP38" s="43"/>
      <c r="DRQ38" s="43"/>
      <c r="DRR38" s="43"/>
      <c r="DRS38" s="43"/>
      <c r="DRT38" s="43"/>
      <c r="DRU38" s="43"/>
      <c r="DRV38" s="43"/>
      <c r="DRW38" s="43"/>
      <c r="DRX38" s="43"/>
      <c r="DRY38" s="43"/>
      <c r="DRZ38" s="43"/>
      <c r="DSA38" s="43"/>
      <c r="DSB38" s="43"/>
      <c r="DSC38" s="43"/>
      <c r="DSD38" s="43"/>
      <c r="DSE38" s="43"/>
      <c r="DSF38" s="43"/>
      <c r="DSG38" s="43"/>
      <c r="DSH38" s="43"/>
      <c r="DSI38" s="43"/>
      <c r="DSJ38" s="43"/>
      <c r="DSK38" s="43"/>
      <c r="DSL38" s="43"/>
      <c r="DSM38" s="43"/>
      <c r="DSN38" s="43"/>
      <c r="DSO38" s="43"/>
      <c r="DSP38" s="43"/>
      <c r="DSQ38" s="43"/>
      <c r="DSR38" s="43"/>
      <c r="DSS38" s="43"/>
      <c r="DST38" s="43"/>
      <c r="DSU38" s="43"/>
      <c r="DSV38" s="43"/>
      <c r="DSW38" s="43"/>
      <c r="DSX38" s="43"/>
      <c r="DSY38" s="43"/>
      <c r="DSZ38" s="43"/>
      <c r="DTA38" s="43"/>
      <c r="DTB38" s="43"/>
      <c r="DTC38" s="43"/>
      <c r="DTD38" s="43"/>
      <c r="DTE38" s="43"/>
      <c r="DTF38" s="43"/>
      <c r="DTG38" s="43"/>
      <c r="DTH38" s="43"/>
      <c r="DTI38" s="43"/>
      <c r="DTJ38" s="43"/>
      <c r="DTK38" s="43"/>
      <c r="DTL38" s="43"/>
      <c r="DTM38" s="43"/>
      <c r="DTN38" s="43"/>
      <c r="DTO38" s="43"/>
      <c r="DTP38" s="43"/>
      <c r="DTQ38" s="43"/>
      <c r="DTR38" s="43"/>
      <c r="DTS38" s="43"/>
      <c r="DTT38" s="43"/>
      <c r="DTU38" s="43"/>
      <c r="DTV38" s="43"/>
      <c r="DTW38" s="43"/>
      <c r="DTX38" s="43"/>
      <c r="DTY38" s="43"/>
      <c r="DTZ38" s="43"/>
      <c r="DUA38" s="43"/>
      <c r="DUB38" s="43"/>
      <c r="DUC38" s="43"/>
      <c r="DUD38" s="43"/>
      <c r="DUE38" s="43"/>
      <c r="DUF38" s="43"/>
      <c r="DUG38" s="43"/>
      <c r="DUH38" s="43"/>
      <c r="DUI38" s="43"/>
      <c r="DUJ38" s="43"/>
      <c r="DUK38" s="43"/>
      <c r="DUL38" s="43"/>
      <c r="DUM38" s="43"/>
      <c r="DUN38" s="43"/>
      <c r="DUO38" s="43"/>
      <c r="DUP38" s="43"/>
      <c r="DUQ38" s="43"/>
      <c r="DUR38" s="43"/>
      <c r="DUS38" s="43"/>
      <c r="DUT38" s="43"/>
      <c r="DUU38" s="43"/>
      <c r="DUV38" s="43"/>
      <c r="DUW38" s="43"/>
      <c r="DUX38" s="43"/>
      <c r="DUY38" s="43"/>
      <c r="DUZ38" s="43"/>
      <c r="DVA38" s="43"/>
      <c r="DVB38" s="43"/>
      <c r="DVC38" s="43"/>
      <c r="DVD38" s="43"/>
      <c r="DVE38" s="43"/>
      <c r="DVF38" s="43"/>
      <c r="DVG38" s="43"/>
      <c r="DVH38" s="43"/>
      <c r="DVI38" s="43"/>
      <c r="DVJ38" s="43"/>
      <c r="DVK38" s="43"/>
      <c r="DVL38" s="43"/>
      <c r="DVM38" s="43"/>
      <c r="DVN38" s="43"/>
      <c r="DVO38" s="43"/>
      <c r="DVP38" s="43"/>
      <c r="DVQ38" s="43"/>
      <c r="DVR38" s="43"/>
      <c r="DVS38" s="43"/>
      <c r="DVT38" s="43"/>
      <c r="DVU38" s="43"/>
      <c r="DVV38" s="43"/>
      <c r="DVW38" s="43"/>
      <c r="DVX38" s="43"/>
      <c r="DVY38" s="43"/>
      <c r="DVZ38" s="43"/>
      <c r="DWA38" s="43"/>
      <c r="DWB38" s="43"/>
      <c r="DWC38" s="43"/>
      <c r="DWD38" s="43"/>
      <c r="DWE38" s="43"/>
      <c r="DWF38" s="43"/>
      <c r="DWG38" s="43"/>
      <c r="DWH38" s="43"/>
      <c r="DWI38" s="43"/>
      <c r="DWJ38" s="43"/>
      <c r="DWK38" s="43"/>
      <c r="DWL38" s="43"/>
      <c r="DWM38" s="43"/>
      <c r="DWN38" s="43"/>
      <c r="DWO38" s="43"/>
      <c r="DWP38" s="43"/>
      <c r="DWQ38" s="43"/>
      <c r="DWR38" s="43"/>
      <c r="DWS38" s="43"/>
      <c r="DWT38" s="43"/>
      <c r="DWU38" s="43"/>
      <c r="DWV38" s="43"/>
      <c r="DWW38" s="43"/>
      <c r="DWX38" s="43"/>
      <c r="DWY38" s="43"/>
      <c r="DWZ38" s="43"/>
      <c r="DXA38" s="43"/>
      <c r="DXB38" s="43"/>
      <c r="DXC38" s="43"/>
      <c r="DXD38" s="43"/>
      <c r="DXE38" s="43"/>
      <c r="DXF38" s="43"/>
      <c r="DXG38" s="43"/>
      <c r="DXH38" s="43"/>
      <c r="DXI38" s="43"/>
      <c r="DXJ38" s="43"/>
      <c r="DXK38" s="43"/>
      <c r="DXL38" s="43"/>
      <c r="DXM38" s="43"/>
      <c r="DXN38" s="43"/>
      <c r="DXO38" s="43"/>
      <c r="DXP38" s="43"/>
      <c r="DXQ38" s="43"/>
      <c r="DXR38" s="43"/>
      <c r="DXS38" s="43"/>
      <c r="DXT38" s="43"/>
      <c r="DXU38" s="43"/>
      <c r="DXV38" s="43"/>
      <c r="DXW38" s="43"/>
      <c r="DXX38" s="43"/>
      <c r="DXY38" s="43"/>
      <c r="DXZ38" s="43"/>
      <c r="DYA38" s="43"/>
      <c r="DYB38" s="43"/>
      <c r="DYC38" s="43"/>
      <c r="DYD38" s="43"/>
      <c r="DYE38" s="43"/>
      <c r="DYF38" s="43"/>
      <c r="DYG38" s="43"/>
      <c r="DYH38" s="43"/>
      <c r="DYI38" s="43"/>
      <c r="DYJ38" s="43"/>
      <c r="DYK38" s="43"/>
      <c r="DYL38" s="43"/>
      <c r="DYM38" s="43"/>
      <c r="DYN38" s="43"/>
      <c r="DYO38" s="43"/>
      <c r="DYP38" s="43"/>
      <c r="DYQ38" s="43"/>
      <c r="DYR38" s="43"/>
      <c r="DYS38" s="43"/>
      <c r="DYT38" s="43"/>
      <c r="DYU38" s="43"/>
      <c r="DYV38" s="43"/>
      <c r="DYW38" s="43"/>
      <c r="DYX38" s="43"/>
      <c r="DYY38" s="43"/>
      <c r="DYZ38" s="43"/>
      <c r="DZA38" s="43"/>
      <c r="DZB38" s="43"/>
      <c r="DZC38" s="43"/>
      <c r="DZD38" s="43"/>
      <c r="DZE38" s="43"/>
      <c r="DZF38" s="43"/>
      <c r="DZG38" s="43"/>
      <c r="DZH38" s="43"/>
      <c r="DZI38" s="43"/>
      <c r="DZJ38" s="43"/>
      <c r="DZK38" s="43"/>
      <c r="DZL38" s="43"/>
      <c r="DZM38" s="43"/>
      <c r="DZN38" s="43"/>
      <c r="DZO38" s="43"/>
      <c r="DZP38" s="43"/>
      <c r="DZQ38" s="43"/>
      <c r="DZR38" s="43"/>
      <c r="DZS38" s="43"/>
      <c r="DZT38" s="43"/>
      <c r="DZU38" s="43"/>
      <c r="DZV38" s="43"/>
      <c r="DZW38" s="43"/>
      <c r="DZX38" s="43"/>
      <c r="DZY38" s="43"/>
      <c r="DZZ38" s="43"/>
      <c r="EAA38" s="43"/>
      <c r="EAB38" s="43"/>
      <c r="EAC38" s="43"/>
      <c r="EAD38" s="43"/>
      <c r="EAE38" s="43"/>
      <c r="EAF38" s="43"/>
      <c r="EAG38" s="43"/>
      <c r="EAH38" s="43"/>
      <c r="EAI38" s="43"/>
      <c r="EAJ38" s="43"/>
      <c r="EAK38" s="43"/>
      <c r="EAL38" s="43"/>
      <c r="EAM38" s="43"/>
      <c r="EAN38" s="43"/>
      <c r="EAO38" s="43"/>
      <c r="EAP38" s="43"/>
      <c r="EAQ38" s="43"/>
      <c r="EAR38" s="43"/>
      <c r="EAS38" s="43"/>
      <c r="EAT38" s="43"/>
      <c r="EAU38" s="43"/>
      <c r="EAV38" s="43"/>
      <c r="EAW38" s="43"/>
      <c r="EAX38" s="43"/>
      <c r="EAY38" s="43"/>
      <c r="EAZ38" s="43"/>
      <c r="EBA38" s="43"/>
      <c r="EBB38" s="43"/>
      <c r="EBC38" s="43"/>
      <c r="EBD38" s="43"/>
      <c r="EBE38" s="43"/>
      <c r="EBF38" s="43"/>
      <c r="EBG38" s="43"/>
      <c r="EBH38" s="43"/>
      <c r="EBI38" s="43"/>
      <c r="EBJ38" s="43"/>
      <c r="EBK38" s="43"/>
      <c r="EBL38" s="43"/>
      <c r="EBM38" s="43"/>
      <c r="EBN38" s="43"/>
      <c r="EBO38" s="43"/>
      <c r="EBP38" s="43"/>
      <c r="EBQ38" s="43"/>
      <c r="EBR38" s="43"/>
      <c r="EBS38" s="43"/>
      <c r="EBT38" s="43"/>
      <c r="EBU38" s="43"/>
      <c r="EBV38" s="43"/>
      <c r="EBW38" s="43"/>
      <c r="EBX38" s="43"/>
      <c r="EBY38" s="43"/>
      <c r="EBZ38" s="43"/>
      <c r="ECA38" s="43"/>
      <c r="ECB38" s="43"/>
      <c r="ECC38" s="43"/>
      <c r="ECD38" s="43"/>
      <c r="ECE38" s="43"/>
      <c r="ECF38" s="43"/>
      <c r="ECG38" s="43"/>
      <c r="ECH38" s="43"/>
      <c r="ECI38" s="43"/>
      <c r="ECJ38" s="43"/>
      <c r="ECK38" s="43"/>
      <c r="ECL38" s="43"/>
      <c r="ECM38" s="43"/>
      <c r="ECN38" s="43"/>
      <c r="ECO38" s="43"/>
      <c r="ECP38" s="43"/>
      <c r="ECQ38" s="43"/>
      <c r="ECR38" s="43"/>
      <c r="ECS38" s="43"/>
      <c r="ECT38" s="43"/>
      <c r="ECU38" s="43"/>
      <c r="ECV38" s="43"/>
      <c r="ECW38" s="43"/>
      <c r="ECX38" s="43"/>
      <c r="ECY38" s="43"/>
      <c r="ECZ38" s="43"/>
      <c r="EDA38" s="43"/>
      <c r="EDB38" s="43"/>
      <c r="EDC38" s="43"/>
      <c r="EDD38" s="43"/>
      <c r="EDE38" s="43"/>
      <c r="EDF38" s="43"/>
      <c r="EDG38" s="43"/>
      <c r="EDH38" s="43"/>
      <c r="EDI38" s="43"/>
      <c r="EDJ38" s="43"/>
      <c r="EDK38" s="43"/>
      <c r="EDL38" s="43"/>
      <c r="EDM38" s="43"/>
      <c r="EDN38" s="43"/>
      <c r="EDO38" s="43"/>
      <c r="EDP38" s="43"/>
      <c r="EDQ38" s="43"/>
      <c r="EDR38" s="43"/>
      <c r="EDS38" s="43"/>
      <c r="EDT38" s="43"/>
      <c r="EDU38" s="43"/>
      <c r="EDV38" s="43"/>
      <c r="EDW38" s="43"/>
      <c r="EDX38" s="43"/>
      <c r="EDY38" s="43"/>
      <c r="EDZ38" s="43"/>
      <c r="EEA38" s="43"/>
      <c r="EEB38" s="43"/>
      <c r="EEC38" s="43"/>
      <c r="EED38" s="43"/>
      <c r="EEE38" s="43"/>
      <c r="EEF38" s="43"/>
      <c r="EEG38" s="43"/>
      <c r="EEH38" s="43"/>
      <c r="EEI38" s="43"/>
      <c r="EEJ38" s="43"/>
      <c r="EEK38" s="43"/>
      <c r="EEL38" s="43"/>
      <c r="EEM38" s="43"/>
      <c r="EEN38" s="43"/>
      <c r="EEO38" s="43"/>
      <c r="EEP38" s="43"/>
      <c r="EEQ38" s="43"/>
      <c r="EER38" s="43"/>
      <c r="EES38" s="43"/>
      <c r="EET38" s="43"/>
      <c r="EEU38" s="43"/>
      <c r="EEV38" s="43"/>
      <c r="EEW38" s="43"/>
      <c r="EEX38" s="43"/>
      <c r="EEY38" s="43"/>
      <c r="EEZ38" s="43"/>
      <c r="EFA38" s="43"/>
      <c r="EFB38" s="43"/>
      <c r="EFC38" s="43"/>
      <c r="EFD38" s="43"/>
      <c r="EFE38" s="43"/>
      <c r="EFF38" s="43"/>
      <c r="EFG38" s="43"/>
      <c r="EFH38" s="43"/>
      <c r="EFI38" s="43"/>
      <c r="EFJ38" s="43"/>
      <c r="EFK38" s="43"/>
      <c r="EFL38" s="43"/>
      <c r="EFM38" s="43"/>
      <c r="EFN38" s="43"/>
      <c r="EFO38" s="43"/>
      <c r="EFP38" s="43"/>
      <c r="EFQ38" s="43"/>
      <c r="EFR38" s="43"/>
      <c r="EFS38" s="43"/>
      <c r="EFT38" s="43"/>
      <c r="EFU38" s="43"/>
      <c r="EFV38" s="43"/>
      <c r="EFW38" s="43"/>
      <c r="EFX38" s="43"/>
      <c r="EFY38" s="43"/>
      <c r="EFZ38" s="43"/>
      <c r="EGA38" s="43"/>
      <c r="EGB38" s="43"/>
      <c r="EGC38" s="43"/>
      <c r="EGD38" s="43"/>
      <c r="EGE38" s="43"/>
      <c r="EGF38" s="43"/>
      <c r="EGG38" s="43"/>
      <c r="EGH38" s="43"/>
      <c r="EGI38" s="43"/>
      <c r="EGJ38" s="43"/>
      <c r="EGK38" s="43"/>
      <c r="EGL38" s="43"/>
      <c r="EGM38" s="43"/>
      <c r="EGN38" s="43"/>
      <c r="EGO38" s="43"/>
      <c r="EGP38" s="43"/>
      <c r="EGQ38" s="43"/>
      <c r="EGR38" s="43"/>
      <c r="EGS38" s="43"/>
      <c r="EGT38" s="43"/>
      <c r="EGU38" s="43"/>
      <c r="EGV38" s="43"/>
      <c r="EGW38" s="43"/>
      <c r="EGX38" s="43"/>
      <c r="EGY38" s="43"/>
      <c r="EGZ38" s="43"/>
      <c r="EHA38" s="43"/>
      <c r="EHB38" s="43"/>
      <c r="EHC38" s="43"/>
      <c r="EHD38" s="43"/>
      <c r="EHE38" s="43"/>
      <c r="EHF38" s="43"/>
      <c r="EHG38" s="43"/>
      <c r="EHH38" s="43"/>
      <c r="EHI38" s="43"/>
      <c r="EHJ38" s="43"/>
      <c r="EHK38" s="43"/>
      <c r="EHL38" s="43"/>
      <c r="EHM38" s="43"/>
      <c r="EHN38" s="43"/>
      <c r="EHO38" s="43"/>
      <c r="EHP38" s="43"/>
      <c r="EHQ38" s="43"/>
      <c r="EHR38" s="43"/>
      <c r="EHS38" s="43"/>
      <c r="EHT38" s="43"/>
      <c r="EHU38" s="43"/>
      <c r="EHV38" s="43"/>
      <c r="EHW38" s="43"/>
      <c r="EHX38" s="43"/>
      <c r="EHY38" s="43"/>
      <c r="EHZ38" s="43"/>
      <c r="EIA38" s="43"/>
      <c r="EIB38" s="43"/>
      <c r="EIC38" s="43"/>
      <c r="EID38" s="43"/>
      <c r="EIE38" s="43"/>
      <c r="EIF38" s="43"/>
      <c r="EIG38" s="43"/>
      <c r="EIH38" s="43"/>
      <c r="EII38" s="43"/>
      <c r="EIJ38" s="43"/>
      <c r="EIK38" s="43"/>
      <c r="EIL38" s="43"/>
      <c r="EIM38" s="43"/>
      <c r="EIN38" s="43"/>
      <c r="EIO38" s="43"/>
      <c r="EIP38" s="43"/>
      <c r="EIQ38" s="43"/>
      <c r="EIR38" s="43"/>
      <c r="EIS38" s="43"/>
      <c r="EIT38" s="43"/>
      <c r="EIU38" s="43"/>
      <c r="EIV38" s="43"/>
      <c r="EIW38" s="43"/>
      <c r="EIX38" s="43"/>
      <c r="EIY38" s="43"/>
      <c r="EIZ38" s="43"/>
      <c r="EJA38" s="43"/>
      <c r="EJB38" s="43"/>
      <c r="EJC38" s="43"/>
      <c r="EJD38" s="43"/>
      <c r="EJE38" s="43"/>
      <c r="EJF38" s="43"/>
      <c r="EJG38" s="43"/>
      <c r="EJH38" s="43"/>
      <c r="EJI38" s="43"/>
      <c r="EJJ38" s="43"/>
      <c r="EJK38" s="43"/>
      <c r="EJL38" s="43"/>
      <c r="EJM38" s="43"/>
      <c r="EJN38" s="43"/>
      <c r="EJO38" s="43"/>
      <c r="EJP38" s="43"/>
      <c r="EJQ38" s="43"/>
      <c r="EJR38" s="43"/>
      <c r="EJS38" s="43"/>
      <c r="EJT38" s="43"/>
      <c r="EJU38" s="43"/>
      <c r="EJV38" s="43"/>
      <c r="EJW38" s="43"/>
      <c r="EJX38" s="43"/>
      <c r="EJY38" s="43"/>
      <c r="EJZ38" s="43"/>
      <c r="EKA38" s="43"/>
      <c r="EKB38" s="43"/>
      <c r="EKC38" s="43"/>
      <c r="EKD38" s="43"/>
      <c r="EKE38" s="43"/>
      <c r="EKF38" s="43"/>
      <c r="EKG38" s="43"/>
      <c r="EKH38" s="43"/>
      <c r="EKI38" s="43"/>
      <c r="EKJ38" s="43"/>
      <c r="EKK38" s="43"/>
      <c r="EKL38" s="43"/>
      <c r="EKM38" s="43"/>
      <c r="EKN38" s="43"/>
      <c r="EKO38" s="43"/>
      <c r="EKP38" s="43"/>
      <c r="EKQ38" s="43"/>
      <c r="EKR38" s="43"/>
      <c r="EKS38" s="43"/>
      <c r="EKT38" s="43"/>
      <c r="EKU38" s="43"/>
      <c r="EKV38" s="43"/>
      <c r="EKW38" s="43"/>
      <c r="EKX38" s="43"/>
      <c r="EKY38" s="43"/>
      <c r="EKZ38" s="43"/>
      <c r="ELA38" s="43"/>
      <c r="ELB38" s="43"/>
      <c r="ELC38" s="43"/>
      <c r="ELD38" s="43"/>
      <c r="ELE38" s="43"/>
      <c r="ELF38" s="43"/>
      <c r="ELG38" s="43"/>
      <c r="ELH38" s="43"/>
      <c r="ELI38" s="43"/>
      <c r="ELJ38" s="43"/>
      <c r="ELK38" s="43"/>
      <c r="ELL38" s="43"/>
      <c r="ELM38" s="43"/>
      <c r="ELN38" s="43"/>
      <c r="ELO38" s="43"/>
      <c r="ELP38" s="43"/>
      <c r="ELQ38" s="43"/>
      <c r="ELR38" s="43"/>
      <c r="ELS38" s="43"/>
      <c r="ELT38" s="43"/>
      <c r="ELU38" s="43"/>
      <c r="ELV38" s="43"/>
      <c r="ELW38" s="43"/>
      <c r="ELX38" s="43"/>
      <c r="ELY38" s="43"/>
      <c r="ELZ38" s="43"/>
      <c r="EMA38" s="43"/>
      <c r="EMB38" s="43"/>
      <c r="EMC38" s="43"/>
      <c r="EMD38" s="43"/>
      <c r="EME38" s="43"/>
      <c r="EMF38" s="43"/>
      <c r="EMG38" s="43"/>
      <c r="EMH38" s="43"/>
      <c r="EMI38" s="43"/>
      <c r="EMJ38" s="43"/>
      <c r="EMK38" s="43"/>
      <c r="EML38" s="43"/>
      <c r="EMM38" s="43"/>
      <c r="EMN38" s="43"/>
      <c r="EMO38" s="43"/>
      <c r="EMP38" s="43"/>
      <c r="EMQ38" s="43"/>
      <c r="EMR38" s="43"/>
      <c r="EMS38" s="43"/>
      <c r="EMT38" s="43"/>
      <c r="EMU38" s="43"/>
      <c r="EMV38" s="43"/>
      <c r="EMW38" s="43"/>
      <c r="EMX38" s="43"/>
      <c r="EMY38" s="43"/>
      <c r="EMZ38" s="43"/>
      <c r="ENA38" s="43"/>
      <c r="ENB38" s="43"/>
      <c r="ENC38" s="43"/>
      <c r="END38" s="43"/>
      <c r="ENE38" s="43"/>
      <c r="ENF38" s="43"/>
      <c r="ENG38" s="43"/>
      <c r="ENH38" s="43"/>
      <c r="ENI38" s="43"/>
      <c r="ENJ38" s="43"/>
      <c r="ENK38" s="43"/>
      <c r="ENL38" s="43"/>
      <c r="ENM38" s="43"/>
      <c r="ENN38" s="43"/>
      <c r="ENO38" s="43"/>
      <c r="ENP38" s="43"/>
      <c r="ENQ38" s="43"/>
      <c r="ENR38" s="43"/>
      <c r="ENS38" s="43"/>
      <c r="ENT38" s="43"/>
      <c r="ENU38" s="43"/>
      <c r="ENV38" s="43"/>
      <c r="ENW38" s="43"/>
      <c r="ENX38" s="43"/>
      <c r="ENY38" s="43"/>
      <c r="ENZ38" s="43"/>
      <c r="EOA38" s="43"/>
      <c r="EOB38" s="43"/>
      <c r="EOC38" s="43"/>
      <c r="EOD38" s="43"/>
      <c r="EOE38" s="43"/>
      <c r="EOF38" s="43"/>
      <c r="EOG38" s="43"/>
      <c r="EOH38" s="43"/>
      <c r="EOI38" s="43"/>
      <c r="EOJ38" s="43"/>
      <c r="EOK38" s="43"/>
      <c r="EOL38" s="43"/>
      <c r="EOM38" s="43"/>
      <c r="EON38" s="43"/>
      <c r="EOO38" s="43"/>
      <c r="EOP38" s="43"/>
      <c r="EOQ38" s="43"/>
      <c r="EOR38" s="43"/>
      <c r="EOS38" s="43"/>
      <c r="EOT38" s="43"/>
      <c r="EOU38" s="43"/>
      <c r="EOV38" s="43"/>
      <c r="EOW38" s="43"/>
      <c r="EOX38" s="43"/>
      <c r="EOY38" s="43"/>
      <c r="EOZ38" s="43"/>
      <c r="EPA38" s="43"/>
      <c r="EPB38" s="43"/>
      <c r="EPC38" s="43"/>
      <c r="EPD38" s="43"/>
      <c r="EPE38" s="43"/>
      <c r="EPF38" s="43"/>
      <c r="EPG38" s="43"/>
      <c r="EPH38" s="43"/>
      <c r="EPI38" s="43"/>
      <c r="EPJ38" s="43"/>
      <c r="EPK38" s="43"/>
      <c r="EPL38" s="43"/>
      <c r="EPM38" s="43"/>
      <c r="EPN38" s="43"/>
      <c r="EPO38" s="43"/>
      <c r="EPP38" s="43"/>
      <c r="EPQ38" s="43"/>
      <c r="EPR38" s="43"/>
      <c r="EPS38" s="43"/>
      <c r="EPT38" s="43"/>
      <c r="EPU38" s="43"/>
      <c r="EPV38" s="43"/>
      <c r="EPW38" s="43"/>
      <c r="EPX38" s="43"/>
      <c r="EPY38" s="43"/>
      <c r="EPZ38" s="43"/>
      <c r="EQA38" s="43"/>
      <c r="EQB38" s="43"/>
      <c r="EQC38" s="43"/>
      <c r="EQD38" s="43"/>
      <c r="EQE38" s="43"/>
      <c r="EQF38" s="43"/>
      <c r="EQG38" s="43"/>
      <c r="EQH38" s="43"/>
      <c r="EQI38" s="43"/>
      <c r="EQJ38" s="43"/>
      <c r="EQK38" s="43"/>
      <c r="EQL38" s="43"/>
      <c r="EQM38" s="43"/>
      <c r="EQN38" s="43"/>
      <c r="EQO38" s="43"/>
      <c r="EQP38" s="43"/>
      <c r="EQQ38" s="43"/>
      <c r="EQR38" s="43"/>
      <c r="EQS38" s="43"/>
      <c r="EQT38" s="43"/>
      <c r="EQU38" s="43"/>
      <c r="EQV38" s="43"/>
      <c r="EQW38" s="43"/>
      <c r="EQX38" s="43"/>
      <c r="EQY38" s="43"/>
      <c r="EQZ38" s="43"/>
      <c r="ERA38" s="43"/>
      <c r="ERB38" s="43"/>
      <c r="ERC38" s="43"/>
      <c r="ERD38" s="43"/>
      <c r="ERE38" s="43"/>
      <c r="ERF38" s="43"/>
      <c r="ERG38" s="43"/>
      <c r="ERH38" s="43"/>
      <c r="ERI38" s="43"/>
      <c r="ERJ38" s="43"/>
      <c r="ERK38" s="43"/>
      <c r="ERL38" s="43"/>
      <c r="ERM38" s="43"/>
      <c r="ERN38" s="43"/>
      <c r="ERO38" s="43"/>
      <c r="ERP38" s="43"/>
      <c r="ERQ38" s="43"/>
      <c r="ERR38" s="43"/>
      <c r="ERS38" s="43"/>
      <c r="ERT38" s="43"/>
      <c r="ERU38" s="43"/>
      <c r="ERV38" s="43"/>
      <c r="ERW38" s="43"/>
      <c r="ERX38" s="43"/>
      <c r="ERY38" s="43"/>
      <c r="ERZ38" s="43"/>
      <c r="ESA38" s="43"/>
      <c r="ESB38" s="43"/>
      <c r="ESC38" s="43"/>
      <c r="ESD38" s="43"/>
      <c r="ESE38" s="43"/>
      <c r="ESF38" s="43"/>
      <c r="ESG38" s="43"/>
      <c r="ESH38" s="43"/>
      <c r="ESI38" s="43"/>
      <c r="ESJ38" s="43"/>
      <c r="ESK38" s="43"/>
      <c r="ESL38" s="43"/>
      <c r="ESM38" s="43"/>
      <c r="ESN38" s="43"/>
      <c r="ESO38" s="43"/>
      <c r="ESP38" s="43"/>
      <c r="ESQ38" s="43"/>
      <c r="ESR38" s="43"/>
      <c r="ESS38" s="43"/>
      <c r="EST38" s="43"/>
      <c r="ESU38" s="43"/>
      <c r="ESV38" s="43"/>
      <c r="ESW38" s="43"/>
      <c r="ESX38" s="43"/>
      <c r="ESY38" s="43"/>
      <c r="ESZ38" s="43"/>
      <c r="ETA38" s="43"/>
      <c r="ETB38" s="43"/>
      <c r="ETC38" s="43"/>
      <c r="ETD38" s="43"/>
      <c r="ETE38" s="43"/>
      <c r="ETF38" s="43"/>
      <c r="ETG38" s="43"/>
      <c r="ETH38" s="43"/>
      <c r="ETI38" s="43"/>
      <c r="ETJ38" s="43"/>
      <c r="ETK38" s="43"/>
      <c r="ETL38" s="43"/>
      <c r="ETM38" s="43"/>
      <c r="ETN38" s="43"/>
      <c r="ETO38" s="43"/>
      <c r="ETP38" s="43"/>
      <c r="ETQ38" s="43"/>
      <c r="ETR38" s="43"/>
      <c r="ETS38" s="43"/>
      <c r="ETT38" s="43"/>
      <c r="ETU38" s="43"/>
      <c r="ETV38" s="43"/>
      <c r="ETW38" s="43"/>
      <c r="ETX38" s="43"/>
      <c r="ETY38" s="43"/>
      <c r="ETZ38" s="43"/>
      <c r="EUA38" s="43"/>
      <c r="EUB38" s="43"/>
      <c r="EUC38" s="43"/>
      <c r="EUD38" s="43"/>
      <c r="EUE38" s="43"/>
      <c r="EUF38" s="43"/>
      <c r="EUG38" s="43"/>
      <c r="EUH38" s="43"/>
      <c r="EUI38" s="43"/>
      <c r="EUJ38" s="43"/>
      <c r="EUK38" s="43"/>
      <c r="EUL38" s="43"/>
      <c r="EUM38" s="43"/>
      <c r="EUN38" s="43"/>
      <c r="EUO38" s="43"/>
      <c r="EUP38" s="43"/>
      <c r="EUQ38" s="43"/>
      <c r="EUR38" s="43"/>
      <c r="EUS38" s="43"/>
      <c r="EUT38" s="43"/>
      <c r="EUU38" s="43"/>
      <c r="EUV38" s="43"/>
      <c r="EUW38" s="43"/>
      <c r="EUX38" s="43"/>
      <c r="EUY38" s="43"/>
      <c r="EUZ38" s="43"/>
      <c r="EVA38" s="43"/>
      <c r="EVB38" s="43"/>
      <c r="EVC38" s="43"/>
      <c r="EVD38" s="43"/>
      <c r="EVE38" s="43"/>
      <c r="EVF38" s="43"/>
      <c r="EVG38" s="43"/>
      <c r="EVH38" s="43"/>
      <c r="EVI38" s="43"/>
      <c r="EVJ38" s="43"/>
      <c r="EVK38" s="43"/>
      <c r="EVL38" s="43"/>
      <c r="EVM38" s="43"/>
      <c r="EVN38" s="43"/>
      <c r="EVO38" s="43"/>
      <c r="EVP38" s="43"/>
      <c r="EVQ38" s="43"/>
      <c r="EVR38" s="43"/>
      <c r="EVS38" s="43"/>
      <c r="EVT38" s="43"/>
      <c r="EVU38" s="43"/>
      <c r="EVV38" s="43"/>
      <c r="EVW38" s="43"/>
      <c r="EVX38" s="43"/>
      <c r="EVY38" s="43"/>
      <c r="EVZ38" s="43"/>
      <c r="EWA38" s="43"/>
      <c r="EWB38" s="43"/>
      <c r="EWC38" s="43"/>
      <c r="EWD38" s="43"/>
      <c r="EWE38" s="43"/>
      <c r="EWF38" s="43"/>
      <c r="EWG38" s="43"/>
      <c r="EWH38" s="43"/>
      <c r="EWI38" s="43"/>
      <c r="EWJ38" s="43"/>
      <c r="EWK38" s="43"/>
      <c r="EWL38" s="43"/>
      <c r="EWM38" s="43"/>
      <c r="EWN38" s="43"/>
      <c r="EWO38" s="43"/>
      <c r="EWP38" s="43"/>
      <c r="EWQ38" s="43"/>
      <c r="EWR38" s="43"/>
      <c r="EWS38" s="43"/>
      <c r="EWT38" s="43"/>
      <c r="EWU38" s="43"/>
      <c r="EWV38" s="43"/>
      <c r="EWW38" s="43"/>
      <c r="EWX38" s="43"/>
      <c r="EWY38" s="43"/>
      <c r="EWZ38" s="43"/>
      <c r="EXA38" s="43"/>
      <c r="EXB38" s="43"/>
      <c r="EXC38" s="43"/>
      <c r="EXD38" s="43"/>
      <c r="EXE38" s="43"/>
      <c r="EXF38" s="43"/>
      <c r="EXG38" s="43"/>
      <c r="EXH38" s="43"/>
      <c r="EXI38" s="43"/>
      <c r="EXJ38" s="43"/>
      <c r="EXK38" s="43"/>
      <c r="EXL38" s="43"/>
      <c r="EXM38" s="43"/>
      <c r="EXN38" s="43"/>
      <c r="EXO38" s="43"/>
      <c r="EXP38" s="43"/>
      <c r="EXQ38" s="43"/>
      <c r="EXR38" s="43"/>
      <c r="EXS38" s="43"/>
      <c r="EXT38" s="43"/>
      <c r="EXU38" s="43"/>
      <c r="EXV38" s="43"/>
      <c r="EXW38" s="43"/>
      <c r="EXX38" s="43"/>
      <c r="EXY38" s="43"/>
      <c r="EXZ38" s="43"/>
      <c r="EYA38" s="43"/>
      <c r="EYB38" s="43"/>
      <c r="EYC38" s="43"/>
      <c r="EYD38" s="43"/>
      <c r="EYE38" s="43"/>
      <c r="EYF38" s="43"/>
      <c r="EYG38" s="43"/>
      <c r="EYH38" s="43"/>
      <c r="EYI38" s="43"/>
      <c r="EYJ38" s="43"/>
      <c r="EYK38" s="43"/>
      <c r="EYL38" s="43"/>
      <c r="EYM38" s="43"/>
      <c r="EYN38" s="43"/>
      <c r="EYO38" s="43"/>
      <c r="EYP38" s="43"/>
      <c r="EYQ38" s="43"/>
      <c r="EYR38" s="43"/>
      <c r="EYS38" s="43"/>
      <c r="EYT38" s="43"/>
      <c r="EYU38" s="43"/>
      <c r="EYV38" s="43"/>
      <c r="EYW38" s="43"/>
      <c r="EYX38" s="43"/>
      <c r="EYY38" s="43"/>
      <c r="EYZ38" s="43"/>
      <c r="EZA38" s="43"/>
      <c r="EZB38" s="43"/>
      <c r="EZC38" s="43"/>
      <c r="EZD38" s="43"/>
      <c r="EZE38" s="43"/>
      <c r="EZF38" s="43"/>
      <c r="EZG38" s="43"/>
      <c r="EZH38" s="43"/>
      <c r="EZI38" s="43"/>
      <c r="EZJ38" s="43"/>
      <c r="EZK38" s="43"/>
      <c r="EZL38" s="43"/>
      <c r="EZM38" s="43"/>
      <c r="EZN38" s="43"/>
      <c r="EZO38" s="43"/>
      <c r="EZP38" s="43"/>
      <c r="EZQ38" s="43"/>
      <c r="EZR38" s="43"/>
      <c r="EZS38" s="43"/>
      <c r="EZT38" s="43"/>
      <c r="EZU38" s="43"/>
      <c r="EZV38" s="43"/>
      <c r="EZW38" s="43"/>
      <c r="EZX38" s="43"/>
      <c r="EZY38" s="43"/>
      <c r="EZZ38" s="43"/>
      <c r="FAA38" s="43"/>
      <c r="FAB38" s="43"/>
      <c r="FAC38" s="43"/>
      <c r="FAD38" s="43"/>
      <c r="FAE38" s="43"/>
      <c r="FAF38" s="43"/>
      <c r="FAG38" s="43"/>
      <c r="FAH38" s="43"/>
      <c r="FAI38" s="43"/>
      <c r="FAJ38" s="43"/>
      <c r="FAK38" s="43"/>
      <c r="FAL38" s="43"/>
      <c r="FAM38" s="43"/>
      <c r="FAN38" s="43"/>
      <c r="FAO38" s="43"/>
      <c r="FAP38" s="43"/>
      <c r="FAQ38" s="43"/>
      <c r="FAR38" s="43"/>
      <c r="FAS38" s="43"/>
      <c r="FAT38" s="43"/>
      <c r="FAU38" s="43"/>
      <c r="FAV38" s="43"/>
      <c r="FAW38" s="43"/>
      <c r="FAX38" s="43"/>
      <c r="FAY38" s="43"/>
      <c r="FAZ38" s="43"/>
      <c r="FBA38" s="43"/>
      <c r="FBB38" s="43"/>
      <c r="FBC38" s="43"/>
      <c r="FBD38" s="43"/>
      <c r="FBE38" s="43"/>
      <c r="FBF38" s="43"/>
      <c r="FBG38" s="43"/>
      <c r="FBH38" s="43"/>
      <c r="FBI38" s="43"/>
      <c r="FBJ38" s="43"/>
      <c r="FBK38" s="43"/>
      <c r="FBL38" s="43"/>
      <c r="FBM38" s="43"/>
      <c r="FBN38" s="43"/>
      <c r="FBO38" s="43"/>
      <c r="FBP38" s="43"/>
      <c r="FBQ38" s="43"/>
      <c r="FBR38" s="43"/>
      <c r="FBS38" s="43"/>
      <c r="FBT38" s="43"/>
      <c r="FBU38" s="43"/>
      <c r="FBV38" s="43"/>
      <c r="FBW38" s="43"/>
      <c r="FBX38" s="43"/>
      <c r="FBY38" s="43"/>
      <c r="FBZ38" s="43"/>
      <c r="FCA38" s="43"/>
      <c r="FCB38" s="43"/>
      <c r="FCC38" s="43"/>
      <c r="FCD38" s="43"/>
      <c r="FCE38" s="43"/>
      <c r="FCF38" s="43"/>
      <c r="FCG38" s="43"/>
      <c r="FCH38" s="43"/>
      <c r="FCI38" s="43"/>
      <c r="FCJ38" s="43"/>
      <c r="FCK38" s="43"/>
      <c r="FCL38" s="43"/>
      <c r="FCM38" s="43"/>
      <c r="FCN38" s="43"/>
      <c r="FCO38" s="43"/>
      <c r="FCP38" s="43"/>
      <c r="FCQ38" s="43"/>
      <c r="FCR38" s="43"/>
      <c r="FCS38" s="43"/>
      <c r="FCT38" s="43"/>
      <c r="FCU38" s="43"/>
      <c r="FCV38" s="43"/>
      <c r="FCW38" s="43"/>
      <c r="FCX38" s="43"/>
      <c r="FCY38" s="43"/>
      <c r="FCZ38" s="43"/>
      <c r="FDA38" s="43"/>
      <c r="FDB38" s="43"/>
      <c r="FDC38" s="43"/>
      <c r="FDD38" s="43"/>
      <c r="FDE38" s="43"/>
      <c r="FDF38" s="43"/>
      <c r="FDG38" s="43"/>
      <c r="FDH38" s="43"/>
      <c r="FDI38" s="43"/>
      <c r="FDJ38" s="43"/>
      <c r="FDK38" s="43"/>
      <c r="FDL38" s="43"/>
      <c r="FDM38" s="43"/>
      <c r="FDN38" s="43"/>
      <c r="FDO38" s="43"/>
      <c r="FDP38" s="43"/>
      <c r="FDQ38" s="43"/>
      <c r="FDR38" s="43"/>
      <c r="FDS38" s="43"/>
      <c r="FDT38" s="43"/>
      <c r="FDU38" s="43"/>
      <c r="FDV38" s="43"/>
      <c r="FDW38" s="43"/>
      <c r="FDX38" s="43"/>
      <c r="FDY38" s="43"/>
      <c r="FDZ38" s="43"/>
      <c r="FEA38" s="43"/>
      <c r="FEB38" s="43"/>
      <c r="FEC38" s="43"/>
      <c r="FED38" s="43"/>
      <c r="FEE38" s="43"/>
      <c r="FEF38" s="43"/>
      <c r="FEG38" s="43"/>
      <c r="FEH38" s="43"/>
      <c r="FEI38" s="43"/>
      <c r="FEJ38" s="43"/>
      <c r="FEK38" s="43"/>
      <c r="FEL38" s="43"/>
      <c r="FEM38" s="43"/>
      <c r="FEN38" s="43"/>
      <c r="FEO38" s="43"/>
      <c r="FEP38" s="43"/>
      <c r="FEQ38" s="43"/>
      <c r="FER38" s="43"/>
      <c r="FES38" s="43"/>
      <c r="FET38" s="43"/>
      <c r="FEU38" s="43"/>
      <c r="FEV38" s="43"/>
      <c r="FEW38" s="43"/>
      <c r="FEX38" s="43"/>
      <c r="FEY38" s="43"/>
      <c r="FEZ38" s="43"/>
      <c r="FFA38" s="43"/>
      <c r="FFB38" s="43"/>
      <c r="FFC38" s="43"/>
      <c r="FFD38" s="43"/>
      <c r="FFE38" s="43"/>
      <c r="FFF38" s="43"/>
      <c r="FFG38" s="43"/>
      <c r="FFH38" s="43"/>
      <c r="FFI38" s="43"/>
      <c r="FFJ38" s="43"/>
      <c r="FFK38" s="43"/>
      <c r="FFL38" s="43"/>
      <c r="FFM38" s="43"/>
      <c r="FFN38" s="43"/>
      <c r="FFO38" s="43"/>
      <c r="FFP38" s="43"/>
      <c r="FFQ38" s="43"/>
      <c r="FFR38" s="43"/>
      <c r="FFS38" s="43"/>
      <c r="FFT38" s="43"/>
      <c r="FFU38" s="43"/>
      <c r="FFV38" s="43"/>
      <c r="FFW38" s="43"/>
      <c r="FFX38" s="43"/>
      <c r="FFY38" s="43"/>
      <c r="FFZ38" s="43"/>
      <c r="FGA38" s="43"/>
      <c r="FGB38" s="43"/>
      <c r="FGC38" s="43"/>
      <c r="FGD38" s="43"/>
      <c r="FGE38" s="43"/>
      <c r="FGF38" s="43"/>
      <c r="FGG38" s="43"/>
      <c r="FGH38" s="43"/>
      <c r="FGI38" s="43"/>
      <c r="FGJ38" s="43"/>
      <c r="FGK38" s="43"/>
      <c r="FGL38" s="43"/>
      <c r="FGM38" s="43"/>
      <c r="FGN38" s="43"/>
      <c r="FGO38" s="43"/>
      <c r="FGP38" s="43"/>
      <c r="FGQ38" s="43"/>
      <c r="FGR38" s="43"/>
      <c r="FGS38" s="43"/>
      <c r="FGT38" s="43"/>
      <c r="FGU38" s="43"/>
      <c r="FGV38" s="43"/>
      <c r="FGW38" s="43"/>
      <c r="FGX38" s="43"/>
      <c r="FGY38" s="43"/>
      <c r="FGZ38" s="43"/>
      <c r="FHA38" s="43"/>
      <c r="FHB38" s="43"/>
      <c r="FHC38" s="43"/>
      <c r="FHD38" s="43"/>
      <c r="FHE38" s="43"/>
      <c r="FHF38" s="43"/>
      <c r="FHG38" s="43"/>
      <c r="FHH38" s="43"/>
      <c r="FHI38" s="43"/>
      <c r="FHJ38" s="43"/>
      <c r="FHK38" s="43"/>
      <c r="FHL38" s="43"/>
      <c r="FHM38" s="43"/>
      <c r="FHN38" s="43"/>
      <c r="FHO38" s="43"/>
      <c r="FHP38" s="43"/>
      <c r="FHQ38" s="43"/>
      <c r="FHR38" s="43"/>
      <c r="FHS38" s="43"/>
      <c r="FHT38" s="43"/>
      <c r="FHU38" s="43"/>
      <c r="FHV38" s="43"/>
      <c r="FHW38" s="43"/>
      <c r="FHX38" s="43"/>
      <c r="FHY38" s="43"/>
      <c r="FHZ38" s="43"/>
      <c r="FIA38" s="43"/>
      <c r="FIB38" s="43"/>
      <c r="FIC38" s="43"/>
      <c r="FID38" s="43"/>
      <c r="FIE38" s="43"/>
      <c r="FIF38" s="43"/>
      <c r="FIG38" s="43"/>
      <c r="FIH38" s="43"/>
      <c r="FII38" s="43"/>
      <c r="FIJ38" s="43"/>
      <c r="FIK38" s="43"/>
      <c r="FIL38" s="43"/>
      <c r="FIM38" s="43"/>
      <c r="FIN38" s="43"/>
      <c r="FIO38" s="43"/>
      <c r="FIP38" s="43"/>
      <c r="FIQ38" s="43"/>
      <c r="FIR38" s="43"/>
      <c r="FIS38" s="43"/>
      <c r="FIT38" s="43"/>
      <c r="FIU38" s="43"/>
      <c r="FIV38" s="43"/>
      <c r="FIW38" s="43"/>
      <c r="FIX38" s="43"/>
      <c r="FIY38" s="43"/>
      <c r="FIZ38" s="43"/>
      <c r="FJA38" s="43"/>
      <c r="FJB38" s="43"/>
      <c r="FJC38" s="43"/>
      <c r="FJD38" s="43"/>
      <c r="FJE38" s="43"/>
      <c r="FJF38" s="43"/>
      <c r="FJG38" s="43"/>
      <c r="FJH38" s="43"/>
      <c r="FJI38" s="43"/>
      <c r="FJJ38" s="43"/>
      <c r="FJK38" s="43"/>
      <c r="FJL38" s="43"/>
      <c r="FJM38" s="43"/>
      <c r="FJN38" s="43"/>
      <c r="FJO38" s="43"/>
      <c r="FJP38" s="43"/>
      <c r="FJQ38" s="43"/>
      <c r="FJR38" s="43"/>
      <c r="FJS38" s="43"/>
      <c r="FJT38" s="43"/>
      <c r="FJU38" s="43"/>
      <c r="FJV38" s="43"/>
      <c r="FJW38" s="43"/>
      <c r="FJX38" s="43"/>
      <c r="FJY38" s="43"/>
      <c r="FJZ38" s="43"/>
      <c r="FKA38" s="43"/>
      <c r="FKB38" s="43"/>
      <c r="FKC38" s="43"/>
      <c r="FKD38" s="43"/>
      <c r="FKE38" s="43"/>
      <c r="FKF38" s="43"/>
      <c r="FKG38" s="43"/>
      <c r="FKH38" s="43"/>
      <c r="FKI38" s="43"/>
      <c r="FKJ38" s="43"/>
      <c r="FKK38" s="43"/>
      <c r="FKL38" s="43"/>
      <c r="FKM38" s="43"/>
      <c r="FKN38" s="43"/>
      <c r="FKO38" s="43"/>
      <c r="FKP38" s="43"/>
      <c r="FKQ38" s="43"/>
      <c r="FKR38" s="43"/>
      <c r="FKS38" s="43"/>
      <c r="FKT38" s="43"/>
      <c r="FKU38" s="43"/>
      <c r="FKV38" s="43"/>
      <c r="FKW38" s="43"/>
      <c r="FKX38" s="43"/>
      <c r="FKY38" s="43"/>
      <c r="FKZ38" s="43"/>
      <c r="FLA38" s="43"/>
      <c r="FLB38" s="43"/>
      <c r="FLC38" s="43"/>
      <c r="FLD38" s="43"/>
      <c r="FLE38" s="43"/>
      <c r="FLF38" s="43"/>
      <c r="FLG38" s="43"/>
      <c r="FLH38" s="43"/>
      <c r="FLI38" s="43"/>
      <c r="FLJ38" s="43"/>
      <c r="FLK38" s="43"/>
      <c r="FLL38" s="43"/>
      <c r="FLM38" s="43"/>
      <c r="FLN38" s="43"/>
      <c r="FLO38" s="43"/>
      <c r="FLP38" s="43"/>
      <c r="FLQ38" s="43"/>
      <c r="FLR38" s="43"/>
      <c r="FLS38" s="43"/>
      <c r="FLT38" s="43"/>
      <c r="FLU38" s="43"/>
      <c r="FLV38" s="43"/>
      <c r="FLW38" s="43"/>
      <c r="FLX38" s="43"/>
      <c r="FLY38" s="43"/>
      <c r="FLZ38" s="43"/>
      <c r="FMA38" s="43"/>
      <c r="FMB38" s="43"/>
      <c r="FMC38" s="43"/>
      <c r="FMD38" s="43"/>
      <c r="FME38" s="43"/>
      <c r="FMF38" s="43"/>
      <c r="FMG38" s="43"/>
      <c r="FMH38" s="43"/>
      <c r="FMI38" s="43"/>
      <c r="FMJ38" s="43"/>
      <c r="FMK38" s="43"/>
      <c r="FML38" s="43"/>
      <c r="FMM38" s="43"/>
      <c r="FMN38" s="43"/>
      <c r="FMO38" s="43"/>
      <c r="FMP38" s="43"/>
      <c r="FMQ38" s="43"/>
      <c r="FMR38" s="43"/>
      <c r="FMS38" s="43"/>
      <c r="FMT38" s="43"/>
      <c r="FMU38" s="43"/>
      <c r="FMV38" s="43"/>
      <c r="FMW38" s="43"/>
      <c r="FMX38" s="43"/>
      <c r="FMY38" s="43"/>
      <c r="FMZ38" s="43"/>
      <c r="FNA38" s="43"/>
      <c r="FNB38" s="43"/>
      <c r="FNC38" s="43"/>
      <c r="FND38" s="43"/>
      <c r="FNE38" s="43"/>
      <c r="FNF38" s="43"/>
      <c r="FNG38" s="43"/>
      <c r="FNH38" s="43"/>
      <c r="FNI38" s="43"/>
      <c r="FNJ38" s="43"/>
      <c r="FNK38" s="43"/>
      <c r="FNL38" s="43"/>
      <c r="FNM38" s="43"/>
      <c r="FNN38" s="43"/>
      <c r="FNO38" s="43"/>
      <c r="FNP38" s="43"/>
      <c r="FNQ38" s="43"/>
      <c r="FNR38" s="43"/>
      <c r="FNS38" s="43"/>
      <c r="FNT38" s="43"/>
      <c r="FNU38" s="43"/>
      <c r="FNV38" s="43"/>
      <c r="FNW38" s="43"/>
      <c r="FNX38" s="43"/>
      <c r="FNY38" s="43"/>
      <c r="FNZ38" s="43"/>
      <c r="FOA38" s="43"/>
      <c r="FOB38" s="43"/>
      <c r="FOC38" s="43"/>
      <c r="FOD38" s="43"/>
      <c r="FOE38" s="43"/>
      <c r="FOF38" s="43"/>
      <c r="FOG38" s="43"/>
      <c r="FOH38" s="43"/>
      <c r="FOI38" s="43"/>
      <c r="FOJ38" s="43"/>
      <c r="FOK38" s="43"/>
      <c r="FOL38" s="43"/>
      <c r="FOM38" s="43"/>
      <c r="FON38" s="43"/>
      <c r="FOO38" s="43"/>
      <c r="FOP38" s="43"/>
      <c r="FOQ38" s="43"/>
      <c r="FOR38" s="43"/>
      <c r="FOS38" s="43"/>
      <c r="FOT38" s="43"/>
      <c r="FOU38" s="43"/>
      <c r="FOV38" s="43"/>
      <c r="FOW38" s="43"/>
      <c r="FOX38" s="43"/>
      <c r="FOY38" s="43"/>
      <c r="FOZ38" s="43"/>
      <c r="FPA38" s="43"/>
      <c r="FPB38" s="43"/>
      <c r="FPC38" s="43"/>
      <c r="FPD38" s="43"/>
      <c r="FPE38" s="43"/>
      <c r="FPF38" s="43"/>
      <c r="FPG38" s="43"/>
      <c r="FPH38" s="43"/>
      <c r="FPI38" s="43"/>
      <c r="FPJ38" s="43"/>
      <c r="FPK38" s="43"/>
      <c r="FPL38" s="43"/>
      <c r="FPM38" s="43"/>
      <c r="FPN38" s="43"/>
      <c r="FPO38" s="43"/>
      <c r="FPP38" s="43"/>
      <c r="FPQ38" s="43"/>
      <c r="FPR38" s="43"/>
      <c r="FPS38" s="43"/>
      <c r="FPT38" s="43"/>
      <c r="FPU38" s="43"/>
      <c r="FPV38" s="43"/>
      <c r="FPW38" s="43"/>
      <c r="FPX38" s="43"/>
      <c r="FPY38" s="43"/>
      <c r="FPZ38" s="43"/>
      <c r="FQA38" s="43"/>
      <c r="FQB38" s="43"/>
      <c r="FQC38" s="43"/>
      <c r="FQD38" s="43"/>
      <c r="FQE38" s="43"/>
      <c r="FQF38" s="43"/>
      <c r="FQG38" s="43"/>
      <c r="FQH38" s="43"/>
      <c r="FQI38" s="43"/>
      <c r="FQJ38" s="43"/>
      <c r="FQK38" s="43"/>
      <c r="FQL38" s="43"/>
      <c r="FQM38" s="43"/>
      <c r="FQN38" s="43"/>
      <c r="FQO38" s="43"/>
      <c r="FQP38" s="43"/>
      <c r="FQQ38" s="43"/>
      <c r="FQR38" s="43"/>
      <c r="FQS38" s="43"/>
      <c r="FQT38" s="43"/>
      <c r="FQU38" s="43"/>
      <c r="FQV38" s="43"/>
      <c r="FQW38" s="43"/>
      <c r="FQX38" s="43"/>
      <c r="FQY38" s="43"/>
      <c r="FQZ38" s="43"/>
      <c r="FRA38" s="43"/>
      <c r="FRB38" s="43"/>
      <c r="FRC38" s="43"/>
      <c r="FRD38" s="43"/>
      <c r="FRE38" s="43"/>
      <c r="FRF38" s="43"/>
      <c r="FRG38" s="43"/>
      <c r="FRH38" s="43"/>
      <c r="FRI38" s="43"/>
      <c r="FRJ38" s="43"/>
      <c r="FRK38" s="43"/>
      <c r="FRL38" s="43"/>
      <c r="FRM38" s="43"/>
      <c r="FRN38" s="43"/>
      <c r="FRO38" s="43"/>
      <c r="FRP38" s="43"/>
      <c r="FRQ38" s="43"/>
      <c r="FRR38" s="43"/>
      <c r="FRS38" s="43"/>
      <c r="FRT38" s="43"/>
      <c r="FRU38" s="43"/>
      <c r="FRV38" s="43"/>
      <c r="FRW38" s="43"/>
      <c r="FRX38" s="43"/>
      <c r="FRY38" s="43"/>
      <c r="FRZ38" s="43"/>
      <c r="FSA38" s="43"/>
      <c r="FSB38" s="43"/>
      <c r="FSC38" s="43"/>
      <c r="FSD38" s="43"/>
      <c r="FSE38" s="43"/>
      <c r="FSF38" s="43"/>
      <c r="FSG38" s="43"/>
      <c r="FSH38" s="43"/>
      <c r="FSI38" s="43"/>
      <c r="FSJ38" s="43"/>
      <c r="FSK38" s="43"/>
      <c r="FSL38" s="43"/>
      <c r="FSM38" s="43"/>
      <c r="FSN38" s="43"/>
      <c r="FSO38" s="43"/>
      <c r="FSP38" s="43"/>
      <c r="FSQ38" s="43"/>
      <c r="FSR38" s="43"/>
      <c r="FSS38" s="43"/>
      <c r="FST38" s="43"/>
      <c r="FSU38" s="43"/>
      <c r="FSV38" s="43"/>
      <c r="FSW38" s="43"/>
      <c r="FSX38" s="43"/>
      <c r="FSY38" s="43"/>
      <c r="FSZ38" s="43"/>
      <c r="FTA38" s="43"/>
      <c r="FTB38" s="43"/>
      <c r="FTC38" s="43"/>
      <c r="FTD38" s="43"/>
      <c r="FTE38" s="43"/>
      <c r="FTF38" s="43"/>
      <c r="FTG38" s="43"/>
      <c r="FTH38" s="43"/>
      <c r="FTI38" s="43"/>
      <c r="FTJ38" s="43"/>
      <c r="FTK38" s="43"/>
      <c r="FTL38" s="43"/>
      <c r="FTM38" s="43"/>
      <c r="FTN38" s="43"/>
      <c r="FTO38" s="43"/>
      <c r="FTP38" s="43"/>
      <c r="FTQ38" s="43"/>
      <c r="FTR38" s="43"/>
      <c r="FTS38" s="43"/>
      <c r="FTT38" s="43"/>
      <c r="FTU38" s="43"/>
      <c r="FTV38" s="43"/>
      <c r="FTW38" s="43"/>
      <c r="FTX38" s="43"/>
      <c r="FTY38" s="43"/>
      <c r="FTZ38" s="43"/>
      <c r="FUA38" s="43"/>
      <c r="FUB38" s="43"/>
      <c r="FUC38" s="43"/>
      <c r="FUD38" s="43"/>
      <c r="FUE38" s="43"/>
      <c r="FUF38" s="43"/>
      <c r="FUG38" s="43"/>
      <c r="FUH38" s="43"/>
      <c r="FUI38" s="43"/>
      <c r="FUJ38" s="43"/>
      <c r="FUK38" s="43"/>
      <c r="FUL38" s="43"/>
      <c r="FUM38" s="43"/>
      <c r="FUN38" s="43"/>
      <c r="FUO38" s="43"/>
      <c r="FUP38" s="43"/>
      <c r="FUQ38" s="43"/>
      <c r="FUR38" s="43"/>
      <c r="FUS38" s="43"/>
      <c r="FUT38" s="43"/>
      <c r="FUU38" s="43"/>
      <c r="FUV38" s="43"/>
      <c r="FUW38" s="43"/>
      <c r="FUX38" s="43"/>
      <c r="FUY38" s="43"/>
      <c r="FUZ38" s="43"/>
      <c r="FVA38" s="43"/>
      <c r="FVB38" s="43"/>
      <c r="FVC38" s="43"/>
      <c r="FVD38" s="43"/>
      <c r="FVE38" s="43"/>
      <c r="FVF38" s="43"/>
      <c r="FVG38" s="43"/>
      <c r="FVH38" s="43"/>
      <c r="FVI38" s="43"/>
      <c r="FVJ38" s="43"/>
      <c r="FVK38" s="43"/>
      <c r="FVL38" s="43"/>
      <c r="FVM38" s="43"/>
      <c r="FVN38" s="43"/>
      <c r="FVO38" s="43"/>
      <c r="FVP38" s="43"/>
      <c r="FVQ38" s="43"/>
      <c r="FVR38" s="43"/>
      <c r="FVS38" s="43"/>
      <c r="FVT38" s="43"/>
      <c r="FVU38" s="43"/>
      <c r="FVV38" s="43"/>
      <c r="FVW38" s="43"/>
      <c r="FVX38" s="43"/>
      <c r="FVY38" s="43"/>
      <c r="FVZ38" s="43"/>
      <c r="FWA38" s="43"/>
      <c r="FWB38" s="43"/>
      <c r="FWC38" s="43"/>
      <c r="FWD38" s="43"/>
      <c r="FWE38" s="43"/>
      <c r="FWF38" s="43"/>
      <c r="FWG38" s="43"/>
      <c r="FWH38" s="43"/>
      <c r="FWI38" s="43"/>
      <c r="FWJ38" s="43"/>
      <c r="FWK38" s="43"/>
      <c r="FWL38" s="43"/>
      <c r="FWM38" s="43"/>
      <c r="FWN38" s="43"/>
      <c r="FWO38" s="43"/>
      <c r="FWP38" s="43"/>
      <c r="FWQ38" s="43"/>
      <c r="FWR38" s="43"/>
      <c r="FWS38" s="43"/>
      <c r="FWT38" s="43"/>
      <c r="FWU38" s="43"/>
      <c r="FWV38" s="43"/>
      <c r="FWW38" s="43"/>
      <c r="FWX38" s="43"/>
      <c r="FWY38" s="43"/>
      <c r="FWZ38" s="43"/>
      <c r="FXA38" s="43"/>
      <c r="FXB38" s="43"/>
      <c r="FXC38" s="43"/>
      <c r="FXD38" s="43"/>
      <c r="FXE38" s="43"/>
      <c r="FXF38" s="43"/>
      <c r="FXG38" s="43"/>
      <c r="FXH38" s="43"/>
      <c r="FXI38" s="43"/>
      <c r="FXJ38" s="43"/>
      <c r="FXK38" s="43"/>
      <c r="FXL38" s="43"/>
      <c r="FXM38" s="43"/>
      <c r="FXN38" s="43"/>
      <c r="FXO38" s="43"/>
      <c r="FXP38" s="43"/>
      <c r="FXQ38" s="43"/>
      <c r="FXR38" s="43"/>
      <c r="FXS38" s="43"/>
      <c r="FXT38" s="43"/>
      <c r="FXU38" s="43"/>
      <c r="FXV38" s="43"/>
      <c r="FXW38" s="43"/>
      <c r="FXX38" s="43"/>
      <c r="FXY38" s="43"/>
      <c r="FXZ38" s="43"/>
      <c r="FYA38" s="43"/>
      <c r="FYB38" s="43"/>
      <c r="FYC38" s="43"/>
      <c r="FYD38" s="43"/>
      <c r="FYE38" s="43"/>
      <c r="FYF38" s="43"/>
      <c r="FYG38" s="43"/>
      <c r="FYH38" s="43"/>
      <c r="FYI38" s="43"/>
      <c r="FYJ38" s="43"/>
      <c r="FYK38" s="43"/>
      <c r="FYL38" s="43"/>
      <c r="FYM38" s="43"/>
      <c r="FYN38" s="43"/>
      <c r="FYO38" s="43"/>
      <c r="FYP38" s="43"/>
      <c r="FYQ38" s="43"/>
      <c r="FYR38" s="43"/>
      <c r="FYS38" s="43"/>
      <c r="FYT38" s="43"/>
      <c r="FYU38" s="43"/>
      <c r="FYV38" s="43"/>
      <c r="FYW38" s="43"/>
      <c r="FYX38" s="43"/>
      <c r="FYY38" s="43"/>
      <c r="FYZ38" s="43"/>
      <c r="FZA38" s="43"/>
      <c r="FZB38" s="43"/>
      <c r="FZC38" s="43"/>
      <c r="FZD38" s="43"/>
      <c r="FZE38" s="43"/>
      <c r="FZF38" s="43"/>
      <c r="FZG38" s="43"/>
      <c r="FZH38" s="43"/>
      <c r="FZI38" s="43"/>
      <c r="FZJ38" s="43"/>
      <c r="FZK38" s="43"/>
      <c r="FZL38" s="43"/>
      <c r="FZM38" s="43"/>
      <c r="FZN38" s="43"/>
      <c r="FZO38" s="43"/>
      <c r="FZP38" s="43"/>
      <c r="FZQ38" s="43"/>
      <c r="FZR38" s="43"/>
      <c r="FZS38" s="43"/>
      <c r="FZT38" s="43"/>
      <c r="FZU38" s="43"/>
      <c r="FZV38" s="43"/>
      <c r="FZW38" s="43"/>
      <c r="FZX38" s="43"/>
      <c r="FZY38" s="43"/>
      <c r="FZZ38" s="43"/>
      <c r="GAA38" s="43"/>
      <c r="GAB38" s="43"/>
      <c r="GAC38" s="43"/>
      <c r="GAD38" s="43"/>
      <c r="GAE38" s="43"/>
      <c r="GAF38" s="43"/>
      <c r="GAG38" s="43"/>
      <c r="GAH38" s="43"/>
      <c r="GAI38" s="43"/>
      <c r="GAJ38" s="43"/>
      <c r="GAK38" s="43"/>
      <c r="GAL38" s="43"/>
      <c r="GAM38" s="43"/>
      <c r="GAN38" s="43"/>
      <c r="GAO38" s="43"/>
      <c r="GAP38" s="43"/>
      <c r="GAQ38" s="43"/>
      <c r="GAR38" s="43"/>
      <c r="GAS38" s="43"/>
      <c r="GAT38" s="43"/>
      <c r="GAU38" s="43"/>
      <c r="GAV38" s="43"/>
      <c r="GAW38" s="43"/>
      <c r="GAX38" s="43"/>
      <c r="GAY38" s="43"/>
      <c r="GAZ38" s="43"/>
      <c r="GBA38" s="43"/>
      <c r="GBB38" s="43"/>
      <c r="GBC38" s="43"/>
      <c r="GBD38" s="43"/>
      <c r="GBE38" s="43"/>
      <c r="GBF38" s="43"/>
      <c r="GBG38" s="43"/>
      <c r="GBH38" s="43"/>
      <c r="GBI38" s="43"/>
      <c r="GBJ38" s="43"/>
      <c r="GBK38" s="43"/>
      <c r="GBL38" s="43"/>
      <c r="GBM38" s="43"/>
      <c r="GBN38" s="43"/>
      <c r="GBO38" s="43"/>
      <c r="GBP38" s="43"/>
      <c r="GBQ38" s="43"/>
      <c r="GBR38" s="43"/>
      <c r="GBS38" s="43"/>
      <c r="GBT38" s="43"/>
      <c r="GBU38" s="43"/>
      <c r="GBV38" s="43"/>
      <c r="GBW38" s="43"/>
      <c r="GBX38" s="43"/>
      <c r="GBY38" s="43"/>
      <c r="GBZ38" s="43"/>
      <c r="GCA38" s="43"/>
      <c r="GCB38" s="43"/>
      <c r="GCC38" s="43"/>
      <c r="GCD38" s="43"/>
      <c r="GCE38" s="43"/>
      <c r="GCF38" s="43"/>
      <c r="GCG38" s="43"/>
      <c r="GCH38" s="43"/>
      <c r="GCI38" s="43"/>
      <c r="GCJ38" s="43"/>
      <c r="GCK38" s="43"/>
      <c r="GCL38" s="43"/>
      <c r="GCM38" s="43"/>
      <c r="GCN38" s="43"/>
      <c r="GCO38" s="43"/>
      <c r="GCP38" s="43"/>
      <c r="GCQ38" s="43"/>
      <c r="GCR38" s="43"/>
      <c r="GCS38" s="43"/>
      <c r="GCT38" s="43"/>
      <c r="GCU38" s="43"/>
      <c r="GCV38" s="43"/>
      <c r="GCW38" s="43"/>
      <c r="GCX38" s="43"/>
      <c r="GCY38" s="43"/>
      <c r="GCZ38" s="43"/>
      <c r="GDA38" s="43"/>
      <c r="GDB38" s="43"/>
      <c r="GDC38" s="43"/>
      <c r="GDD38" s="43"/>
      <c r="GDE38" s="43"/>
      <c r="GDF38" s="43"/>
      <c r="GDG38" s="43"/>
      <c r="GDH38" s="43"/>
      <c r="GDI38" s="43"/>
      <c r="GDJ38" s="43"/>
      <c r="GDK38" s="43"/>
      <c r="GDL38" s="43"/>
      <c r="GDM38" s="43"/>
      <c r="GDN38" s="43"/>
      <c r="GDO38" s="43"/>
      <c r="GDP38" s="43"/>
      <c r="GDQ38" s="43"/>
      <c r="GDR38" s="43"/>
      <c r="GDS38" s="43"/>
      <c r="GDT38" s="43"/>
      <c r="GDU38" s="43"/>
      <c r="GDV38" s="43"/>
      <c r="GDW38" s="43"/>
      <c r="GDX38" s="43"/>
      <c r="GDY38" s="43"/>
      <c r="GDZ38" s="43"/>
      <c r="GEA38" s="43"/>
      <c r="GEB38" s="43"/>
      <c r="GEC38" s="43"/>
      <c r="GED38" s="43"/>
      <c r="GEE38" s="43"/>
      <c r="GEF38" s="43"/>
      <c r="GEG38" s="43"/>
      <c r="GEH38" s="43"/>
      <c r="GEI38" s="43"/>
      <c r="GEJ38" s="43"/>
      <c r="GEK38" s="43"/>
      <c r="GEL38" s="43"/>
      <c r="GEM38" s="43"/>
      <c r="GEN38" s="43"/>
      <c r="GEO38" s="43"/>
      <c r="GEP38" s="43"/>
      <c r="GEQ38" s="43"/>
      <c r="GER38" s="43"/>
      <c r="GES38" s="43"/>
      <c r="GET38" s="43"/>
      <c r="GEU38" s="43"/>
      <c r="GEV38" s="43"/>
      <c r="GEW38" s="43"/>
      <c r="GEX38" s="43"/>
      <c r="GEY38" s="43"/>
      <c r="GEZ38" s="43"/>
      <c r="GFA38" s="43"/>
      <c r="GFB38" s="43"/>
      <c r="GFC38" s="43"/>
      <c r="GFD38" s="43"/>
      <c r="GFE38" s="43"/>
      <c r="GFF38" s="43"/>
      <c r="GFG38" s="43"/>
      <c r="GFH38" s="43"/>
      <c r="GFI38" s="43"/>
      <c r="GFJ38" s="43"/>
      <c r="GFK38" s="43"/>
      <c r="GFL38" s="43"/>
      <c r="GFM38" s="43"/>
      <c r="GFN38" s="43"/>
      <c r="GFO38" s="43"/>
      <c r="GFP38" s="43"/>
      <c r="GFQ38" s="43"/>
      <c r="GFR38" s="43"/>
      <c r="GFS38" s="43"/>
      <c r="GFT38" s="43"/>
      <c r="GFU38" s="43"/>
      <c r="GFV38" s="43"/>
      <c r="GFW38" s="43"/>
      <c r="GFX38" s="43"/>
      <c r="GFY38" s="43"/>
      <c r="GFZ38" s="43"/>
      <c r="GGA38" s="43"/>
      <c r="GGB38" s="43"/>
      <c r="GGC38" s="43"/>
      <c r="GGD38" s="43"/>
      <c r="GGE38" s="43"/>
      <c r="GGF38" s="43"/>
      <c r="GGG38" s="43"/>
      <c r="GGH38" s="43"/>
      <c r="GGI38" s="43"/>
      <c r="GGJ38" s="43"/>
      <c r="GGK38" s="43"/>
      <c r="GGL38" s="43"/>
      <c r="GGM38" s="43"/>
      <c r="GGN38" s="43"/>
      <c r="GGO38" s="43"/>
      <c r="GGP38" s="43"/>
      <c r="GGQ38" s="43"/>
      <c r="GGR38" s="43"/>
      <c r="GGS38" s="43"/>
      <c r="GGT38" s="43"/>
      <c r="GGU38" s="43"/>
      <c r="GGV38" s="43"/>
      <c r="GGW38" s="43"/>
      <c r="GGX38" s="43"/>
      <c r="GGY38" s="43"/>
      <c r="GGZ38" s="43"/>
      <c r="GHA38" s="43"/>
      <c r="GHB38" s="43"/>
      <c r="GHC38" s="43"/>
      <c r="GHD38" s="43"/>
      <c r="GHE38" s="43"/>
      <c r="GHF38" s="43"/>
      <c r="GHG38" s="43"/>
      <c r="GHH38" s="43"/>
      <c r="GHI38" s="43"/>
      <c r="GHJ38" s="43"/>
      <c r="GHK38" s="43"/>
      <c r="GHL38" s="43"/>
      <c r="GHM38" s="43"/>
      <c r="GHN38" s="43"/>
      <c r="GHO38" s="43"/>
      <c r="GHP38" s="43"/>
      <c r="GHQ38" s="43"/>
      <c r="GHR38" s="43"/>
      <c r="GHS38" s="43"/>
      <c r="GHT38" s="43"/>
      <c r="GHU38" s="43"/>
      <c r="GHV38" s="43"/>
      <c r="GHW38" s="43"/>
      <c r="GHX38" s="43"/>
      <c r="GHY38" s="43"/>
      <c r="GHZ38" s="43"/>
      <c r="GIA38" s="43"/>
      <c r="GIB38" s="43"/>
      <c r="GIC38" s="43"/>
      <c r="GID38" s="43"/>
      <c r="GIE38" s="43"/>
      <c r="GIF38" s="43"/>
      <c r="GIG38" s="43"/>
      <c r="GIH38" s="43"/>
      <c r="GII38" s="43"/>
      <c r="GIJ38" s="43"/>
      <c r="GIK38" s="43"/>
      <c r="GIL38" s="43"/>
      <c r="GIM38" s="43"/>
      <c r="GIN38" s="43"/>
      <c r="GIO38" s="43"/>
      <c r="GIP38" s="43"/>
      <c r="GIQ38" s="43"/>
      <c r="GIR38" s="43"/>
      <c r="GIS38" s="43"/>
      <c r="GIT38" s="43"/>
      <c r="GIU38" s="43"/>
      <c r="GIV38" s="43"/>
      <c r="GIW38" s="43"/>
      <c r="GIX38" s="43"/>
      <c r="GIY38" s="43"/>
      <c r="GIZ38" s="43"/>
      <c r="GJA38" s="43"/>
      <c r="GJB38" s="43"/>
      <c r="GJC38" s="43"/>
      <c r="GJD38" s="43"/>
      <c r="GJE38" s="43"/>
      <c r="GJF38" s="43"/>
      <c r="GJG38" s="43"/>
      <c r="GJH38" s="43"/>
      <c r="GJI38" s="43"/>
      <c r="GJJ38" s="43"/>
      <c r="GJK38" s="43"/>
      <c r="GJL38" s="43"/>
      <c r="GJM38" s="43"/>
      <c r="GJN38" s="43"/>
      <c r="GJO38" s="43"/>
      <c r="GJP38" s="43"/>
      <c r="GJQ38" s="43"/>
      <c r="GJR38" s="43"/>
      <c r="GJS38" s="43"/>
      <c r="GJT38" s="43"/>
      <c r="GJU38" s="43"/>
      <c r="GJV38" s="43"/>
      <c r="GJW38" s="43"/>
      <c r="GJX38" s="43"/>
      <c r="GJY38" s="43"/>
      <c r="GJZ38" s="43"/>
      <c r="GKA38" s="43"/>
      <c r="GKB38" s="43"/>
      <c r="GKC38" s="43"/>
      <c r="GKD38" s="43"/>
      <c r="GKE38" s="43"/>
      <c r="GKF38" s="43"/>
      <c r="GKG38" s="43"/>
      <c r="GKH38" s="43"/>
      <c r="GKI38" s="43"/>
      <c r="GKJ38" s="43"/>
      <c r="GKK38" s="43"/>
      <c r="GKL38" s="43"/>
      <c r="GKM38" s="43"/>
      <c r="GKN38" s="43"/>
      <c r="GKO38" s="43"/>
      <c r="GKP38" s="43"/>
      <c r="GKQ38" s="43"/>
      <c r="GKR38" s="43"/>
      <c r="GKS38" s="43"/>
      <c r="GKT38" s="43"/>
      <c r="GKU38" s="43"/>
      <c r="GKV38" s="43"/>
      <c r="GKW38" s="43"/>
      <c r="GKX38" s="43"/>
      <c r="GKY38" s="43"/>
      <c r="GKZ38" s="43"/>
      <c r="GLA38" s="43"/>
      <c r="GLB38" s="43"/>
      <c r="GLC38" s="43"/>
      <c r="GLD38" s="43"/>
      <c r="GLE38" s="43"/>
      <c r="GLF38" s="43"/>
      <c r="GLG38" s="43"/>
      <c r="GLH38" s="43"/>
      <c r="GLI38" s="43"/>
      <c r="GLJ38" s="43"/>
      <c r="GLK38" s="43"/>
      <c r="GLL38" s="43"/>
      <c r="GLM38" s="43"/>
      <c r="GLN38" s="43"/>
      <c r="GLO38" s="43"/>
      <c r="GLP38" s="43"/>
      <c r="GLQ38" s="43"/>
      <c r="GLR38" s="43"/>
      <c r="GLS38" s="43"/>
      <c r="GLT38" s="43"/>
      <c r="GLU38" s="43"/>
      <c r="GLV38" s="43"/>
      <c r="GLW38" s="43"/>
      <c r="GLX38" s="43"/>
      <c r="GLY38" s="43"/>
      <c r="GLZ38" s="43"/>
      <c r="GMA38" s="43"/>
      <c r="GMB38" s="43"/>
      <c r="GMC38" s="43"/>
      <c r="GMD38" s="43"/>
      <c r="GME38" s="43"/>
      <c r="GMF38" s="43"/>
      <c r="GMG38" s="43"/>
      <c r="GMH38" s="43"/>
      <c r="GMI38" s="43"/>
      <c r="GMJ38" s="43"/>
      <c r="GMK38" s="43"/>
      <c r="GML38" s="43"/>
      <c r="GMM38" s="43"/>
      <c r="GMN38" s="43"/>
      <c r="GMO38" s="43"/>
      <c r="GMP38" s="43"/>
      <c r="GMQ38" s="43"/>
      <c r="GMR38" s="43"/>
      <c r="GMS38" s="43"/>
      <c r="GMT38" s="43"/>
      <c r="GMU38" s="43"/>
      <c r="GMV38" s="43"/>
      <c r="GMW38" s="43"/>
      <c r="GMX38" s="43"/>
      <c r="GMY38" s="43"/>
      <c r="GMZ38" s="43"/>
      <c r="GNA38" s="43"/>
      <c r="GNB38" s="43"/>
      <c r="GNC38" s="43"/>
      <c r="GND38" s="43"/>
      <c r="GNE38" s="43"/>
      <c r="GNF38" s="43"/>
      <c r="GNG38" s="43"/>
      <c r="GNH38" s="43"/>
      <c r="GNI38" s="43"/>
      <c r="GNJ38" s="43"/>
      <c r="GNK38" s="43"/>
      <c r="GNL38" s="43"/>
      <c r="GNM38" s="43"/>
      <c r="GNN38" s="43"/>
      <c r="GNO38" s="43"/>
      <c r="GNP38" s="43"/>
      <c r="GNQ38" s="43"/>
      <c r="GNR38" s="43"/>
      <c r="GNS38" s="43"/>
      <c r="GNT38" s="43"/>
      <c r="GNU38" s="43"/>
      <c r="GNV38" s="43"/>
      <c r="GNW38" s="43"/>
      <c r="GNX38" s="43"/>
      <c r="GNY38" s="43"/>
      <c r="GNZ38" s="43"/>
      <c r="GOA38" s="43"/>
      <c r="GOB38" s="43"/>
      <c r="GOC38" s="43"/>
      <c r="GOD38" s="43"/>
      <c r="GOE38" s="43"/>
      <c r="GOF38" s="43"/>
      <c r="GOG38" s="43"/>
      <c r="GOH38" s="43"/>
      <c r="GOI38" s="43"/>
      <c r="GOJ38" s="43"/>
      <c r="GOK38" s="43"/>
      <c r="GOL38" s="43"/>
      <c r="GOM38" s="43"/>
      <c r="GON38" s="43"/>
      <c r="GOO38" s="43"/>
      <c r="GOP38" s="43"/>
      <c r="GOQ38" s="43"/>
      <c r="GOR38" s="43"/>
      <c r="GOS38" s="43"/>
      <c r="GOT38" s="43"/>
      <c r="GOU38" s="43"/>
      <c r="GOV38" s="43"/>
      <c r="GOW38" s="43"/>
      <c r="GOX38" s="43"/>
      <c r="GOY38" s="43"/>
      <c r="GOZ38" s="43"/>
      <c r="GPA38" s="43"/>
      <c r="GPB38" s="43"/>
      <c r="GPC38" s="43"/>
      <c r="GPD38" s="43"/>
      <c r="GPE38" s="43"/>
      <c r="GPF38" s="43"/>
      <c r="GPG38" s="43"/>
      <c r="GPH38" s="43"/>
      <c r="GPI38" s="43"/>
      <c r="GPJ38" s="43"/>
      <c r="GPK38" s="43"/>
      <c r="GPL38" s="43"/>
      <c r="GPM38" s="43"/>
      <c r="GPN38" s="43"/>
      <c r="GPO38" s="43"/>
      <c r="GPP38" s="43"/>
      <c r="GPQ38" s="43"/>
      <c r="GPR38" s="43"/>
      <c r="GPS38" s="43"/>
      <c r="GPT38" s="43"/>
      <c r="GPU38" s="43"/>
      <c r="GPV38" s="43"/>
      <c r="GPW38" s="43"/>
      <c r="GPX38" s="43"/>
      <c r="GPY38" s="43"/>
      <c r="GPZ38" s="43"/>
      <c r="GQA38" s="43"/>
      <c r="GQB38" s="43"/>
      <c r="GQC38" s="43"/>
      <c r="GQD38" s="43"/>
      <c r="GQE38" s="43"/>
      <c r="GQF38" s="43"/>
      <c r="GQG38" s="43"/>
      <c r="GQH38" s="43"/>
      <c r="GQI38" s="43"/>
      <c r="GQJ38" s="43"/>
      <c r="GQK38" s="43"/>
      <c r="GQL38" s="43"/>
      <c r="GQM38" s="43"/>
      <c r="GQN38" s="43"/>
      <c r="GQO38" s="43"/>
      <c r="GQP38" s="43"/>
      <c r="GQQ38" s="43"/>
      <c r="GQR38" s="43"/>
      <c r="GQS38" s="43"/>
      <c r="GQT38" s="43"/>
      <c r="GQU38" s="43"/>
      <c r="GQV38" s="43"/>
      <c r="GQW38" s="43"/>
      <c r="GQX38" s="43"/>
      <c r="GQY38" s="43"/>
      <c r="GQZ38" s="43"/>
      <c r="GRA38" s="43"/>
      <c r="GRB38" s="43"/>
      <c r="GRC38" s="43"/>
      <c r="GRD38" s="43"/>
      <c r="GRE38" s="43"/>
      <c r="GRF38" s="43"/>
      <c r="GRG38" s="43"/>
      <c r="GRH38" s="43"/>
      <c r="GRI38" s="43"/>
      <c r="GRJ38" s="43"/>
      <c r="GRK38" s="43"/>
      <c r="GRL38" s="43"/>
      <c r="GRM38" s="43"/>
      <c r="GRN38" s="43"/>
      <c r="GRO38" s="43"/>
      <c r="GRP38" s="43"/>
      <c r="GRQ38" s="43"/>
      <c r="GRR38" s="43"/>
      <c r="GRS38" s="43"/>
      <c r="GRT38" s="43"/>
      <c r="GRU38" s="43"/>
      <c r="GRV38" s="43"/>
      <c r="GRW38" s="43"/>
      <c r="GRX38" s="43"/>
      <c r="GRY38" s="43"/>
      <c r="GRZ38" s="43"/>
      <c r="GSA38" s="43"/>
      <c r="GSB38" s="43"/>
      <c r="GSC38" s="43"/>
      <c r="GSD38" s="43"/>
      <c r="GSE38" s="43"/>
      <c r="GSF38" s="43"/>
      <c r="GSG38" s="43"/>
      <c r="GSH38" s="43"/>
      <c r="GSI38" s="43"/>
      <c r="GSJ38" s="43"/>
      <c r="GSK38" s="43"/>
      <c r="GSL38" s="43"/>
      <c r="GSM38" s="43"/>
      <c r="GSN38" s="43"/>
      <c r="GSO38" s="43"/>
      <c r="GSP38" s="43"/>
      <c r="GSQ38" s="43"/>
      <c r="GSR38" s="43"/>
      <c r="GSS38" s="43"/>
      <c r="GST38" s="43"/>
      <c r="GSU38" s="43"/>
      <c r="GSV38" s="43"/>
      <c r="GSW38" s="43"/>
      <c r="GSX38" s="43"/>
      <c r="GSY38" s="43"/>
      <c r="GSZ38" s="43"/>
      <c r="GTA38" s="43"/>
      <c r="GTB38" s="43"/>
      <c r="GTC38" s="43"/>
      <c r="GTD38" s="43"/>
      <c r="GTE38" s="43"/>
      <c r="GTF38" s="43"/>
      <c r="GTG38" s="43"/>
      <c r="GTH38" s="43"/>
      <c r="GTI38" s="43"/>
      <c r="GTJ38" s="43"/>
      <c r="GTK38" s="43"/>
      <c r="GTL38" s="43"/>
      <c r="GTM38" s="43"/>
      <c r="GTN38" s="43"/>
      <c r="GTO38" s="43"/>
      <c r="GTP38" s="43"/>
      <c r="GTQ38" s="43"/>
      <c r="GTR38" s="43"/>
      <c r="GTS38" s="43"/>
      <c r="GTT38" s="43"/>
      <c r="GTU38" s="43"/>
      <c r="GTV38" s="43"/>
      <c r="GTW38" s="43"/>
      <c r="GTX38" s="43"/>
      <c r="GTY38" s="43"/>
      <c r="GTZ38" s="43"/>
      <c r="GUA38" s="43"/>
      <c r="GUB38" s="43"/>
      <c r="GUC38" s="43"/>
      <c r="GUD38" s="43"/>
      <c r="GUE38" s="43"/>
      <c r="GUF38" s="43"/>
      <c r="GUG38" s="43"/>
      <c r="GUH38" s="43"/>
      <c r="GUI38" s="43"/>
      <c r="GUJ38" s="43"/>
      <c r="GUK38" s="43"/>
      <c r="GUL38" s="43"/>
      <c r="GUM38" s="43"/>
      <c r="GUN38" s="43"/>
      <c r="GUO38" s="43"/>
      <c r="GUP38" s="43"/>
      <c r="GUQ38" s="43"/>
      <c r="GUR38" s="43"/>
      <c r="GUS38" s="43"/>
      <c r="GUT38" s="43"/>
      <c r="GUU38" s="43"/>
      <c r="GUV38" s="43"/>
      <c r="GUW38" s="43"/>
      <c r="GUX38" s="43"/>
      <c r="GUY38" s="43"/>
      <c r="GUZ38" s="43"/>
      <c r="GVA38" s="43"/>
      <c r="GVB38" s="43"/>
      <c r="GVC38" s="43"/>
      <c r="GVD38" s="43"/>
      <c r="GVE38" s="43"/>
      <c r="GVF38" s="43"/>
      <c r="GVG38" s="43"/>
      <c r="GVH38" s="43"/>
      <c r="GVI38" s="43"/>
      <c r="GVJ38" s="43"/>
      <c r="GVK38" s="43"/>
      <c r="GVL38" s="43"/>
      <c r="GVM38" s="43"/>
      <c r="GVN38" s="43"/>
      <c r="GVO38" s="43"/>
      <c r="GVP38" s="43"/>
      <c r="GVQ38" s="43"/>
      <c r="GVR38" s="43"/>
      <c r="GVS38" s="43"/>
      <c r="GVT38" s="43"/>
      <c r="GVU38" s="43"/>
      <c r="GVV38" s="43"/>
      <c r="GVW38" s="43"/>
      <c r="GVX38" s="43"/>
      <c r="GVY38" s="43"/>
      <c r="GVZ38" s="43"/>
      <c r="GWA38" s="43"/>
      <c r="GWB38" s="43"/>
      <c r="GWC38" s="43"/>
      <c r="GWD38" s="43"/>
      <c r="GWE38" s="43"/>
      <c r="GWF38" s="43"/>
      <c r="GWG38" s="43"/>
      <c r="GWH38" s="43"/>
      <c r="GWI38" s="43"/>
      <c r="GWJ38" s="43"/>
      <c r="GWK38" s="43"/>
      <c r="GWL38" s="43"/>
      <c r="GWM38" s="43"/>
      <c r="GWN38" s="43"/>
      <c r="GWO38" s="43"/>
      <c r="GWP38" s="43"/>
      <c r="GWQ38" s="43"/>
      <c r="GWR38" s="43"/>
      <c r="GWS38" s="43"/>
      <c r="GWT38" s="43"/>
      <c r="GWU38" s="43"/>
      <c r="GWV38" s="43"/>
      <c r="GWW38" s="43"/>
      <c r="GWX38" s="43"/>
      <c r="GWY38" s="43"/>
      <c r="GWZ38" s="43"/>
      <c r="GXA38" s="43"/>
      <c r="GXB38" s="43"/>
      <c r="GXC38" s="43"/>
      <c r="GXD38" s="43"/>
      <c r="GXE38" s="43"/>
      <c r="GXF38" s="43"/>
      <c r="GXG38" s="43"/>
      <c r="GXH38" s="43"/>
      <c r="GXI38" s="43"/>
      <c r="GXJ38" s="43"/>
      <c r="GXK38" s="43"/>
      <c r="GXL38" s="43"/>
      <c r="GXM38" s="43"/>
      <c r="GXN38" s="43"/>
      <c r="GXO38" s="43"/>
      <c r="GXP38" s="43"/>
      <c r="GXQ38" s="43"/>
      <c r="GXR38" s="43"/>
      <c r="GXS38" s="43"/>
      <c r="GXT38" s="43"/>
      <c r="GXU38" s="43"/>
      <c r="GXV38" s="43"/>
      <c r="GXW38" s="43"/>
      <c r="GXX38" s="43"/>
      <c r="GXY38" s="43"/>
      <c r="GXZ38" s="43"/>
      <c r="GYA38" s="43"/>
      <c r="GYB38" s="43"/>
      <c r="GYC38" s="43"/>
      <c r="GYD38" s="43"/>
      <c r="GYE38" s="43"/>
      <c r="GYF38" s="43"/>
      <c r="GYG38" s="43"/>
      <c r="GYH38" s="43"/>
      <c r="GYI38" s="43"/>
      <c r="GYJ38" s="43"/>
      <c r="GYK38" s="43"/>
      <c r="GYL38" s="43"/>
      <c r="GYM38" s="43"/>
      <c r="GYN38" s="43"/>
      <c r="GYO38" s="43"/>
      <c r="GYP38" s="43"/>
      <c r="GYQ38" s="43"/>
      <c r="GYR38" s="43"/>
      <c r="GYS38" s="43"/>
      <c r="GYT38" s="43"/>
      <c r="GYU38" s="43"/>
      <c r="GYV38" s="43"/>
      <c r="GYW38" s="43"/>
      <c r="GYX38" s="43"/>
      <c r="GYY38" s="43"/>
      <c r="GYZ38" s="43"/>
      <c r="GZA38" s="43"/>
      <c r="GZB38" s="43"/>
      <c r="GZC38" s="43"/>
      <c r="GZD38" s="43"/>
      <c r="GZE38" s="43"/>
      <c r="GZF38" s="43"/>
      <c r="GZG38" s="43"/>
      <c r="GZH38" s="43"/>
      <c r="GZI38" s="43"/>
      <c r="GZJ38" s="43"/>
      <c r="GZK38" s="43"/>
      <c r="GZL38" s="43"/>
      <c r="GZM38" s="43"/>
      <c r="GZN38" s="43"/>
      <c r="GZO38" s="43"/>
      <c r="GZP38" s="43"/>
      <c r="GZQ38" s="43"/>
      <c r="GZR38" s="43"/>
      <c r="GZS38" s="43"/>
      <c r="GZT38" s="43"/>
      <c r="GZU38" s="43"/>
      <c r="GZV38" s="43"/>
      <c r="GZW38" s="43"/>
      <c r="GZX38" s="43"/>
      <c r="GZY38" s="43"/>
      <c r="GZZ38" s="43"/>
      <c r="HAA38" s="43"/>
      <c r="HAB38" s="43"/>
      <c r="HAC38" s="43"/>
      <c r="HAD38" s="43"/>
      <c r="HAE38" s="43"/>
      <c r="HAF38" s="43"/>
      <c r="HAG38" s="43"/>
      <c r="HAH38" s="43"/>
      <c r="HAI38" s="43"/>
      <c r="HAJ38" s="43"/>
      <c r="HAK38" s="43"/>
      <c r="HAL38" s="43"/>
      <c r="HAM38" s="43"/>
      <c r="HAN38" s="43"/>
      <c r="HAO38" s="43"/>
      <c r="HAP38" s="43"/>
      <c r="HAQ38" s="43"/>
      <c r="HAR38" s="43"/>
      <c r="HAS38" s="43"/>
      <c r="HAT38" s="43"/>
      <c r="HAU38" s="43"/>
      <c r="HAV38" s="43"/>
      <c r="HAW38" s="43"/>
      <c r="HAX38" s="43"/>
      <c r="HAY38" s="43"/>
      <c r="HAZ38" s="43"/>
      <c r="HBA38" s="43"/>
      <c r="HBB38" s="43"/>
      <c r="HBC38" s="43"/>
      <c r="HBD38" s="43"/>
      <c r="HBE38" s="43"/>
      <c r="HBF38" s="43"/>
      <c r="HBG38" s="43"/>
      <c r="HBH38" s="43"/>
      <c r="HBI38" s="43"/>
      <c r="HBJ38" s="43"/>
      <c r="HBK38" s="43"/>
      <c r="HBL38" s="43"/>
      <c r="HBM38" s="43"/>
      <c r="HBN38" s="43"/>
      <c r="HBO38" s="43"/>
      <c r="HBP38" s="43"/>
      <c r="HBQ38" s="43"/>
      <c r="HBR38" s="43"/>
      <c r="HBS38" s="43"/>
      <c r="HBT38" s="43"/>
      <c r="HBU38" s="43"/>
      <c r="HBV38" s="43"/>
      <c r="HBW38" s="43"/>
      <c r="HBX38" s="43"/>
      <c r="HBY38" s="43"/>
      <c r="HBZ38" s="43"/>
      <c r="HCA38" s="43"/>
      <c r="HCB38" s="43"/>
      <c r="HCC38" s="43"/>
      <c r="HCD38" s="43"/>
      <c r="HCE38" s="43"/>
      <c r="HCF38" s="43"/>
      <c r="HCG38" s="43"/>
      <c r="HCH38" s="43"/>
      <c r="HCI38" s="43"/>
      <c r="HCJ38" s="43"/>
      <c r="HCK38" s="43"/>
      <c r="HCL38" s="43"/>
      <c r="HCM38" s="43"/>
      <c r="HCN38" s="43"/>
      <c r="HCO38" s="43"/>
      <c r="HCP38" s="43"/>
      <c r="HCQ38" s="43"/>
      <c r="HCR38" s="43"/>
      <c r="HCS38" s="43"/>
      <c r="HCT38" s="43"/>
      <c r="HCU38" s="43"/>
      <c r="HCV38" s="43"/>
      <c r="HCW38" s="43"/>
      <c r="HCX38" s="43"/>
      <c r="HCY38" s="43"/>
      <c r="HCZ38" s="43"/>
      <c r="HDA38" s="43"/>
      <c r="HDB38" s="43"/>
      <c r="HDC38" s="43"/>
      <c r="HDD38" s="43"/>
      <c r="HDE38" s="43"/>
      <c r="HDF38" s="43"/>
      <c r="HDG38" s="43"/>
      <c r="HDH38" s="43"/>
      <c r="HDI38" s="43"/>
      <c r="HDJ38" s="43"/>
      <c r="HDK38" s="43"/>
      <c r="HDL38" s="43"/>
      <c r="HDM38" s="43"/>
      <c r="HDN38" s="43"/>
      <c r="HDO38" s="43"/>
      <c r="HDP38" s="43"/>
      <c r="HDQ38" s="43"/>
      <c r="HDR38" s="43"/>
      <c r="HDS38" s="43"/>
      <c r="HDT38" s="43"/>
      <c r="HDU38" s="43"/>
      <c r="HDV38" s="43"/>
      <c r="HDW38" s="43"/>
      <c r="HDX38" s="43"/>
      <c r="HDY38" s="43"/>
      <c r="HDZ38" s="43"/>
      <c r="HEA38" s="43"/>
      <c r="HEB38" s="43"/>
      <c r="HEC38" s="43"/>
      <c r="HED38" s="43"/>
      <c r="HEE38" s="43"/>
      <c r="HEF38" s="43"/>
      <c r="HEG38" s="43"/>
      <c r="HEH38" s="43"/>
      <c r="HEI38" s="43"/>
      <c r="HEJ38" s="43"/>
      <c r="HEK38" s="43"/>
      <c r="HEL38" s="43"/>
      <c r="HEM38" s="43"/>
      <c r="HEN38" s="43"/>
      <c r="HEO38" s="43"/>
      <c r="HEP38" s="43"/>
      <c r="HEQ38" s="43"/>
      <c r="HER38" s="43"/>
      <c r="HES38" s="43"/>
      <c r="HET38" s="43"/>
      <c r="HEU38" s="43"/>
      <c r="HEV38" s="43"/>
      <c r="HEW38" s="43"/>
      <c r="HEX38" s="43"/>
      <c r="HEY38" s="43"/>
      <c r="HEZ38" s="43"/>
      <c r="HFA38" s="43"/>
      <c r="HFB38" s="43"/>
      <c r="HFC38" s="43"/>
      <c r="HFD38" s="43"/>
      <c r="HFE38" s="43"/>
      <c r="HFF38" s="43"/>
      <c r="HFG38" s="43"/>
      <c r="HFH38" s="43"/>
      <c r="HFI38" s="43"/>
      <c r="HFJ38" s="43"/>
      <c r="HFK38" s="43"/>
      <c r="HFL38" s="43"/>
      <c r="HFM38" s="43"/>
      <c r="HFN38" s="43"/>
      <c r="HFO38" s="43"/>
      <c r="HFP38" s="43"/>
      <c r="HFQ38" s="43"/>
      <c r="HFR38" s="43"/>
      <c r="HFS38" s="43"/>
      <c r="HFT38" s="43"/>
      <c r="HFU38" s="43"/>
      <c r="HFV38" s="43"/>
      <c r="HFW38" s="43"/>
      <c r="HFX38" s="43"/>
      <c r="HFY38" s="43"/>
      <c r="HFZ38" s="43"/>
      <c r="HGA38" s="43"/>
      <c r="HGB38" s="43"/>
      <c r="HGC38" s="43"/>
      <c r="HGD38" s="43"/>
      <c r="HGE38" s="43"/>
      <c r="HGF38" s="43"/>
      <c r="HGG38" s="43"/>
      <c r="HGH38" s="43"/>
      <c r="HGI38" s="43"/>
      <c r="HGJ38" s="43"/>
      <c r="HGK38" s="43"/>
      <c r="HGL38" s="43"/>
      <c r="HGM38" s="43"/>
      <c r="HGN38" s="43"/>
      <c r="HGO38" s="43"/>
      <c r="HGP38" s="43"/>
      <c r="HGQ38" s="43"/>
      <c r="HGR38" s="43"/>
      <c r="HGS38" s="43"/>
      <c r="HGT38" s="43"/>
      <c r="HGU38" s="43"/>
      <c r="HGV38" s="43"/>
      <c r="HGW38" s="43"/>
      <c r="HGX38" s="43"/>
      <c r="HGY38" s="43"/>
      <c r="HGZ38" s="43"/>
      <c r="HHA38" s="43"/>
      <c r="HHB38" s="43"/>
      <c r="HHC38" s="43"/>
      <c r="HHD38" s="43"/>
      <c r="HHE38" s="43"/>
      <c r="HHF38" s="43"/>
      <c r="HHG38" s="43"/>
      <c r="HHH38" s="43"/>
      <c r="HHI38" s="43"/>
      <c r="HHJ38" s="43"/>
      <c r="HHK38" s="43"/>
      <c r="HHL38" s="43"/>
      <c r="HHM38" s="43"/>
      <c r="HHN38" s="43"/>
      <c r="HHO38" s="43"/>
      <c r="HHP38" s="43"/>
      <c r="HHQ38" s="43"/>
      <c r="HHR38" s="43"/>
      <c r="HHS38" s="43"/>
      <c r="HHT38" s="43"/>
      <c r="HHU38" s="43"/>
      <c r="HHV38" s="43"/>
      <c r="HHW38" s="43"/>
      <c r="HHX38" s="43"/>
      <c r="HHY38" s="43"/>
      <c r="HHZ38" s="43"/>
      <c r="HIA38" s="43"/>
      <c r="HIB38" s="43"/>
      <c r="HIC38" s="43"/>
      <c r="HID38" s="43"/>
      <c r="HIE38" s="43"/>
      <c r="HIF38" s="43"/>
      <c r="HIG38" s="43"/>
      <c r="HIH38" s="43"/>
      <c r="HII38" s="43"/>
      <c r="HIJ38" s="43"/>
      <c r="HIK38" s="43"/>
      <c r="HIL38" s="43"/>
      <c r="HIM38" s="43"/>
      <c r="HIN38" s="43"/>
      <c r="HIO38" s="43"/>
      <c r="HIP38" s="43"/>
      <c r="HIQ38" s="43"/>
      <c r="HIR38" s="43"/>
      <c r="HIS38" s="43"/>
      <c r="HIT38" s="43"/>
      <c r="HIU38" s="43"/>
      <c r="HIV38" s="43"/>
      <c r="HIW38" s="43"/>
      <c r="HIX38" s="43"/>
      <c r="HIY38" s="43"/>
      <c r="HIZ38" s="43"/>
      <c r="HJA38" s="43"/>
      <c r="HJB38" s="43"/>
      <c r="HJC38" s="43"/>
      <c r="HJD38" s="43"/>
      <c r="HJE38" s="43"/>
      <c r="HJF38" s="43"/>
      <c r="HJG38" s="43"/>
      <c r="HJH38" s="43"/>
      <c r="HJI38" s="43"/>
      <c r="HJJ38" s="43"/>
      <c r="HJK38" s="43"/>
      <c r="HJL38" s="43"/>
      <c r="HJM38" s="43"/>
      <c r="HJN38" s="43"/>
      <c r="HJO38" s="43"/>
      <c r="HJP38" s="43"/>
      <c r="HJQ38" s="43"/>
      <c r="HJR38" s="43"/>
      <c r="HJS38" s="43"/>
      <c r="HJT38" s="43"/>
      <c r="HJU38" s="43"/>
      <c r="HJV38" s="43"/>
      <c r="HJW38" s="43"/>
      <c r="HJX38" s="43"/>
      <c r="HJY38" s="43"/>
      <c r="HJZ38" s="43"/>
      <c r="HKA38" s="43"/>
      <c r="HKB38" s="43"/>
      <c r="HKC38" s="43"/>
      <c r="HKD38" s="43"/>
      <c r="HKE38" s="43"/>
      <c r="HKF38" s="43"/>
      <c r="HKG38" s="43"/>
      <c r="HKH38" s="43"/>
      <c r="HKI38" s="43"/>
      <c r="HKJ38" s="43"/>
      <c r="HKK38" s="43"/>
      <c r="HKL38" s="43"/>
      <c r="HKM38" s="43"/>
      <c r="HKN38" s="43"/>
      <c r="HKO38" s="43"/>
      <c r="HKP38" s="43"/>
      <c r="HKQ38" s="43"/>
      <c r="HKR38" s="43"/>
      <c r="HKS38" s="43"/>
      <c r="HKT38" s="43"/>
      <c r="HKU38" s="43"/>
      <c r="HKV38" s="43"/>
      <c r="HKW38" s="43"/>
      <c r="HKX38" s="43"/>
      <c r="HKY38" s="43"/>
      <c r="HKZ38" s="43"/>
      <c r="HLA38" s="43"/>
      <c r="HLB38" s="43"/>
      <c r="HLC38" s="43"/>
      <c r="HLD38" s="43"/>
      <c r="HLE38" s="43"/>
      <c r="HLF38" s="43"/>
      <c r="HLG38" s="43"/>
      <c r="HLH38" s="43"/>
      <c r="HLI38" s="43"/>
      <c r="HLJ38" s="43"/>
      <c r="HLK38" s="43"/>
      <c r="HLL38" s="43"/>
      <c r="HLM38" s="43"/>
      <c r="HLN38" s="43"/>
      <c r="HLO38" s="43"/>
      <c r="HLP38" s="43"/>
      <c r="HLQ38" s="43"/>
      <c r="HLR38" s="43"/>
      <c r="HLS38" s="43"/>
      <c r="HLT38" s="43"/>
      <c r="HLU38" s="43"/>
      <c r="HLV38" s="43"/>
      <c r="HLW38" s="43"/>
      <c r="HLX38" s="43"/>
      <c r="HLY38" s="43"/>
      <c r="HLZ38" s="43"/>
      <c r="HMA38" s="43"/>
      <c r="HMB38" s="43"/>
      <c r="HMC38" s="43"/>
      <c r="HMD38" s="43"/>
      <c r="HME38" s="43"/>
      <c r="HMF38" s="43"/>
      <c r="HMG38" s="43"/>
      <c r="HMH38" s="43"/>
      <c r="HMI38" s="43"/>
      <c r="HMJ38" s="43"/>
      <c r="HMK38" s="43"/>
      <c r="HML38" s="43"/>
      <c r="HMM38" s="43"/>
      <c r="HMN38" s="43"/>
      <c r="HMO38" s="43"/>
      <c r="HMP38" s="43"/>
      <c r="HMQ38" s="43"/>
      <c r="HMR38" s="43"/>
      <c r="HMS38" s="43"/>
      <c r="HMT38" s="43"/>
      <c r="HMU38" s="43"/>
      <c r="HMV38" s="43"/>
      <c r="HMW38" s="43"/>
      <c r="HMX38" s="43"/>
      <c r="HMY38" s="43"/>
      <c r="HMZ38" s="43"/>
      <c r="HNA38" s="43"/>
      <c r="HNB38" s="43"/>
      <c r="HNC38" s="43"/>
      <c r="HND38" s="43"/>
      <c r="HNE38" s="43"/>
      <c r="HNF38" s="43"/>
      <c r="HNG38" s="43"/>
      <c r="HNH38" s="43"/>
      <c r="HNI38" s="43"/>
      <c r="HNJ38" s="43"/>
      <c r="HNK38" s="43"/>
      <c r="HNL38" s="43"/>
      <c r="HNM38" s="43"/>
      <c r="HNN38" s="43"/>
      <c r="HNO38" s="43"/>
      <c r="HNP38" s="43"/>
      <c r="HNQ38" s="43"/>
      <c r="HNR38" s="43"/>
      <c r="HNS38" s="43"/>
      <c r="HNT38" s="43"/>
      <c r="HNU38" s="43"/>
      <c r="HNV38" s="43"/>
      <c r="HNW38" s="43"/>
      <c r="HNX38" s="43"/>
      <c r="HNY38" s="43"/>
      <c r="HNZ38" s="43"/>
      <c r="HOA38" s="43"/>
      <c r="HOB38" s="43"/>
      <c r="HOC38" s="43"/>
      <c r="HOD38" s="43"/>
      <c r="HOE38" s="43"/>
      <c r="HOF38" s="43"/>
      <c r="HOG38" s="43"/>
      <c r="HOH38" s="43"/>
      <c r="HOI38" s="43"/>
      <c r="HOJ38" s="43"/>
      <c r="HOK38" s="43"/>
      <c r="HOL38" s="43"/>
      <c r="HOM38" s="43"/>
      <c r="HON38" s="43"/>
      <c r="HOO38" s="43"/>
      <c r="HOP38" s="43"/>
      <c r="HOQ38" s="43"/>
      <c r="HOR38" s="43"/>
      <c r="HOS38" s="43"/>
      <c r="HOT38" s="43"/>
      <c r="HOU38" s="43"/>
      <c r="HOV38" s="43"/>
      <c r="HOW38" s="43"/>
      <c r="HOX38" s="43"/>
      <c r="HOY38" s="43"/>
      <c r="HOZ38" s="43"/>
      <c r="HPA38" s="43"/>
      <c r="HPB38" s="43"/>
      <c r="HPC38" s="43"/>
      <c r="HPD38" s="43"/>
      <c r="HPE38" s="43"/>
      <c r="HPF38" s="43"/>
      <c r="HPG38" s="43"/>
      <c r="HPH38" s="43"/>
      <c r="HPI38" s="43"/>
      <c r="HPJ38" s="43"/>
      <c r="HPK38" s="43"/>
      <c r="HPL38" s="43"/>
      <c r="HPM38" s="43"/>
      <c r="HPN38" s="43"/>
      <c r="HPO38" s="43"/>
      <c r="HPP38" s="43"/>
      <c r="HPQ38" s="43"/>
      <c r="HPR38" s="43"/>
      <c r="HPS38" s="43"/>
      <c r="HPT38" s="43"/>
      <c r="HPU38" s="43"/>
      <c r="HPV38" s="43"/>
      <c r="HPW38" s="43"/>
      <c r="HPX38" s="43"/>
      <c r="HPY38" s="43"/>
      <c r="HPZ38" s="43"/>
      <c r="HQA38" s="43"/>
      <c r="HQB38" s="43"/>
      <c r="HQC38" s="43"/>
      <c r="HQD38" s="43"/>
      <c r="HQE38" s="43"/>
      <c r="HQF38" s="43"/>
      <c r="HQG38" s="43"/>
      <c r="HQH38" s="43"/>
      <c r="HQI38" s="43"/>
      <c r="HQJ38" s="43"/>
      <c r="HQK38" s="43"/>
      <c r="HQL38" s="43"/>
      <c r="HQM38" s="43"/>
      <c r="HQN38" s="43"/>
      <c r="HQO38" s="43"/>
      <c r="HQP38" s="43"/>
      <c r="HQQ38" s="43"/>
      <c r="HQR38" s="43"/>
      <c r="HQS38" s="43"/>
      <c r="HQT38" s="43"/>
      <c r="HQU38" s="43"/>
      <c r="HQV38" s="43"/>
      <c r="HQW38" s="43"/>
      <c r="HQX38" s="43"/>
      <c r="HQY38" s="43"/>
      <c r="HQZ38" s="43"/>
      <c r="HRA38" s="43"/>
      <c r="HRB38" s="43"/>
      <c r="HRC38" s="43"/>
      <c r="HRD38" s="43"/>
      <c r="HRE38" s="43"/>
      <c r="HRF38" s="43"/>
      <c r="HRG38" s="43"/>
      <c r="HRH38" s="43"/>
      <c r="HRI38" s="43"/>
      <c r="HRJ38" s="43"/>
      <c r="HRK38" s="43"/>
      <c r="HRL38" s="43"/>
      <c r="HRM38" s="43"/>
      <c r="HRN38" s="43"/>
      <c r="HRO38" s="43"/>
      <c r="HRP38" s="43"/>
      <c r="HRQ38" s="43"/>
      <c r="HRR38" s="43"/>
      <c r="HRS38" s="43"/>
      <c r="HRT38" s="43"/>
      <c r="HRU38" s="43"/>
      <c r="HRV38" s="43"/>
      <c r="HRW38" s="43"/>
      <c r="HRX38" s="43"/>
      <c r="HRY38" s="43"/>
      <c r="HRZ38" s="43"/>
      <c r="HSA38" s="43"/>
      <c r="HSB38" s="43"/>
      <c r="HSC38" s="43"/>
      <c r="HSD38" s="43"/>
      <c r="HSE38" s="43"/>
      <c r="HSF38" s="43"/>
      <c r="HSG38" s="43"/>
      <c r="HSH38" s="43"/>
      <c r="HSI38" s="43"/>
      <c r="HSJ38" s="43"/>
      <c r="HSK38" s="43"/>
      <c r="HSL38" s="43"/>
      <c r="HSM38" s="43"/>
      <c r="HSN38" s="43"/>
      <c r="HSO38" s="43"/>
      <c r="HSP38" s="43"/>
      <c r="HSQ38" s="43"/>
      <c r="HSR38" s="43"/>
      <c r="HSS38" s="43"/>
      <c r="HST38" s="43"/>
      <c r="HSU38" s="43"/>
      <c r="HSV38" s="43"/>
      <c r="HSW38" s="43"/>
      <c r="HSX38" s="43"/>
      <c r="HSY38" s="43"/>
      <c r="HSZ38" s="43"/>
      <c r="HTA38" s="43"/>
      <c r="HTB38" s="43"/>
      <c r="HTC38" s="43"/>
      <c r="HTD38" s="43"/>
      <c r="HTE38" s="43"/>
      <c r="HTF38" s="43"/>
      <c r="HTG38" s="43"/>
      <c r="HTH38" s="43"/>
      <c r="HTI38" s="43"/>
      <c r="HTJ38" s="43"/>
      <c r="HTK38" s="43"/>
      <c r="HTL38" s="43"/>
      <c r="HTM38" s="43"/>
      <c r="HTN38" s="43"/>
      <c r="HTO38" s="43"/>
      <c r="HTP38" s="43"/>
      <c r="HTQ38" s="43"/>
      <c r="HTR38" s="43"/>
      <c r="HTS38" s="43"/>
      <c r="HTT38" s="43"/>
      <c r="HTU38" s="43"/>
      <c r="HTV38" s="43"/>
      <c r="HTW38" s="43"/>
      <c r="HTX38" s="43"/>
      <c r="HTY38" s="43"/>
      <c r="HTZ38" s="43"/>
      <c r="HUA38" s="43"/>
      <c r="HUB38" s="43"/>
      <c r="HUC38" s="43"/>
      <c r="HUD38" s="43"/>
      <c r="HUE38" s="43"/>
      <c r="HUF38" s="43"/>
      <c r="HUG38" s="43"/>
      <c r="HUH38" s="43"/>
      <c r="HUI38" s="43"/>
      <c r="HUJ38" s="43"/>
      <c r="HUK38" s="43"/>
      <c r="HUL38" s="43"/>
      <c r="HUM38" s="43"/>
      <c r="HUN38" s="43"/>
      <c r="HUO38" s="43"/>
      <c r="HUP38" s="43"/>
      <c r="HUQ38" s="43"/>
      <c r="HUR38" s="43"/>
      <c r="HUS38" s="43"/>
      <c r="HUT38" s="43"/>
      <c r="HUU38" s="43"/>
      <c r="HUV38" s="43"/>
      <c r="HUW38" s="43"/>
      <c r="HUX38" s="43"/>
      <c r="HUY38" s="43"/>
      <c r="HUZ38" s="43"/>
      <c r="HVA38" s="43"/>
      <c r="HVB38" s="43"/>
      <c r="HVC38" s="43"/>
      <c r="HVD38" s="43"/>
      <c r="HVE38" s="43"/>
      <c r="HVF38" s="43"/>
      <c r="HVG38" s="43"/>
      <c r="HVH38" s="43"/>
      <c r="HVI38" s="43"/>
      <c r="HVJ38" s="43"/>
      <c r="HVK38" s="43"/>
      <c r="HVL38" s="43"/>
      <c r="HVM38" s="43"/>
      <c r="HVN38" s="43"/>
      <c r="HVO38" s="43"/>
      <c r="HVP38" s="43"/>
      <c r="HVQ38" s="43"/>
      <c r="HVR38" s="43"/>
      <c r="HVS38" s="43"/>
      <c r="HVT38" s="43"/>
      <c r="HVU38" s="43"/>
      <c r="HVV38" s="43"/>
      <c r="HVW38" s="43"/>
      <c r="HVX38" s="43"/>
      <c r="HVY38" s="43"/>
      <c r="HVZ38" s="43"/>
      <c r="HWA38" s="43"/>
      <c r="HWB38" s="43"/>
      <c r="HWC38" s="43"/>
      <c r="HWD38" s="43"/>
      <c r="HWE38" s="43"/>
      <c r="HWF38" s="43"/>
      <c r="HWG38" s="43"/>
      <c r="HWH38" s="43"/>
      <c r="HWI38" s="43"/>
      <c r="HWJ38" s="43"/>
      <c r="HWK38" s="43"/>
      <c r="HWL38" s="43"/>
      <c r="HWM38" s="43"/>
      <c r="HWN38" s="43"/>
      <c r="HWO38" s="43"/>
      <c r="HWP38" s="43"/>
      <c r="HWQ38" s="43"/>
      <c r="HWR38" s="43"/>
      <c r="HWS38" s="43"/>
      <c r="HWT38" s="43"/>
      <c r="HWU38" s="43"/>
      <c r="HWV38" s="43"/>
      <c r="HWW38" s="43"/>
      <c r="HWX38" s="43"/>
      <c r="HWY38" s="43"/>
      <c r="HWZ38" s="43"/>
      <c r="HXA38" s="43"/>
      <c r="HXB38" s="43"/>
      <c r="HXC38" s="43"/>
      <c r="HXD38" s="43"/>
      <c r="HXE38" s="43"/>
      <c r="HXF38" s="43"/>
      <c r="HXG38" s="43"/>
      <c r="HXH38" s="43"/>
      <c r="HXI38" s="43"/>
      <c r="HXJ38" s="43"/>
      <c r="HXK38" s="43"/>
      <c r="HXL38" s="43"/>
      <c r="HXM38" s="43"/>
      <c r="HXN38" s="43"/>
      <c r="HXO38" s="43"/>
      <c r="HXP38" s="43"/>
      <c r="HXQ38" s="43"/>
      <c r="HXR38" s="43"/>
      <c r="HXS38" s="43"/>
      <c r="HXT38" s="43"/>
      <c r="HXU38" s="43"/>
      <c r="HXV38" s="43"/>
      <c r="HXW38" s="43"/>
      <c r="HXX38" s="43"/>
      <c r="HXY38" s="43"/>
      <c r="HXZ38" s="43"/>
      <c r="HYA38" s="43"/>
      <c r="HYB38" s="43"/>
      <c r="HYC38" s="43"/>
      <c r="HYD38" s="43"/>
      <c r="HYE38" s="43"/>
      <c r="HYF38" s="43"/>
      <c r="HYG38" s="43"/>
      <c r="HYH38" s="43"/>
      <c r="HYI38" s="43"/>
      <c r="HYJ38" s="43"/>
      <c r="HYK38" s="43"/>
      <c r="HYL38" s="43"/>
      <c r="HYM38" s="43"/>
      <c r="HYN38" s="43"/>
      <c r="HYO38" s="43"/>
      <c r="HYP38" s="43"/>
      <c r="HYQ38" s="43"/>
      <c r="HYR38" s="43"/>
      <c r="HYS38" s="43"/>
      <c r="HYT38" s="43"/>
      <c r="HYU38" s="43"/>
      <c r="HYV38" s="43"/>
      <c r="HYW38" s="43"/>
      <c r="HYX38" s="43"/>
      <c r="HYY38" s="43"/>
      <c r="HYZ38" s="43"/>
      <c r="HZA38" s="43"/>
      <c r="HZB38" s="43"/>
      <c r="HZC38" s="43"/>
      <c r="HZD38" s="43"/>
      <c r="HZE38" s="43"/>
      <c r="HZF38" s="43"/>
      <c r="HZG38" s="43"/>
      <c r="HZH38" s="43"/>
      <c r="HZI38" s="43"/>
      <c r="HZJ38" s="43"/>
      <c r="HZK38" s="43"/>
      <c r="HZL38" s="43"/>
      <c r="HZM38" s="43"/>
      <c r="HZN38" s="43"/>
      <c r="HZO38" s="43"/>
      <c r="HZP38" s="43"/>
      <c r="HZQ38" s="43"/>
      <c r="HZR38" s="43"/>
      <c r="HZS38" s="43"/>
      <c r="HZT38" s="43"/>
      <c r="HZU38" s="43"/>
      <c r="HZV38" s="43"/>
      <c r="HZW38" s="43"/>
      <c r="HZX38" s="43"/>
      <c r="HZY38" s="43"/>
      <c r="HZZ38" s="43"/>
      <c r="IAA38" s="43"/>
      <c r="IAB38" s="43"/>
      <c r="IAC38" s="43"/>
      <c r="IAD38" s="43"/>
      <c r="IAE38" s="43"/>
      <c r="IAF38" s="43"/>
      <c r="IAG38" s="43"/>
      <c r="IAH38" s="43"/>
      <c r="IAI38" s="43"/>
      <c r="IAJ38" s="43"/>
      <c r="IAK38" s="43"/>
      <c r="IAL38" s="43"/>
      <c r="IAM38" s="43"/>
      <c r="IAN38" s="43"/>
      <c r="IAO38" s="43"/>
      <c r="IAP38" s="43"/>
      <c r="IAQ38" s="43"/>
      <c r="IAR38" s="43"/>
      <c r="IAS38" s="43"/>
      <c r="IAT38" s="43"/>
      <c r="IAU38" s="43"/>
      <c r="IAV38" s="43"/>
      <c r="IAW38" s="43"/>
      <c r="IAX38" s="43"/>
      <c r="IAY38" s="43"/>
      <c r="IAZ38" s="43"/>
      <c r="IBA38" s="43"/>
      <c r="IBB38" s="43"/>
      <c r="IBC38" s="43"/>
      <c r="IBD38" s="43"/>
      <c r="IBE38" s="43"/>
      <c r="IBF38" s="43"/>
      <c r="IBG38" s="43"/>
      <c r="IBH38" s="43"/>
      <c r="IBI38" s="43"/>
      <c r="IBJ38" s="43"/>
      <c r="IBK38" s="43"/>
      <c r="IBL38" s="43"/>
      <c r="IBM38" s="43"/>
      <c r="IBN38" s="43"/>
      <c r="IBO38" s="43"/>
      <c r="IBP38" s="43"/>
      <c r="IBQ38" s="43"/>
      <c r="IBR38" s="43"/>
      <c r="IBS38" s="43"/>
      <c r="IBT38" s="43"/>
      <c r="IBU38" s="43"/>
      <c r="IBV38" s="43"/>
      <c r="IBW38" s="43"/>
      <c r="IBX38" s="43"/>
      <c r="IBY38" s="43"/>
      <c r="IBZ38" s="43"/>
      <c r="ICA38" s="43"/>
      <c r="ICB38" s="43"/>
      <c r="ICC38" s="43"/>
      <c r="ICD38" s="43"/>
      <c r="ICE38" s="43"/>
      <c r="ICF38" s="43"/>
      <c r="ICG38" s="43"/>
      <c r="ICH38" s="43"/>
      <c r="ICI38" s="43"/>
      <c r="ICJ38" s="43"/>
      <c r="ICK38" s="43"/>
      <c r="ICL38" s="43"/>
      <c r="ICM38" s="43"/>
      <c r="ICN38" s="43"/>
      <c r="ICO38" s="43"/>
      <c r="ICP38" s="43"/>
      <c r="ICQ38" s="43"/>
      <c r="ICR38" s="43"/>
      <c r="ICS38" s="43"/>
      <c r="ICT38" s="43"/>
      <c r="ICU38" s="43"/>
      <c r="ICV38" s="43"/>
      <c r="ICW38" s="43"/>
      <c r="ICX38" s="43"/>
      <c r="ICY38" s="43"/>
      <c r="ICZ38" s="43"/>
      <c r="IDA38" s="43"/>
      <c r="IDB38" s="43"/>
      <c r="IDC38" s="43"/>
      <c r="IDD38" s="43"/>
      <c r="IDE38" s="43"/>
      <c r="IDF38" s="43"/>
      <c r="IDG38" s="43"/>
      <c r="IDH38" s="43"/>
      <c r="IDI38" s="43"/>
      <c r="IDJ38" s="43"/>
      <c r="IDK38" s="43"/>
      <c r="IDL38" s="43"/>
      <c r="IDM38" s="43"/>
      <c r="IDN38" s="43"/>
      <c r="IDO38" s="43"/>
      <c r="IDP38" s="43"/>
      <c r="IDQ38" s="43"/>
      <c r="IDR38" s="43"/>
      <c r="IDS38" s="43"/>
      <c r="IDT38" s="43"/>
      <c r="IDU38" s="43"/>
      <c r="IDV38" s="43"/>
      <c r="IDW38" s="43"/>
      <c r="IDX38" s="43"/>
      <c r="IDY38" s="43"/>
      <c r="IDZ38" s="43"/>
      <c r="IEA38" s="43"/>
      <c r="IEB38" s="43"/>
      <c r="IEC38" s="43"/>
      <c r="IED38" s="43"/>
      <c r="IEE38" s="43"/>
      <c r="IEF38" s="43"/>
      <c r="IEG38" s="43"/>
      <c r="IEH38" s="43"/>
      <c r="IEI38" s="43"/>
      <c r="IEJ38" s="43"/>
      <c r="IEK38" s="43"/>
      <c r="IEL38" s="43"/>
      <c r="IEM38" s="43"/>
      <c r="IEN38" s="43"/>
      <c r="IEO38" s="43"/>
      <c r="IEP38" s="43"/>
      <c r="IEQ38" s="43"/>
      <c r="IER38" s="43"/>
      <c r="IES38" s="43"/>
      <c r="IET38" s="43"/>
      <c r="IEU38" s="43"/>
      <c r="IEV38" s="43"/>
      <c r="IEW38" s="43"/>
      <c r="IEX38" s="43"/>
      <c r="IEY38" s="43"/>
      <c r="IEZ38" s="43"/>
      <c r="IFA38" s="43"/>
      <c r="IFB38" s="43"/>
      <c r="IFC38" s="43"/>
      <c r="IFD38" s="43"/>
      <c r="IFE38" s="43"/>
      <c r="IFF38" s="43"/>
      <c r="IFG38" s="43"/>
      <c r="IFH38" s="43"/>
      <c r="IFI38" s="43"/>
      <c r="IFJ38" s="43"/>
      <c r="IFK38" s="43"/>
      <c r="IFL38" s="43"/>
      <c r="IFM38" s="43"/>
      <c r="IFN38" s="43"/>
      <c r="IFO38" s="43"/>
      <c r="IFP38" s="43"/>
      <c r="IFQ38" s="43"/>
      <c r="IFR38" s="43"/>
      <c r="IFS38" s="43"/>
      <c r="IFT38" s="43"/>
      <c r="IFU38" s="43"/>
      <c r="IFV38" s="43"/>
      <c r="IFW38" s="43"/>
      <c r="IFX38" s="43"/>
      <c r="IFY38" s="43"/>
      <c r="IFZ38" s="43"/>
      <c r="IGA38" s="43"/>
      <c r="IGB38" s="43"/>
      <c r="IGC38" s="43"/>
      <c r="IGD38" s="43"/>
      <c r="IGE38" s="43"/>
      <c r="IGF38" s="43"/>
      <c r="IGG38" s="43"/>
      <c r="IGH38" s="43"/>
      <c r="IGI38" s="43"/>
      <c r="IGJ38" s="43"/>
      <c r="IGK38" s="43"/>
      <c r="IGL38" s="43"/>
      <c r="IGM38" s="43"/>
      <c r="IGN38" s="43"/>
      <c r="IGO38" s="43"/>
      <c r="IGP38" s="43"/>
      <c r="IGQ38" s="43"/>
      <c r="IGR38" s="43"/>
      <c r="IGS38" s="43"/>
      <c r="IGT38" s="43"/>
      <c r="IGU38" s="43"/>
      <c r="IGV38" s="43"/>
      <c r="IGW38" s="43"/>
      <c r="IGX38" s="43"/>
      <c r="IGY38" s="43"/>
      <c r="IGZ38" s="43"/>
      <c r="IHA38" s="43"/>
      <c r="IHB38" s="43"/>
      <c r="IHC38" s="43"/>
      <c r="IHD38" s="43"/>
      <c r="IHE38" s="43"/>
      <c r="IHF38" s="43"/>
      <c r="IHG38" s="43"/>
      <c r="IHH38" s="43"/>
      <c r="IHI38" s="43"/>
      <c r="IHJ38" s="43"/>
      <c r="IHK38" s="43"/>
      <c r="IHL38" s="43"/>
      <c r="IHM38" s="43"/>
      <c r="IHN38" s="43"/>
      <c r="IHO38" s="43"/>
      <c r="IHP38" s="43"/>
      <c r="IHQ38" s="43"/>
      <c r="IHR38" s="43"/>
      <c r="IHS38" s="43"/>
      <c r="IHT38" s="43"/>
      <c r="IHU38" s="43"/>
      <c r="IHV38" s="43"/>
      <c r="IHW38" s="43"/>
      <c r="IHX38" s="43"/>
      <c r="IHY38" s="43"/>
      <c r="IHZ38" s="43"/>
      <c r="IIA38" s="43"/>
      <c r="IIB38" s="43"/>
      <c r="IIC38" s="43"/>
      <c r="IID38" s="43"/>
      <c r="IIE38" s="43"/>
      <c r="IIF38" s="43"/>
      <c r="IIG38" s="43"/>
      <c r="IIH38" s="43"/>
      <c r="III38" s="43"/>
      <c r="IIJ38" s="43"/>
      <c r="IIK38" s="43"/>
      <c r="IIL38" s="43"/>
      <c r="IIM38" s="43"/>
      <c r="IIN38" s="43"/>
      <c r="IIO38" s="43"/>
      <c r="IIP38" s="43"/>
      <c r="IIQ38" s="43"/>
      <c r="IIR38" s="43"/>
      <c r="IIS38" s="43"/>
      <c r="IIT38" s="43"/>
      <c r="IIU38" s="43"/>
      <c r="IIV38" s="43"/>
      <c r="IIW38" s="43"/>
      <c r="IIX38" s="43"/>
      <c r="IIY38" s="43"/>
      <c r="IIZ38" s="43"/>
      <c r="IJA38" s="43"/>
      <c r="IJB38" s="43"/>
      <c r="IJC38" s="43"/>
      <c r="IJD38" s="43"/>
      <c r="IJE38" s="43"/>
      <c r="IJF38" s="43"/>
      <c r="IJG38" s="43"/>
      <c r="IJH38" s="43"/>
      <c r="IJI38" s="43"/>
      <c r="IJJ38" s="43"/>
      <c r="IJK38" s="43"/>
      <c r="IJL38" s="43"/>
      <c r="IJM38" s="43"/>
      <c r="IJN38" s="43"/>
      <c r="IJO38" s="43"/>
      <c r="IJP38" s="43"/>
      <c r="IJQ38" s="43"/>
      <c r="IJR38" s="43"/>
      <c r="IJS38" s="43"/>
      <c r="IJT38" s="43"/>
      <c r="IJU38" s="43"/>
      <c r="IJV38" s="43"/>
      <c r="IJW38" s="43"/>
      <c r="IJX38" s="43"/>
      <c r="IJY38" s="43"/>
      <c r="IJZ38" s="43"/>
      <c r="IKA38" s="43"/>
      <c r="IKB38" s="43"/>
      <c r="IKC38" s="43"/>
      <c r="IKD38" s="43"/>
      <c r="IKE38" s="43"/>
      <c r="IKF38" s="43"/>
      <c r="IKG38" s="43"/>
      <c r="IKH38" s="43"/>
      <c r="IKI38" s="43"/>
      <c r="IKJ38" s="43"/>
      <c r="IKK38" s="43"/>
      <c r="IKL38" s="43"/>
      <c r="IKM38" s="43"/>
      <c r="IKN38" s="43"/>
      <c r="IKO38" s="43"/>
      <c r="IKP38" s="43"/>
      <c r="IKQ38" s="43"/>
      <c r="IKR38" s="43"/>
      <c r="IKS38" s="43"/>
      <c r="IKT38" s="43"/>
      <c r="IKU38" s="43"/>
      <c r="IKV38" s="43"/>
      <c r="IKW38" s="43"/>
      <c r="IKX38" s="43"/>
      <c r="IKY38" s="43"/>
      <c r="IKZ38" s="43"/>
      <c r="ILA38" s="43"/>
      <c r="ILB38" s="43"/>
      <c r="ILC38" s="43"/>
      <c r="ILD38" s="43"/>
      <c r="ILE38" s="43"/>
      <c r="ILF38" s="43"/>
      <c r="ILG38" s="43"/>
      <c r="ILH38" s="43"/>
      <c r="ILI38" s="43"/>
      <c r="ILJ38" s="43"/>
      <c r="ILK38" s="43"/>
      <c r="ILL38" s="43"/>
      <c r="ILM38" s="43"/>
      <c r="ILN38" s="43"/>
      <c r="ILO38" s="43"/>
      <c r="ILP38" s="43"/>
      <c r="ILQ38" s="43"/>
      <c r="ILR38" s="43"/>
      <c r="ILS38" s="43"/>
      <c r="ILT38" s="43"/>
      <c r="ILU38" s="43"/>
      <c r="ILV38" s="43"/>
      <c r="ILW38" s="43"/>
      <c r="ILX38" s="43"/>
      <c r="ILY38" s="43"/>
      <c r="ILZ38" s="43"/>
      <c r="IMA38" s="43"/>
      <c r="IMB38" s="43"/>
      <c r="IMC38" s="43"/>
      <c r="IMD38" s="43"/>
      <c r="IME38" s="43"/>
      <c r="IMF38" s="43"/>
      <c r="IMG38" s="43"/>
      <c r="IMH38" s="43"/>
      <c r="IMI38" s="43"/>
      <c r="IMJ38" s="43"/>
      <c r="IMK38" s="43"/>
      <c r="IML38" s="43"/>
      <c r="IMM38" s="43"/>
      <c r="IMN38" s="43"/>
      <c r="IMO38" s="43"/>
      <c r="IMP38" s="43"/>
      <c r="IMQ38" s="43"/>
      <c r="IMR38" s="43"/>
      <c r="IMS38" s="43"/>
      <c r="IMT38" s="43"/>
      <c r="IMU38" s="43"/>
      <c r="IMV38" s="43"/>
      <c r="IMW38" s="43"/>
      <c r="IMX38" s="43"/>
      <c r="IMY38" s="43"/>
      <c r="IMZ38" s="43"/>
      <c r="INA38" s="43"/>
      <c r="INB38" s="43"/>
      <c r="INC38" s="43"/>
      <c r="IND38" s="43"/>
      <c r="INE38" s="43"/>
      <c r="INF38" s="43"/>
      <c r="ING38" s="43"/>
      <c r="INH38" s="43"/>
      <c r="INI38" s="43"/>
      <c r="INJ38" s="43"/>
      <c r="INK38" s="43"/>
      <c r="INL38" s="43"/>
      <c r="INM38" s="43"/>
      <c r="INN38" s="43"/>
      <c r="INO38" s="43"/>
      <c r="INP38" s="43"/>
      <c r="INQ38" s="43"/>
      <c r="INR38" s="43"/>
      <c r="INS38" s="43"/>
      <c r="INT38" s="43"/>
      <c r="INU38" s="43"/>
      <c r="INV38" s="43"/>
      <c r="INW38" s="43"/>
      <c r="INX38" s="43"/>
      <c r="INY38" s="43"/>
      <c r="INZ38" s="43"/>
      <c r="IOA38" s="43"/>
      <c r="IOB38" s="43"/>
      <c r="IOC38" s="43"/>
      <c r="IOD38" s="43"/>
      <c r="IOE38" s="43"/>
      <c r="IOF38" s="43"/>
      <c r="IOG38" s="43"/>
      <c r="IOH38" s="43"/>
      <c r="IOI38" s="43"/>
      <c r="IOJ38" s="43"/>
      <c r="IOK38" s="43"/>
      <c r="IOL38" s="43"/>
      <c r="IOM38" s="43"/>
      <c r="ION38" s="43"/>
      <c r="IOO38" s="43"/>
      <c r="IOP38" s="43"/>
      <c r="IOQ38" s="43"/>
      <c r="IOR38" s="43"/>
      <c r="IOS38" s="43"/>
      <c r="IOT38" s="43"/>
      <c r="IOU38" s="43"/>
      <c r="IOV38" s="43"/>
      <c r="IOW38" s="43"/>
      <c r="IOX38" s="43"/>
      <c r="IOY38" s="43"/>
      <c r="IOZ38" s="43"/>
      <c r="IPA38" s="43"/>
      <c r="IPB38" s="43"/>
      <c r="IPC38" s="43"/>
      <c r="IPD38" s="43"/>
      <c r="IPE38" s="43"/>
      <c r="IPF38" s="43"/>
      <c r="IPG38" s="43"/>
      <c r="IPH38" s="43"/>
      <c r="IPI38" s="43"/>
      <c r="IPJ38" s="43"/>
      <c r="IPK38" s="43"/>
      <c r="IPL38" s="43"/>
      <c r="IPM38" s="43"/>
      <c r="IPN38" s="43"/>
      <c r="IPO38" s="43"/>
      <c r="IPP38" s="43"/>
      <c r="IPQ38" s="43"/>
      <c r="IPR38" s="43"/>
      <c r="IPS38" s="43"/>
      <c r="IPT38" s="43"/>
      <c r="IPU38" s="43"/>
      <c r="IPV38" s="43"/>
      <c r="IPW38" s="43"/>
      <c r="IPX38" s="43"/>
      <c r="IPY38" s="43"/>
      <c r="IPZ38" s="43"/>
      <c r="IQA38" s="43"/>
      <c r="IQB38" s="43"/>
      <c r="IQC38" s="43"/>
      <c r="IQD38" s="43"/>
      <c r="IQE38" s="43"/>
      <c r="IQF38" s="43"/>
      <c r="IQG38" s="43"/>
      <c r="IQH38" s="43"/>
      <c r="IQI38" s="43"/>
      <c r="IQJ38" s="43"/>
      <c r="IQK38" s="43"/>
      <c r="IQL38" s="43"/>
      <c r="IQM38" s="43"/>
      <c r="IQN38" s="43"/>
      <c r="IQO38" s="43"/>
      <c r="IQP38" s="43"/>
      <c r="IQQ38" s="43"/>
      <c r="IQR38" s="43"/>
      <c r="IQS38" s="43"/>
      <c r="IQT38" s="43"/>
      <c r="IQU38" s="43"/>
      <c r="IQV38" s="43"/>
      <c r="IQW38" s="43"/>
      <c r="IQX38" s="43"/>
      <c r="IQY38" s="43"/>
      <c r="IQZ38" s="43"/>
      <c r="IRA38" s="43"/>
      <c r="IRB38" s="43"/>
      <c r="IRC38" s="43"/>
      <c r="IRD38" s="43"/>
      <c r="IRE38" s="43"/>
      <c r="IRF38" s="43"/>
      <c r="IRG38" s="43"/>
      <c r="IRH38" s="43"/>
      <c r="IRI38" s="43"/>
      <c r="IRJ38" s="43"/>
      <c r="IRK38" s="43"/>
      <c r="IRL38" s="43"/>
      <c r="IRM38" s="43"/>
      <c r="IRN38" s="43"/>
      <c r="IRO38" s="43"/>
      <c r="IRP38" s="43"/>
      <c r="IRQ38" s="43"/>
      <c r="IRR38" s="43"/>
      <c r="IRS38" s="43"/>
      <c r="IRT38" s="43"/>
      <c r="IRU38" s="43"/>
      <c r="IRV38" s="43"/>
      <c r="IRW38" s="43"/>
      <c r="IRX38" s="43"/>
      <c r="IRY38" s="43"/>
      <c r="IRZ38" s="43"/>
      <c r="ISA38" s="43"/>
      <c r="ISB38" s="43"/>
      <c r="ISC38" s="43"/>
      <c r="ISD38" s="43"/>
      <c r="ISE38" s="43"/>
      <c r="ISF38" s="43"/>
      <c r="ISG38" s="43"/>
      <c r="ISH38" s="43"/>
      <c r="ISI38" s="43"/>
      <c r="ISJ38" s="43"/>
      <c r="ISK38" s="43"/>
      <c r="ISL38" s="43"/>
      <c r="ISM38" s="43"/>
      <c r="ISN38" s="43"/>
      <c r="ISO38" s="43"/>
      <c r="ISP38" s="43"/>
      <c r="ISQ38" s="43"/>
      <c r="ISR38" s="43"/>
      <c r="ISS38" s="43"/>
      <c r="IST38" s="43"/>
      <c r="ISU38" s="43"/>
      <c r="ISV38" s="43"/>
      <c r="ISW38" s="43"/>
      <c r="ISX38" s="43"/>
      <c r="ISY38" s="43"/>
      <c r="ISZ38" s="43"/>
      <c r="ITA38" s="43"/>
      <c r="ITB38" s="43"/>
      <c r="ITC38" s="43"/>
      <c r="ITD38" s="43"/>
      <c r="ITE38" s="43"/>
      <c r="ITF38" s="43"/>
      <c r="ITG38" s="43"/>
      <c r="ITH38" s="43"/>
      <c r="ITI38" s="43"/>
      <c r="ITJ38" s="43"/>
      <c r="ITK38" s="43"/>
      <c r="ITL38" s="43"/>
      <c r="ITM38" s="43"/>
      <c r="ITN38" s="43"/>
      <c r="ITO38" s="43"/>
      <c r="ITP38" s="43"/>
      <c r="ITQ38" s="43"/>
      <c r="ITR38" s="43"/>
      <c r="ITS38" s="43"/>
      <c r="ITT38" s="43"/>
      <c r="ITU38" s="43"/>
      <c r="ITV38" s="43"/>
      <c r="ITW38" s="43"/>
      <c r="ITX38" s="43"/>
      <c r="ITY38" s="43"/>
      <c r="ITZ38" s="43"/>
      <c r="IUA38" s="43"/>
      <c r="IUB38" s="43"/>
      <c r="IUC38" s="43"/>
      <c r="IUD38" s="43"/>
      <c r="IUE38" s="43"/>
      <c r="IUF38" s="43"/>
      <c r="IUG38" s="43"/>
      <c r="IUH38" s="43"/>
      <c r="IUI38" s="43"/>
      <c r="IUJ38" s="43"/>
      <c r="IUK38" s="43"/>
      <c r="IUL38" s="43"/>
      <c r="IUM38" s="43"/>
      <c r="IUN38" s="43"/>
      <c r="IUO38" s="43"/>
      <c r="IUP38" s="43"/>
      <c r="IUQ38" s="43"/>
      <c r="IUR38" s="43"/>
      <c r="IUS38" s="43"/>
      <c r="IUT38" s="43"/>
      <c r="IUU38" s="43"/>
      <c r="IUV38" s="43"/>
      <c r="IUW38" s="43"/>
      <c r="IUX38" s="43"/>
      <c r="IUY38" s="43"/>
      <c r="IUZ38" s="43"/>
      <c r="IVA38" s="43"/>
      <c r="IVB38" s="43"/>
      <c r="IVC38" s="43"/>
      <c r="IVD38" s="43"/>
      <c r="IVE38" s="43"/>
      <c r="IVF38" s="43"/>
      <c r="IVG38" s="43"/>
      <c r="IVH38" s="43"/>
      <c r="IVI38" s="43"/>
      <c r="IVJ38" s="43"/>
      <c r="IVK38" s="43"/>
      <c r="IVL38" s="43"/>
      <c r="IVM38" s="43"/>
      <c r="IVN38" s="43"/>
      <c r="IVO38" s="43"/>
      <c r="IVP38" s="43"/>
      <c r="IVQ38" s="43"/>
      <c r="IVR38" s="43"/>
      <c r="IVS38" s="43"/>
      <c r="IVT38" s="43"/>
      <c r="IVU38" s="43"/>
      <c r="IVV38" s="43"/>
      <c r="IVW38" s="43"/>
      <c r="IVX38" s="43"/>
      <c r="IVY38" s="43"/>
      <c r="IVZ38" s="43"/>
      <c r="IWA38" s="43"/>
      <c r="IWB38" s="43"/>
      <c r="IWC38" s="43"/>
      <c r="IWD38" s="43"/>
      <c r="IWE38" s="43"/>
      <c r="IWF38" s="43"/>
      <c r="IWG38" s="43"/>
      <c r="IWH38" s="43"/>
      <c r="IWI38" s="43"/>
      <c r="IWJ38" s="43"/>
      <c r="IWK38" s="43"/>
      <c r="IWL38" s="43"/>
      <c r="IWM38" s="43"/>
      <c r="IWN38" s="43"/>
      <c r="IWO38" s="43"/>
      <c r="IWP38" s="43"/>
      <c r="IWQ38" s="43"/>
      <c r="IWR38" s="43"/>
      <c r="IWS38" s="43"/>
      <c r="IWT38" s="43"/>
      <c r="IWU38" s="43"/>
      <c r="IWV38" s="43"/>
      <c r="IWW38" s="43"/>
      <c r="IWX38" s="43"/>
      <c r="IWY38" s="43"/>
      <c r="IWZ38" s="43"/>
      <c r="IXA38" s="43"/>
      <c r="IXB38" s="43"/>
      <c r="IXC38" s="43"/>
      <c r="IXD38" s="43"/>
      <c r="IXE38" s="43"/>
      <c r="IXF38" s="43"/>
      <c r="IXG38" s="43"/>
      <c r="IXH38" s="43"/>
      <c r="IXI38" s="43"/>
      <c r="IXJ38" s="43"/>
      <c r="IXK38" s="43"/>
      <c r="IXL38" s="43"/>
      <c r="IXM38" s="43"/>
      <c r="IXN38" s="43"/>
      <c r="IXO38" s="43"/>
      <c r="IXP38" s="43"/>
      <c r="IXQ38" s="43"/>
      <c r="IXR38" s="43"/>
      <c r="IXS38" s="43"/>
      <c r="IXT38" s="43"/>
      <c r="IXU38" s="43"/>
      <c r="IXV38" s="43"/>
      <c r="IXW38" s="43"/>
      <c r="IXX38" s="43"/>
      <c r="IXY38" s="43"/>
      <c r="IXZ38" s="43"/>
      <c r="IYA38" s="43"/>
      <c r="IYB38" s="43"/>
      <c r="IYC38" s="43"/>
      <c r="IYD38" s="43"/>
      <c r="IYE38" s="43"/>
      <c r="IYF38" s="43"/>
      <c r="IYG38" s="43"/>
      <c r="IYH38" s="43"/>
      <c r="IYI38" s="43"/>
      <c r="IYJ38" s="43"/>
      <c r="IYK38" s="43"/>
      <c r="IYL38" s="43"/>
      <c r="IYM38" s="43"/>
      <c r="IYN38" s="43"/>
      <c r="IYO38" s="43"/>
      <c r="IYP38" s="43"/>
      <c r="IYQ38" s="43"/>
      <c r="IYR38" s="43"/>
      <c r="IYS38" s="43"/>
      <c r="IYT38" s="43"/>
      <c r="IYU38" s="43"/>
      <c r="IYV38" s="43"/>
      <c r="IYW38" s="43"/>
      <c r="IYX38" s="43"/>
      <c r="IYY38" s="43"/>
      <c r="IYZ38" s="43"/>
      <c r="IZA38" s="43"/>
      <c r="IZB38" s="43"/>
      <c r="IZC38" s="43"/>
      <c r="IZD38" s="43"/>
      <c r="IZE38" s="43"/>
      <c r="IZF38" s="43"/>
      <c r="IZG38" s="43"/>
      <c r="IZH38" s="43"/>
      <c r="IZI38" s="43"/>
      <c r="IZJ38" s="43"/>
      <c r="IZK38" s="43"/>
      <c r="IZL38" s="43"/>
      <c r="IZM38" s="43"/>
      <c r="IZN38" s="43"/>
      <c r="IZO38" s="43"/>
      <c r="IZP38" s="43"/>
      <c r="IZQ38" s="43"/>
      <c r="IZR38" s="43"/>
      <c r="IZS38" s="43"/>
      <c r="IZT38" s="43"/>
      <c r="IZU38" s="43"/>
      <c r="IZV38" s="43"/>
      <c r="IZW38" s="43"/>
      <c r="IZX38" s="43"/>
      <c r="IZY38" s="43"/>
      <c r="IZZ38" s="43"/>
      <c r="JAA38" s="43"/>
      <c r="JAB38" s="43"/>
      <c r="JAC38" s="43"/>
      <c r="JAD38" s="43"/>
      <c r="JAE38" s="43"/>
      <c r="JAF38" s="43"/>
      <c r="JAG38" s="43"/>
      <c r="JAH38" s="43"/>
      <c r="JAI38" s="43"/>
      <c r="JAJ38" s="43"/>
      <c r="JAK38" s="43"/>
      <c r="JAL38" s="43"/>
      <c r="JAM38" s="43"/>
      <c r="JAN38" s="43"/>
      <c r="JAO38" s="43"/>
      <c r="JAP38" s="43"/>
      <c r="JAQ38" s="43"/>
      <c r="JAR38" s="43"/>
      <c r="JAS38" s="43"/>
      <c r="JAT38" s="43"/>
      <c r="JAU38" s="43"/>
      <c r="JAV38" s="43"/>
      <c r="JAW38" s="43"/>
      <c r="JAX38" s="43"/>
      <c r="JAY38" s="43"/>
      <c r="JAZ38" s="43"/>
      <c r="JBA38" s="43"/>
      <c r="JBB38" s="43"/>
      <c r="JBC38" s="43"/>
      <c r="JBD38" s="43"/>
      <c r="JBE38" s="43"/>
      <c r="JBF38" s="43"/>
      <c r="JBG38" s="43"/>
      <c r="JBH38" s="43"/>
      <c r="JBI38" s="43"/>
      <c r="JBJ38" s="43"/>
      <c r="JBK38" s="43"/>
      <c r="JBL38" s="43"/>
      <c r="JBM38" s="43"/>
      <c r="JBN38" s="43"/>
      <c r="JBO38" s="43"/>
      <c r="JBP38" s="43"/>
      <c r="JBQ38" s="43"/>
      <c r="JBR38" s="43"/>
      <c r="JBS38" s="43"/>
      <c r="JBT38" s="43"/>
      <c r="JBU38" s="43"/>
      <c r="JBV38" s="43"/>
      <c r="JBW38" s="43"/>
      <c r="JBX38" s="43"/>
      <c r="JBY38" s="43"/>
      <c r="JBZ38" s="43"/>
      <c r="JCA38" s="43"/>
      <c r="JCB38" s="43"/>
      <c r="JCC38" s="43"/>
      <c r="JCD38" s="43"/>
      <c r="JCE38" s="43"/>
      <c r="JCF38" s="43"/>
      <c r="JCG38" s="43"/>
      <c r="JCH38" s="43"/>
      <c r="JCI38" s="43"/>
      <c r="JCJ38" s="43"/>
      <c r="JCK38" s="43"/>
      <c r="JCL38" s="43"/>
      <c r="JCM38" s="43"/>
      <c r="JCN38" s="43"/>
      <c r="JCO38" s="43"/>
      <c r="JCP38" s="43"/>
      <c r="JCQ38" s="43"/>
      <c r="JCR38" s="43"/>
      <c r="JCS38" s="43"/>
      <c r="JCT38" s="43"/>
      <c r="JCU38" s="43"/>
      <c r="JCV38" s="43"/>
      <c r="JCW38" s="43"/>
      <c r="JCX38" s="43"/>
      <c r="JCY38" s="43"/>
      <c r="JCZ38" s="43"/>
      <c r="JDA38" s="43"/>
      <c r="JDB38" s="43"/>
      <c r="JDC38" s="43"/>
      <c r="JDD38" s="43"/>
      <c r="JDE38" s="43"/>
      <c r="JDF38" s="43"/>
      <c r="JDG38" s="43"/>
      <c r="JDH38" s="43"/>
      <c r="JDI38" s="43"/>
      <c r="JDJ38" s="43"/>
      <c r="JDK38" s="43"/>
      <c r="JDL38" s="43"/>
      <c r="JDM38" s="43"/>
      <c r="JDN38" s="43"/>
      <c r="JDO38" s="43"/>
      <c r="JDP38" s="43"/>
      <c r="JDQ38" s="43"/>
      <c r="JDR38" s="43"/>
      <c r="JDS38" s="43"/>
      <c r="JDT38" s="43"/>
      <c r="JDU38" s="43"/>
      <c r="JDV38" s="43"/>
      <c r="JDW38" s="43"/>
      <c r="JDX38" s="43"/>
      <c r="JDY38" s="43"/>
      <c r="JDZ38" s="43"/>
      <c r="JEA38" s="43"/>
      <c r="JEB38" s="43"/>
      <c r="JEC38" s="43"/>
      <c r="JED38" s="43"/>
      <c r="JEE38" s="43"/>
      <c r="JEF38" s="43"/>
      <c r="JEG38" s="43"/>
      <c r="JEH38" s="43"/>
      <c r="JEI38" s="43"/>
      <c r="JEJ38" s="43"/>
      <c r="JEK38" s="43"/>
      <c r="JEL38" s="43"/>
      <c r="JEM38" s="43"/>
      <c r="JEN38" s="43"/>
      <c r="JEO38" s="43"/>
      <c r="JEP38" s="43"/>
      <c r="JEQ38" s="43"/>
      <c r="JER38" s="43"/>
      <c r="JES38" s="43"/>
      <c r="JET38" s="43"/>
      <c r="JEU38" s="43"/>
      <c r="JEV38" s="43"/>
      <c r="JEW38" s="43"/>
      <c r="JEX38" s="43"/>
      <c r="JEY38" s="43"/>
      <c r="JEZ38" s="43"/>
      <c r="JFA38" s="43"/>
      <c r="JFB38" s="43"/>
      <c r="JFC38" s="43"/>
      <c r="JFD38" s="43"/>
      <c r="JFE38" s="43"/>
      <c r="JFF38" s="43"/>
      <c r="JFG38" s="43"/>
      <c r="JFH38" s="43"/>
      <c r="JFI38" s="43"/>
      <c r="JFJ38" s="43"/>
      <c r="JFK38" s="43"/>
      <c r="JFL38" s="43"/>
      <c r="JFM38" s="43"/>
      <c r="JFN38" s="43"/>
      <c r="JFO38" s="43"/>
      <c r="JFP38" s="43"/>
      <c r="JFQ38" s="43"/>
      <c r="JFR38" s="43"/>
      <c r="JFS38" s="43"/>
      <c r="JFT38" s="43"/>
      <c r="JFU38" s="43"/>
      <c r="JFV38" s="43"/>
      <c r="JFW38" s="43"/>
      <c r="JFX38" s="43"/>
      <c r="JFY38" s="43"/>
      <c r="JFZ38" s="43"/>
      <c r="JGA38" s="43"/>
      <c r="JGB38" s="43"/>
      <c r="JGC38" s="43"/>
      <c r="JGD38" s="43"/>
      <c r="JGE38" s="43"/>
      <c r="JGF38" s="43"/>
      <c r="JGG38" s="43"/>
      <c r="JGH38" s="43"/>
      <c r="JGI38" s="43"/>
      <c r="JGJ38" s="43"/>
      <c r="JGK38" s="43"/>
      <c r="JGL38" s="43"/>
      <c r="JGM38" s="43"/>
      <c r="JGN38" s="43"/>
      <c r="JGO38" s="43"/>
      <c r="JGP38" s="43"/>
      <c r="JGQ38" s="43"/>
      <c r="JGR38" s="43"/>
      <c r="JGS38" s="43"/>
      <c r="JGT38" s="43"/>
      <c r="JGU38" s="43"/>
      <c r="JGV38" s="43"/>
      <c r="JGW38" s="43"/>
      <c r="JGX38" s="43"/>
      <c r="JGY38" s="43"/>
      <c r="JGZ38" s="43"/>
      <c r="JHA38" s="43"/>
      <c r="JHB38" s="43"/>
      <c r="JHC38" s="43"/>
      <c r="JHD38" s="43"/>
      <c r="JHE38" s="43"/>
      <c r="JHF38" s="43"/>
      <c r="JHG38" s="43"/>
      <c r="JHH38" s="43"/>
      <c r="JHI38" s="43"/>
      <c r="JHJ38" s="43"/>
      <c r="JHK38" s="43"/>
      <c r="JHL38" s="43"/>
      <c r="JHM38" s="43"/>
      <c r="JHN38" s="43"/>
      <c r="JHO38" s="43"/>
      <c r="JHP38" s="43"/>
      <c r="JHQ38" s="43"/>
      <c r="JHR38" s="43"/>
      <c r="JHS38" s="43"/>
      <c r="JHT38" s="43"/>
      <c r="JHU38" s="43"/>
      <c r="JHV38" s="43"/>
      <c r="JHW38" s="43"/>
      <c r="JHX38" s="43"/>
      <c r="JHY38" s="43"/>
      <c r="JHZ38" s="43"/>
      <c r="JIA38" s="43"/>
      <c r="JIB38" s="43"/>
      <c r="JIC38" s="43"/>
      <c r="JID38" s="43"/>
      <c r="JIE38" s="43"/>
      <c r="JIF38" s="43"/>
      <c r="JIG38" s="43"/>
      <c r="JIH38" s="43"/>
      <c r="JII38" s="43"/>
      <c r="JIJ38" s="43"/>
      <c r="JIK38" s="43"/>
      <c r="JIL38" s="43"/>
      <c r="JIM38" s="43"/>
      <c r="JIN38" s="43"/>
      <c r="JIO38" s="43"/>
      <c r="JIP38" s="43"/>
      <c r="JIQ38" s="43"/>
      <c r="JIR38" s="43"/>
      <c r="JIS38" s="43"/>
      <c r="JIT38" s="43"/>
      <c r="JIU38" s="43"/>
      <c r="JIV38" s="43"/>
      <c r="JIW38" s="43"/>
      <c r="JIX38" s="43"/>
      <c r="JIY38" s="43"/>
      <c r="JIZ38" s="43"/>
      <c r="JJA38" s="43"/>
      <c r="JJB38" s="43"/>
      <c r="JJC38" s="43"/>
      <c r="JJD38" s="43"/>
      <c r="JJE38" s="43"/>
      <c r="JJF38" s="43"/>
      <c r="JJG38" s="43"/>
      <c r="JJH38" s="43"/>
      <c r="JJI38" s="43"/>
      <c r="JJJ38" s="43"/>
      <c r="JJK38" s="43"/>
      <c r="JJL38" s="43"/>
      <c r="JJM38" s="43"/>
      <c r="JJN38" s="43"/>
      <c r="JJO38" s="43"/>
      <c r="JJP38" s="43"/>
      <c r="JJQ38" s="43"/>
      <c r="JJR38" s="43"/>
      <c r="JJS38" s="43"/>
      <c r="JJT38" s="43"/>
      <c r="JJU38" s="43"/>
      <c r="JJV38" s="43"/>
      <c r="JJW38" s="43"/>
      <c r="JJX38" s="43"/>
      <c r="JJY38" s="43"/>
      <c r="JJZ38" s="43"/>
      <c r="JKA38" s="43"/>
      <c r="JKB38" s="43"/>
      <c r="JKC38" s="43"/>
      <c r="JKD38" s="43"/>
      <c r="JKE38" s="43"/>
      <c r="JKF38" s="43"/>
      <c r="JKG38" s="43"/>
      <c r="JKH38" s="43"/>
      <c r="JKI38" s="43"/>
      <c r="JKJ38" s="43"/>
      <c r="JKK38" s="43"/>
      <c r="JKL38" s="43"/>
      <c r="JKM38" s="43"/>
      <c r="JKN38" s="43"/>
      <c r="JKO38" s="43"/>
      <c r="JKP38" s="43"/>
      <c r="JKQ38" s="43"/>
      <c r="JKR38" s="43"/>
      <c r="JKS38" s="43"/>
      <c r="JKT38" s="43"/>
      <c r="JKU38" s="43"/>
      <c r="JKV38" s="43"/>
      <c r="JKW38" s="43"/>
      <c r="JKX38" s="43"/>
      <c r="JKY38" s="43"/>
      <c r="JKZ38" s="43"/>
      <c r="JLA38" s="43"/>
      <c r="JLB38" s="43"/>
      <c r="JLC38" s="43"/>
      <c r="JLD38" s="43"/>
      <c r="JLE38" s="43"/>
      <c r="JLF38" s="43"/>
      <c r="JLG38" s="43"/>
      <c r="JLH38" s="43"/>
      <c r="JLI38" s="43"/>
      <c r="JLJ38" s="43"/>
      <c r="JLK38" s="43"/>
      <c r="JLL38" s="43"/>
      <c r="JLM38" s="43"/>
      <c r="JLN38" s="43"/>
      <c r="JLO38" s="43"/>
      <c r="JLP38" s="43"/>
      <c r="JLQ38" s="43"/>
      <c r="JLR38" s="43"/>
      <c r="JLS38" s="43"/>
      <c r="JLT38" s="43"/>
      <c r="JLU38" s="43"/>
      <c r="JLV38" s="43"/>
      <c r="JLW38" s="43"/>
      <c r="JLX38" s="43"/>
      <c r="JLY38" s="43"/>
      <c r="JLZ38" s="43"/>
      <c r="JMA38" s="43"/>
      <c r="JMB38" s="43"/>
      <c r="JMC38" s="43"/>
      <c r="JMD38" s="43"/>
      <c r="JME38" s="43"/>
      <c r="JMF38" s="43"/>
      <c r="JMG38" s="43"/>
      <c r="JMH38" s="43"/>
      <c r="JMI38" s="43"/>
      <c r="JMJ38" s="43"/>
      <c r="JMK38" s="43"/>
      <c r="JML38" s="43"/>
      <c r="JMM38" s="43"/>
      <c r="JMN38" s="43"/>
      <c r="JMO38" s="43"/>
      <c r="JMP38" s="43"/>
      <c r="JMQ38" s="43"/>
      <c r="JMR38" s="43"/>
      <c r="JMS38" s="43"/>
      <c r="JMT38" s="43"/>
      <c r="JMU38" s="43"/>
      <c r="JMV38" s="43"/>
      <c r="JMW38" s="43"/>
      <c r="JMX38" s="43"/>
      <c r="JMY38" s="43"/>
      <c r="JMZ38" s="43"/>
      <c r="JNA38" s="43"/>
      <c r="JNB38" s="43"/>
      <c r="JNC38" s="43"/>
      <c r="JND38" s="43"/>
      <c r="JNE38" s="43"/>
      <c r="JNF38" s="43"/>
      <c r="JNG38" s="43"/>
      <c r="JNH38" s="43"/>
      <c r="JNI38" s="43"/>
      <c r="JNJ38" s="43"/>
      <c r="JNK38" s="43"/>
      <c r="JNL38" s="43"/>
      <c r="JNM38" s="43"/>
      <c r="JNN38" s="43"/>
      <c r="JNO38" s="43"/>
      <c r="JNP38" s="43"/>
      <c r="JNQ38" s="43"/>
      <c r="JNR38" s="43"/>
      <c r="JNS38" s="43"/>
      <c r="JNT38" s="43"/>
      <c r="JNU38" s="43"/>
      <c r="JNV38" s="43"/>
      <c r="JNW38" s="43"/>
      <c r="JNX38" s="43"/>
      <c r="JNY38" s="43"/>
      <c r="JNZ38" s="43"/>
      <c r="JOA38" s="43"/>
      <c r="JOB38" s="43"/>
      <c r="JOC38" s="43"/>
      <c r="JOD38" s="43"/>
      <c r="JOE38" s="43"/>
      <c r="JOF38" s="43"/>
      <c r="JOG38" s="43"/>
      <c r="JOH38" s="43"/>
      <c r="JOI38" s="43"/>
      <c r="JOJ38" s="43"/>
      <c r="JOK38" s="43"/>
      <c r="JOL38" s="43"/>
      <c r="JOM38" s="43"/>
      <c r="JON38" s="43"/>
      <c r="JOO38" s="43"/>
      <c r="JOP38" s="43"/>
      <c r="JOQ38" s="43"/>
      <c r="JOR38" s="43"/>
      <c r="JOS38" s="43"/>
      <c r="JOT38" s="43"/>
      <c r="JOU38" s="43"/>
      <c r="JOV38" s="43"/>
      <c r="JOW38" s="43"/>
      <c r="JOX38" s="43"/>
      <c r="JOY38" s="43"/>
      <c r="JOZ38" s="43"/>
      <c r="JPA38" s="43"/>
      <c r="JPB38" s="43"/>
      <c r="JPC38" s="43"/>
      <c r="JPD38" s="43"/>
      <c r="JPE38" s="43"/>
      <c r="JPF38" s="43"/>
      <c r="JPG38" s="43"/>
      <c r="JPH38" s="43"/>
      <c r="JPI38" s="43"/>
      <c r="JPJ38" s="43"/>
      <c r="JPK38" s="43"/>
      <c r="JPL38" s="43"/>
      <c r="JPM38" s="43"/>
      <c r="JPN38" s="43"/>
      <c r="JPO38" s="43"/>
      <c r="JPP38" s="43"/>
      <c r="JPQ38" s="43"/>
      <c r="JPR38" s="43"/>
      <c r="JPS38" s="43"/>
      <c r="JPT38" s="43"/>
      <c r="JPU38" s="43"/>
      <c r="JPV38" s="43"/>
      <c r="JPW38" s="43"/>
      <c r="JPX38" s="43"/>
      <c r="JPY38" s="43"/>
      <c r="JPZ38" s="43"/>
      <c r="JQA38" s="43"/>
      <c r="JQB38" s="43"/>
      <c r="JQC38" s="43"/>
      <c r="JQD38" s="43"/>
      <c r="JQE38" s="43"/>
      <c r="JQF38" s="43"/>
      <c r="JQG38" s="43"/>
      <c r="JQH38" s="43"/>
      <c r="JQI38" s="43"/>
      <c r="JQJ38" s="43"/>
      <c r="JQK38" s="43"/>
      <c r="JQL38" s="43"/>
      <c r="JQM38" s="43"/>
      <c r="JQN38" s="43"/>
      <c r="JQO38" s="43"/>
      <c r="JQP38" s="43"/>
      <c r="JQQ38" s="43"/>
      <c r="JQR38" s="43"/>
      <c r="JQS38" s="43"/>
      <c r="JQT38" s="43"/>
      <c r="JQU38" s="43"/>
      <c r="JQV38" s="43"/>
      <c r="JQW38" s="43"/>
      <c r="JQX38" s="43"/>
      <c r="JQY38" s="43"/>
      <c r="JQZ38" s="43"/>
      <c r="JRA38" s="43"/>
      <c r="JRB38" s="43"/>
      <c r="JRC38" s="43"/>
      <c r="JRD38" s="43"/>
      <c r="JRE38" s="43"/>
      <c r="JRF38" s="43"/>
      <c r="JRG38" s="43"/>
      <c r="JRH38" s="43"/>
      <c r="JRI38" s="43"/>
      <c r="JRJ38" s="43"/>
      <c r="JRK38" s="43"/>
      <c r="JRL38" s="43"/>
      <c r="JRM38" s="43"/>
      <c r="JRN38" s="43"/>
      <c r="JRO38" s="43"/>
      <c r="JRP38" s="43"/>
      <c r="JRQ38" s="43"/>
      <c r="JRR38" s="43"/>
      <c r="JRS38" s="43"/>
      <c r="JRT38" s="43"/>
      <c r="JRU38" s="43"/>
      <c r="JRV38" s="43"/>
      <c r="JRW38" s="43"/>
      <c r="JRX38" s="43"/>
      <c r="JRY38" s="43"/>
      <c r="JRZ38" s="43"/>
      <c r="JSA38" s="43"/>
      <c r="JSB38" s="43"/>
      <c r="JSC38" s="43"/>
      <c r="JSD38" s="43"/>
      <c r="JSE38" s="43"/>
      <c r="JSF38" s="43"/>
      <c r="JSG38" s="43"/>
      <c r="JSH38" s="43"/>
      <c r="JSI38" s="43"/>
      <c r="JSJ38" s="43"/>
      <c r="JSK38" s="43"/>
      <c r="JSL38" s="43"/>
      <c r="JSM38" s="43"/>
      <c r="JSN38" s="43"/>
      <c r="JSO38" s="43"/>
      <c r="JSP38" s="43"/>
      <c r="JSQ38" s="43"/>
      <c r="JSR38" s="43"/>
      <c r="JSS38" s="43"/>
      <c r="JST38" s="43"/>
      <c r="JSU38" s="43"/>
      <c r="JSV38" s="43"/>
      <c r="JSW38" s="43"/>
      <c r="JSX38" s="43"/>
      <c r="JSY38" s="43"/>
      <c r="JSZ38" s="43"/>
      <c r="JTA38" s="43"/>
      <c r="JTB38" s="43"/>
      <c r="JTC38" s="43"/>
      <c r="JTD38" s="43"/>
      <c r="JTE38" s="43"/>
      <c r="JTF38" s="43"/>
      <c r="JTG38" s="43"/>
      <c r="JTH38" s="43"/>
      <c r="JTI38" s="43"/>
      <c r="JTJ38" s="43"/>
      <c r="JTK38" s="43"/>
      <c r="JTL38" s="43"/>
      <c r="JTM38" s="43"/>
      <c r="JTN38" s="43"/>
      <c r="JTO38" s="43"/>
      <c r="JTP38" s="43"/>
      <c r="JTQ38" s="43"/>
      <c r="JTR38" s="43"/>
      <c r="JTS38" s="43"/>
      <c r="JTT38" s="43"/>
      <c r="JTU38" s="43"/>
      <c r="JTV38" s="43"/>
      <c r="JTW38" s="43"/>
      <c r="JTX38" s="43"/>
      <c r="JTY38" s="43"/>
      <c r="JTZ38" s="43"/>
      <c r="JUA38" s="43"/>
      <c r="JUB38" s="43"/>
      <c r="JUC38" s="43"/>
      <c r="JUD38" s="43"/>
      <c r="JUE38" s="43"/>
      <c r="JUF38" s="43"/>
      <c r="JUG38" s="43"/>
      <c r="JUH38" s="43"/>
      <c r="JUI38" s="43"/>
      <c r="JUJ38" s="43"/>
      <c r="JUK38" s="43"/>
      <c r="JUL38" s="43"/>
      <c r="JUM38" s="43"/>
      <c r="JUN38" s="43"/>
      <c r="JUO38" s="43"/>
      <c r="JUP38" s="43"/>
      <c r="JUQ38" s="43"/>
      <c r="JUR38" s="43"/>
      <c r="JUS38" s="43"/>
      <c r="JUT38" s="43"/>
      <c r="JUU38" s="43"/>
      <c r="JUV38" s="43"/>
      <c r="JUW38" s="43"/>
      <c r="JUX38" s="43"/>
      <c r="JUY38" s="43"/>
      <c r="JUZ38" s="43"/>
      <c r="JVA38" s="43"/>
      <c r="JVB38" s="43"/>
      <c r="JVC38" s="43"/>
      <c r="JVD38" s="43"/>
      <c r="JVE38" s="43"/>
      <c r="JVF38" s="43"/>
      <c r="JVG38" s="43"/>
      <c r="JVH38" s="43"/>
      <c r="JVI38" s="43"/>
      <c r="JVJ38" s="43"/>
      <c r="JVK38" s="43"/>
      <c r="JVL38" s="43"/>
      <c r="JVM38" s="43"/>
      <c r="JVN38" s="43"/>
      <c r="JVO38" s="43"/>
      <c r="JVP38" s="43"/>
      <c r="JVQ38" s="43"/>
      <c r="JVR38" s="43"/>
      <c r="JVS38" s="43"/>
      <c r="JVT38" s="43"/>
      <c r="JVU38" s="43"/>
      <c r="JVV38" s="43"/>
      <c r="JVW38" s="43"/>
      <c r="JVX38" s="43"/>
      <c r="JVY38" s="43"/>
      <c r="JVZ38" s="43"/>
      <c r="JWA38" s="43"/>
      <c r="JWB38" s="43"/>
      <c r="JWC38" s="43"/>
      <c r="JWD38" s="43"/>
      <c r="JWE38" s="43"/>
      <c r="JWF38" s="43"/>
      <c r="JWG38" s="43"/>
      <c r="JWH38" s="43"/>
      <c r="JWI38" s="43"/>
      <c r="JWJ38" s="43"/>
      <c r="JWK38" s="43"/>
      <c r="JWL38" s="43"/>
      <c r="JWM38" s="43"/>
      <c r="JWN38" s="43"/>
      <c r="JWO38" s="43"/>
      <c r="JWP38" s="43"/>
      <c r="JWQ38" s="43"/>
      <c r="JWR38" s="43"/>
      <c r="JWS38" s="43"/>
      <c r="JWT38" s="43"/>
      <c r="JWU38" s="43"/>
      <c r="JWV38" s="43"/>
      <c r="JWW38" s="43"/>
      <c r="JWX38" s="43"/>
      <c r="JWY38" s="43"/>
      <c r="JWZ38" s="43"/>
      <c r="JXA38" s="43"/>
      <c r="JXB38" s="43"/>
      <c r="JXC38" s="43"/>
      <c r="JXD38" s="43"/>
      <c r="JXE38" s="43"/>
      <c r="JXF38" s="43"/>
      <c r="JXG38" s="43"/>
      <c r="JXH38" s="43"/>
      <c r="JXI38" s="43"/>
      <c r="JXJ38" s="43"/>
      <c r="JXK38" s="43"/>
      <c r="JXL38" s="43"/>
      <c r="JXM38" s="43"/>
      <c r="JXN38" s="43"/>
      <c r="JXO38" s="43"/>
      <c r="JXP38" s="43"/>
      <c r="JXQ38" s="43"/>
      <c r="JXR38" s="43"/>
      <c r="JXS38" s="43"/>
      <c r="JXT38" s="43"/>
      <c r="JXU38" s="43"/>
      <c r="JXV38" s="43"/>
      <c r="JXW38" s="43"/>
      <c r="JXX38" s="43"/>
      <c r="JXY38" s="43"/>
      <c r="JXZ38" s="43"/>
      <c r="JYA38" s="43"/>
      <c r="JYB38" s="43"/>
      <c r="JYC38" s="43"/>
      <c r="JYD38" s="43"/>
      <c r="JYE38" s="43"/>
      <c r="JYF38" s="43"/>
      <c r="JYG38" s="43"/>
      <c r="JYH38" s="43"/>
      <c r="JYI38" s="43"/>
      <c r="JYJ38" s="43"/>
      <c r="JYK38" s="43"/>
      <c r="JYL38" s="43"/>
      <c r="JYM38" s="43"/>
      <c r="JYN38" s="43"/>
      <c r="JYO38" s="43"/>
      <c r="JYP38" s="43"/>
      <c r="JYQ38" s="43"/>
      <c r="JYR38" s="43"/>
      <c r="JYS38" s="43"/>
      <c r="JYT38" s="43"/>
      <c r="JYU38" s="43"/>
      <c r="JYV38" s="43"/>
      <c r="JYW38" s="43"/>
      <c r="JYX38" s="43"/>
      <c r="JYY38" s="43"/>
      <c r="JYZ38" s="43"/>
      <c r="JZA38" s="43"/>
      <c r="JZB38" s="43"/>
      <c r="JZC38" s="43"/>
      <c r="JZD38" s="43"/>
      <c r="JZE38" s="43"/>
      <c r="JZF38" s="43"/>
      <c r="JZG38" s="43"/>
      <c r="JZH38" s="43"/>
      <c r="JZI38" s="43"/>
      <c r="JZJ38" s="43"/>
      <c r="JZK38" s="43"/>
      <c r="JZL38" s="43"/>
      <c r="JZM38" s="43"/>
      <c r="JZN38" s="43"/>
      <c r="JZO38" s="43"/>
      <c r="JZP38" s="43"/>
      <c r="JZQ38" s="43"/>
      <c r="JZR38" s="43"/>
      <c r="JZS38" s="43"/>
      <c r="JZT38" s="43"/>
      <c r="JZU38" s="43"/>
      <c r="JZV38" s="43"/>
      <c r="JZW38" s="43"/>
      <c r="JZX38" s="43"/>
      <c r="JZY38" s="43"/>
      <c r="JZZ38" s="43"/>
      <c r="KAA38" s="43"/>
      <c r="KAB38" s="43"/>
      <c r="KAC38" s="43"/>
      <c r="KAD38" s="43"/>
      <c r="KAE38" s="43"/>
      <c r="KAF38" s="43"/>
      <c r="KAG38" s="43"/>
      <c r="KAH38" s="43"/>
      <c r="KAI38" s="43"/>
      <c r="KAJ38" s="43"/>
      <c r="KAK38" s="43"/>
      <c r="KAL38" s="43"/>
      <c r="KAM38" s="43"/>
      <c r="KAN38" s="43"/>
      <c r="KAO38" s="43"/>
      <c r="KAP38" s="43"/>
      <c r="KAQ38" s="43"/>
      <c r="KAR38" s="43"/>
      <c r="KAS38" s="43"/>
      <c r="KAT38" s="43"/>
      <c r="KAU38" s="43"/>
      <c r="KAV38" s="43"/>
      <c r="KAW38" s="43"/>
      <c r="KAX38" s="43"/>
      <c r="KAY38" s="43"/>
      <c r="KAZ38" s="43"/>
      <c r="KBA38" s="43"/>
      <c r="KBB38" s="43"/>
      <c r="KBC38" s="43"/>
      <c r="KBD38" s="43"/>
      <c r="KBE38" s="43"/>
      <c r="KBF38" s="43"/>
      <c r="KBG38" s="43"/>
      <c r="KBH38" s="43"/>
      <c r="KBI38" s="43"/>
      <c r="KBJ38" s="43"/>
      <c r="KBK38" s="43"/>
      <c r="KBL38" s="43"/>
      <c r="KBM38" s="43"/>
      <c r="KBN38" s="43"/>
      <c r="KBO38" s="43"/>
      <c r="KBP38" s="43"/>
      <c r="KBQ38" s="43"/>
      <c r="KBR38" s="43"/>
      <c r="KBS38" s="43"/>
      <c r="KBT38" s="43"/>
      <c r="KBU38" s="43"/>
      <c r="KBV38" s="43"/>
      <c r="KBW38" s="43"/>
      <c r="KBX38" s="43"/>
      <c r="KBY38" s="43"/>
      <c r="KBZ38" s="43"/>
      <c r="KCA38" s="43"/>
      <c r="KCB38" s="43"/>
      <c r="KCC38" s="43"/>
      <c r="KCD38" s="43"/>
      <c r="KCE38" s="43"/>
      <c r="KCF38" s="43"/>
      <c r="KCG38" s="43"/>
      <c r="KCH38" s="43"/>
      <c r="KCI38" s="43"/>
      <c r="KCJ38" s="43"/>
      <c r="KCK38" s="43"/>
      <c r="KCL38" s="43"/>
      <c r="KCM38" s="43"/>
      <c r="KCN38" s="43"/>
      <c r="KCO38" s="43"/>
      <c r="KCP38" s="43"/>
      <c r="KCQ38" s="43"/>
      <c r="KCR38" s="43"/>
      <c r="KCS38" s="43"/>
      <c r="KCT38" s="43"/>
      <c r="KCU38" s="43"/>
      <c r="KCV38" s="43"/>
      <c r="KCW38" s="43"/>
      <c r="KCX38" s="43"/>
      <c r="KCY38" s="43"/>
      <c r="KCZ38" s="43"/>
      <c r="KDA38" s="43"/>
      <c r="KDB38" s="43"/>
      <c r="KDC38" s="43"/>
      <c r="KDD38" s="43"/>
      <c r="KDE38" s="43"/>
      <c r="KDF38" s="43"/>
      <c r="KDG38" s="43"/>
      <c r="KDH38" s="43"/>
      <c r="KDI38" s="43"/>
      <c r="KDJ38" s="43"/>
      <c r="KDK38" s="43"/>
      <c r="KDL38" s="43"/>
      <c r="KDM38" s="43"/>
      <c r="KDN38" s="43"/>
      <c r="KDO38" s="43"/>
      <c r="KDP38" s="43"/>
      <c r="KDQ38" s="43"/>
      <c r="KDR38" s="43"/>
      <c r="KDS38" s="43"/>
      <c r="KDT38" s="43"/>
      <c r="KDU38" s="43"/>
      <c r="KDV38" s="43"/>
      <c r="KDW38" s="43"/>
      <c r="KDX38" s="43"/>
      <c r="KDY38" s="43"/>
      <c r="KDZ38" s="43"/>
      <c r="KEA38" s="43"/>
      <c r="KEB38" s="43"/>
      <c r="KEC38" s="43"/>
      <c r="KED38" s="43"/>
      <c r="KEE38" s="43"/>
      <c r="KEF38" s="43"/>
      <c r="KEG38" s="43"/>
      <c r="KEH38" s="43"/>
      <c r="KEI38" s="43"/>
      <c r="KEJ38" s="43"/>
      <c r="KEK38" s="43"/>
      <c r="KEL38" s="43"/>
      <c r="KEM38" s="43"/>
      <c r="KEN38" s="43"/>
      <c r="KEO38" s="43"/>
      <c r="KEP38" s="43"/>
      <c r="KEQ38" s="43"/>
      <c r="KER38" s="43"/>
      <c r="KES38" s="43"/>
      <c r="KET38" s="43"/>
      <c r="KEU38" s="43"/>
      <c r="KEV38" s="43"/>
      <c r="KEW38" s="43"/>
      <c r="KEX38" s="43"/>
      <c r="KEY38" s="43"/>
      <c r="KEZ38" s="43"/>
      <c r="KFA38" s="43"/>
      <c r="KFB38" s="43"/>
      <c r="KFC38" s="43"/>
      <c r="KFD38" s="43"/>
      <c r="KFE38" s="43"/>
      <c r="KFF38" s="43"/>
      <c r="KFG38" s="43"/>
      <c r="KFH38" s="43"/>
      <c r="KFI38" s="43"/>
      <c r="KFJ38" s="43"/>
      <c r="KFK38" s="43"/>
      <c r="KFL38" s="43"/>
      <c r="KFM38" s="43"/>
      <c r="KFN38" s="43"/>
      <c r="KFO38" s="43"/>
      <c r="KFP38" s="43"/>
      <c r="KFQ38" s="43"/>
      <c r="KFR38" s="43"/>
      <c r="KFS38" s="43"/>
      <c r="KFT38" s="43"/>
      <c r="KFU38" s="43"/>
      <c r="KFV38" s="43"/>
      <c r="KFW38" s="43"/>
      <c r="KFX38" s="43"/>
      <c r="KFY38" s="43"/>
      <c r="KFZ38" s="43"/>
      <c r="KGA38" s="43"/>
      <c r="KGB38" s="43"/>
      <c r="KGC38" s="43"/>
      <c r="KGD38" s="43"/>
      <c r="KGE38" s="43"/>
      <c r="KGF38" s="43"/>
      <c r="KGG38" s="43"/>
      <c r="KGH38" s="43"/>
      <c r="KGI38" s="43"/>
      <c r="KGJ38" s="43"/>
      <c r="KGK38" s="43"/>
      <c r="KGL38" s="43"/>
      <c r="KGM38" s="43"/>
      <c r="KGN38" s="43"/>
      <c r="KGO38" s="43"/>
      <c r="KGP38" s="43"/>
      <c r="KGQ38" s="43"/>
      <c r="KGR38" s="43"/>
      <c r="KGS38" s="43"/>
      <c r="KGT38" s="43"/>
      <c r="KGU38" s="43"/>
      <c r="KGV38" s="43"/>
      <c r="KGW38" s="43"/>
      <c r="KGX38" s="43"/>
      <c r="KGY38" s="43"/>
      <c r="KGZ38" s="43"/>
      <c r="KHA38" s="43"/>
      <c r="KHB38" s="43"/>
      <c r="KHC38" s="43"/>
      <c r="KHD38" s="43"/>
      <c r="KHE38" s="43"/>
      <c r="KHF38" s="43"/>
      <c r="KHG38" s="43"/>
      <c r="KHH38" s="43"/>
      <c r="KHI38" s="43"/>
      <c r="KHJ38" s="43"/>
      <c r="KHK38" s="43"/>
      <c r="KHL38" s="43"/>
      <c r="KHM38" s="43"/>
      <c r="KHN38" s="43"/>
      <c r="KHO38" s="43"/>
      <c r="KHP38" s="43"/>
      <c r="KHQ38" s="43"/>
      <c r="KHR38" s="43"/>
      <c r="KHS38" s="43"/>
      <c r="KHT38" s="43"/>
      <c r="KHU38" s="43"/>
      <c r="KHV38" s="43"/>
      <c r="KHW38" s="43"/>
      <c r="KHX38" s="43"/>
      <c r="KHY38" s="43"/>
      <c r="KHZ38" s="43"/>
      <c r="KIA38" s="43"/>
      <c r="KIB38" s="43"/>
      <c r="KIC38" s="43"/>
      <c r="KID38" s="43"/>
      <c r="KIE38" s="43"/>
      <c r="KIF38" s="43"/>
      <c r="KIG38" s="43"/>
      <c r="KIH38" s="43"/>
      <c r="KII38" s="43"/>
      <c r="KIJ38" s="43"/>
      <c r="KIK38" s="43"/>
      <c r="KIL38" s="43"/>
      <c r="KIM38" s="43"/>
      <c r="KIN38" s="43"/>
      <c r="KIO38" s="43"/>
      <c r="KIP38" s="43"/>
      <c r="KIQ38" s="43"/>
      <c r="KIR38" s="43"/>
      <c r="KIS38" s="43"/>
      <c r="KIT38" s="43"/>
      <c r="KIU38" s="43"/>
      <c r="KIV38" s="43"/>
      <c r="KIW38" s="43"/>
      <c r="KIX38" s="43"/>
      <c r="KIY38" s="43"/>
      <c r="KIZ38" s="43"/>
      <c r="KJA38" s="43"/>
      <c r="KJB38" s="43"/>
      <c r="KJC38" s="43"/>
      <c r="KJD38" s="43"/>
      <c r="KJE38" s="43"/>
      <c r="KJF38" s="43"/>
      <c r="KJG38" s="43"/>
      <c r="KJH38" s="43"/>
      <c r="KJI38" s="43"/>
      <c r="KJJ38" s="43"/>
      <c r="KJK38" s="43"/>
      <c r="KJL38" s="43"/>
      <c r="KJM38" s="43"/>
      <c r="KJN38" s="43"/>
      <c r="KJO38" s="43"/>
      <c r="KJP38" s="43"/>
      <c r="KJQ38" s="43"/>
      <c r="KJR38" s="43"/>
      <c r="KJS38" s="43"/>
      <c r="KJT38" s="43"/>
      <c r="KJU38" s="43"/>
      <c r="KJV38" s="43"/>
      <c r="KJW38" s="43"/>
      <c r="KJX38" s="43"/>
      <c r="KJY38" s="43"/>
      <c r="KJZ38" s="43"/>
      <c r="KKA38" s="43"/>
      <c r="KKB38" s="43"/>
      <c r="KKC38" s="43"/>
      <c r="KKD38" s="43"/>
      <c r="KKE38" s="43"/>
      <c r="KKF38" s="43"/>
      <c r="KKG38" s="43"/>
      <c r="KKH38" s="43"/>
      <c r="KKI38" s="43"/>
      <c r="KKJ38" s="43"/>
      <c r="KKK38" s="43"/>
      <c r="KKL38" s="43"/>
      <c r="KKM38" s="43"/>
      <c r="KKN38" s="43"/>
      <c r="KKO38" s="43"/>
      <c r="KKP38" s="43"/>
      <c r="KKQ38" s="43"/>
      <c r="KKR38" s="43"/>
      <c r="KKS38" s="43"/>
      <c r="KKT38" s="43"/>
      <c r="KKU38" s="43"/>
      <c r="KKV38" s="43"/>
      <c r="KKW38" s="43"/>
      <c r="KKX38" s="43"/>
      <c r="KKY38" s="43"/>
      <c r="KKZ38" s="43"/>
      <c r="KLA38" s="43"/>
      <c r="KLB38" s="43"/>
      <c r="KLC38" s="43"/>
      <c r="KLD38" s="43"/>
      <c r="KLE38" s="43"/>
      <c r="KLF38" s="43"/>
      <c r="KLG38" s="43"/>
      <c r="KLH38" s="43"/>
      <c r="KLI38" s="43"/>
      <c r="KLJ38" s="43"/>
      <c r="KLK38" s="43"/>
      <c r="KLL38" s="43"/>
      <c r="KLM38" s="43"/>
      <c r="KLN38" s="43"/>
      <c r="KLO38" s="43"/>
      <c r="KLP38" s="43"/>
      <c r="KLQ38" s="43"/>
      <c r="KLR38" s="43"/>
      <c r="KLS38" s="43"/>
      <c r="KLT38" s="43"/>
      <c r="KLU38" s="43"/>
      <c r="KLV38" s="43"/>
      <c r="KLW38" s="43"/>
      <c r="KLX38" s="43"/>
      <c r="KLY38" s="43"/>
      <c r="KLZ38" s="43"/>
      <c r="KMA38" s="43"/>
      <c r="KMB38" s="43"/>
      <c r="KMC38" s="43"/>
      <c r="KMD38" s="43"/>
      <c r="KME38" s="43"/>
      <c r="KMF38" s="43"/>
      <c r="KMG38" s="43"/>
      <c r="KMH38" s="43"/>
      <c r="KMI38" s="43"/>
      <c r="KMJ38" s="43"/>
      <c r="KMK38" s="43"/>
      <c r="KML38" s="43"/>
      <c r="KMM38" s="43"/>
      <c r="KMN38" s="43"/>
      <c r="KMO38" s="43"/>
      <c r="KMP38" s="43"/>
      <c r="KMQ38" s="43"/>
      <c r="KMR38" s="43"/>
      <c r="KMS38" s="43"/>
      <c r="KMT38" s="43"/>
      <c r="KMU38" s="43"/>
      <c r="KMV38" s="43"/>
      <c r="KMW38" s="43"/>
      <c r="KMX38" s="43"/>
      <c r="KMY38" s="43"/>
      <c r="KMZ38" s="43"/>
      <c r="KNA38" s="43"/>
      <c r="KNB38" s="43"/>
      <c r="KNC38" s="43"/>
      <c r="KND38" s="43"/>
      <c r="KNE38" s="43"/>
      <c r="KNF38" s="43"/>
      <c r="KNG38" s="43"/>
      <c r="KNH38" s="43"/>
      <c r="KNI38" s="43"/>
      <c r="KNJ38" s="43"/>
      <c r="KNK38" s="43"/>
      <c r="KNL38" s="43"/>
      <c r="KNM38" s="43"/>
      <c r="KNN38" s="43"/>
      <c r="KNO38" s="43"/>
      <c r="KNP38" s="43"/>
      <c r="KNQ38" s="43"/>
      <c r="KNR38" s="43"/>
      <c r="KNS38" s="43"/>
      <c r="KNT38" s="43"/>
      <c r="KNU38" s="43"/>
      <c r="KNV38" s="43"/>
      <c r="KNW38" s="43"/>
      <c r="KNX38" s="43"/>
      <c r="KNY38" s="43"/>
      <c r="KNZ38" s="43"/>
      <c r="KOA38" s="43"/>
      <c r="KOB38" s="43"/>
      <c r="KOC38" s="43"/>
      <c r="KOD38" s="43"/>
      <c r="KOE38" s="43"/>
      <c r="KOF38" s="43"/>
      <c r="KOG38" s="43"/>
      <c r="KOH38" s="43"/>
      <c r="KOI38" s="43"/>
      <c r="KOJ38" s="43"/>
      <c r="KOK38" s="43"/>
      <c r="KOL38" s="43"/>
      <c r="KOM38" s="43"/>
      <c r="KON38" s="43"/>
      <c r="KOO38" s="43"/>
      <c r="KOP38" s="43"/>
      <c r="KOQ38" s="43"/>
      <c r="KOR38" s="43"/>
      <c r="KOS38" s="43"/>
      <c r="KOT38" s="43"/>
      <c r="KOU38" s="43"/>
      <c r="KOV38" s="43"/>
      <c r="KOW38" s="43"/>
      <c r="KOX38" s="43"/>
      <c r="KOY38" s="43"/>
      <c r="KOZ38" s="43"/>
      <c r="KPA38" s="43"/>
      <c r="KPB38" s="43"/>
      <c r="KPC38" s="43"/>
      <c r="KPD38" s="43"/>
      <c r="KPE38" s="43"/>
      <c r="KPF38" s="43"/>
      <c r="KPG38" s="43"/>
      <c r="KPH38" s="43"/>
      <c r="KPI38" s="43"/>
      <c r="KPJ38" s="43"/>
      <c r="KPK38" s="43"/>
      <c r="KPL38" s="43"/>
      <c r="KPM38" s="43"/>
      <c r="KPN38" s="43"/>
      <c r="KPO38" s="43"/>
      <c r="KPP38" s="43"/>
      <c r="KPQ38" s="43"/>
      <c r="KPR38" s="43"/>
      <c r="KPS38" s="43"/>
      <c r="KPT38" s="43"/>
      <c r="KPU38" s="43"/>
      <c r="KPV38" s="43"/>
      <c r="KPW38" s="43"/>
      <c r="KPX38" s="43"/>
      <c r="KPY38" s="43"/>
      <c r="KPZ38" s="43"/>
      <c r="KQA38" s="43"/>
      <c r="KQB38" s="43"/>
      <c r="KQC38" s="43"/>
      <c r="KQD38" s="43"/>
      <c r="KQE38" s="43"/>
      <c r="KQF38" s="43"/>
      <c r="KQG38" s="43"/>
      <c r="KQH38" s="43"/>
      <c r="KQI38" s="43"/>
      <c r="KQJ38" s="43"/>
      <c r="KQK38" s="43"/>
      <c r="KQL38" s="43"/>
      <c r="KQM38" s="43"/>
      <c r="KQN38" s="43"/>
      <c r="KQO38" s="43"/>
      <c r="KQP38" s="43"/>
      <c r="KQQ38" s="43"/>
      <c r="KQR38" s="43"/>
      <c r="KQS38" s="43"/>
      <c r="KQT38" s="43"/>
      <c r="KQU38" s="43"/>
      <c r="KQV38" s="43"/>
      <c r="KQW38" s="43"/>
      <c r="KQX38" s="43"/>
      <c r="KQY38" s="43"/>
      <c r="KQZ38" s="43"/>
      <c r="KRA38" s="43"/>
      <c r="KRB38" s="43"/>
      <c r="KRC38" s="43"/>
      <c r="KRD38" s="43"/>
      <c r="KRE38" s="43"/>
      <c r="KRF38" s="43"/>
      <c r="KRG38" s="43"/>
      <c r="KRH38" s="43"/>
      <c r="KRI38" s="43"/>
      <c r="KRJ38" s="43"/>
      <c r="KRK38" s="43"/>
      <c r="KRL38" s="43"/>
      <c r="KRM38" s="43"/>
      <c r="KRN38" s="43"/>
      <c r="KRO38" s="43"/>
      <c r="KRP38" s="43"/>
      <c r="KRQ38" s="43"/>
      <c r="KRR38" s="43"/>
      <c r="KRS38" s="43"/>
      <c r="KRT38" s="43"/>
      <c r="KRU38" s="43"/>
      <c r="KRV38" s="43"/>
      <c r="KRW38" s="43"/>
      <c r="KRX38" s="43"/>
      <c r="KRY38" s="43"/>
      <c r="KRZ38" s="43"/>
      <c r="KSA38" s="43"/>
      <c r="KSB38" s="43"/>
      <c r="KSC38" s="43"/>
      <c r="KSD38" s="43"/>
      <c r="KSE38" s="43"/>
      <c r="KSF38" s="43"/>
      <c r="KSG38" s="43"/>
      <c r="KSH38" s="43"/>
      <c r="KSI38" s="43"/>
      <c r="KSJ38" s="43"/>
      <c r="KSK38" s="43"/>
      <c r="KSL38" s="43"/>
      <c r="KSM38" s="43"/>
      <c r="KSN38" s="43"/>
      <c r="KSO38" s="43"/>
      <c r="KSP38" s="43"/>
      <c r="KSQ38" s="43"/>
      <c r="KSR38" s="43"/>
      <c r="KSS38" s="43"/>
      <c r="KST38" s="43"/>
      <c r="KSU38" s="43"/>
      <c r="KSV38" s="43"/>
      <c r="KSW38" s="43"/>
      <c r="KSX38" s="43"/>
      <c r="KSY38" s="43"/>
      <c r="KSZ38" s="43"/>
      <c r="KTA38" s="43"/>
      <c r="KTB38" s="43"/>
      <c r="KTC38" s="43"/>
      <c r="KTD38" s="43"/>
      <c r="KTE38" s="43"/>
      <c r="KTF38" s="43"/>
      <c r="KTG38" s="43"/>
      <c r="KTH38" s="43"/>
      <c r="KTI38" s="43"/>
      <c r="KTJ38" s="43"/>
      <c r="KTK38" s="43"/>
      <c r="KTL38" s="43"/>
      <c r="KTM38" s="43"/>
      <c r="KTN38" s="43"/>
      <c r="KTO38" s="43"/>
      <c r="KTP38" s="43"/>
      <c r="KTQ38" s="43"/>
      <c r="KTR38" s="43"/>
      <c r="KTS38" s="43"/>
      <c r="KTT38" s="43"/>
      <c r="KTU38" s="43"/>
      <c r="KTV38" s="43"/>
      <c r="KTW38" s="43"/>
      <c r="KTX38" s="43"/>
      <c r="KTY38" s="43"/>
      <c r="KTZ38" s="43"/>
      <c r="KUA38" s="43"/>
      <c r="KUB38" s="43"/>
      <c r="KUC38" s="43"/>
      <c r="KUD38" s="43"/>
      <c r="KUE38" s="43"/>
      <c r="KUF38" s="43"/>
      <c r="KUG38" s="43"/>
      <c r="KUH38" s="43"/>
      <c r="KUI38" s="43"/>
      <c r="KUJ38" s="43"/>
      <c r="KUK38" s="43"/>
      <c r="KUL38" s="43"/>
      <c r="KUM38" s="43"/>
      <c r="KUN38" s="43"/>
      <c r="KUO38" s="43"/>
      <c r="KUP38" s="43"/>
      <c r="KUQ38" s="43"/>
      <c r="KUR38" s="43"/>
      <c r="KUS38" s="43"/>
      <c r="KUT38" s="43"/>
      <c r="KUU38" s="43"/>
      <c r="KUV38" s="43"/>
      <c r="KUW38" s="43"/>
      <c r="KUX38" s="43"/>
      <c r="KUY38" s="43"/>
      <c r="KUZ38" s="43"/>
      <c r="KVA38" s="43"/>
      <c r="KVB38" s="43"/>
      <c r="KVC38" s="43"/>
      <c r="KVD38" s="43"/>
      <c r="KVE38" s="43"/>
      <c r="KVF38" s="43"/>
      <c r="KVG38" s="43"/>
      <c r="KVH38" s="43"/>
      <c r="KVI38" s="43"/>
      <c r="KVJ38" s="43"/>
      <c r="KVK38" s="43"/>
      <c r="KVL38" s="43"/>
      <c r="KVM38" s="43"/>
      <c r="KVN38" s="43"/>
      <c r="KVO38" s="43"/>
      <c r="KVP38" s="43"/>
      <c r="KVQ38" s="43"/>
      <c r="KVR38" s="43"/>
      <c r="KVS38" s="43"/>
      <c r="KVT38" s="43"/>
      <c r="KVU38" s="43"/>
      <c r="KVV38" s="43"/>
      <c r="KVW38" s="43"/>
      <c r="KVX38" s="43"/>
      <c r="KVY38" s="43"/>
      <c r="KVZ38" s="43"/>
      <c r="KWA38" s="43"/>
      <c r="KWB38" s="43"/>
      <c r="KWC38" s="43"/>
      <c r="KWD38" s="43"/>
      <c r="KWE38" s="43"/>
      <c r="KWF38" s="43"/>
      <c r="KWG38" s="43"/>
      <c r="KWH38" s="43"/>
      <c r="KWI38" s="43"/>
      <c r="KWJ38" s="43"/>
      <c r="KWK38" s="43"/>
      <c r="KWL38" s="43"/>
      <c r="KWM38" s="43"/>
      <c r="KWN38" s="43"/>
      <c r="KWO38" s="43"/>
      <c r="KWP38" s="43"/>
      <c r="KWQ38" s="43"/>
      <c r="KWR38" s="43"/>
      <c r="KWS38" s="43"/>
      <c r="KWT38" s="43"/>
      <c r="KWU38" s="43"/>
      <c r="KWV38" s="43"/>
      <c r="KWW38" s="43"/>
      <c r="KWX38" s="43"/>
      <c r="KWY38" s="43"/>
      <c r="KWZ38" s="43"/>
      <c r="KXA38" s="43"/>
      <c r="KXB38" s="43"/>
      <c r="KXC38" s="43"/>
      <c r="KXD38" s="43"/>
      <c r="KXE38" s="43"/>
      <c r="KXF38" s="43"/>
      <c r="KXG38" s="43"/>
      <c r="KXH38" s="43"/>
      <c r="KXI38" s="43"/>
      <c r="KXJ38" s="43"/>
      <c r="KXK38" s="43"/>
      <c r="KXL38" s="43"/>
      <c r="KXM38" s="43"/>
      <c r="KXN38" s="43"/>
      <c r="KXO38" s="43"/>
      <c r="KXP38" s="43"/>
      <c r="KXQ38" s="43"/>
      <c r="KXR38" s="43"/>
      <c r="KXS38" s="43"/>
      <c r="KXT38" s="43"/>
      <c r="KXU38" s="43"/>
      <c r="KXV38" s="43"/>
      <c r="KXW38" s="43"/>
      <c r="KXX38" s="43"/>
      <c r="KXY38" s="43"/>
      <c r="KXZ38" s="43"/>
      <c r="KYA38" s="43"/>
      <c r="KYB38" s="43"/>
      <c r="KYC38" s="43"/>
      <c r="KYD38" s="43"/>
      <c r="KYE38" s="43"/>
      <c r="KYF38" s="43"/>
      <c r="KYG38" s="43"/>
      <c r="KYH38" s="43"/>
      <c r="KYI38" s="43"/>
      <c r="KYJ38" s="43"/>
      <c r="KYK38" s="43"/>
      <c r="KYL38" s="43"/>
      <c r="KYM38" s="43"/>
      <c r="KYN38" s="43"/>
      <c r="KYO38" s="43"/>
      <c r="KYP38" s="43"/>
      <c r="KYQ38" s="43"/>
      <c r="KYR38" s="43"/>
      <c r="KYS38" s="43"/>
      <c r="KYT38" s="43"/>
      <c r="KYU38" s="43"/>
      <c r="KYV38" s="43"/>
      <c r="KYW38" s="43"/>
      <c r="KYX38" s="43"/>
      <c r="KYY38" s="43"/>
      <c r="KYZ38" s="43"/>
      <c r="KZA38" s="43"/>
      <c r="KZB38" s="43"/>
      <c r="KZC38" s="43"/>
      <c r="KZD38" s="43"/>
      <c r="KZE38" s="43"/>
      <c r="KZF38" s="43"/>
      <c r="KZG38" s="43"/>
      <c r="KZH38" s="43"/>
      <c r="KZI38" s="43"/>
      <c r="KZJ38" s="43"/>
      <c r="KZK38" s="43"/>
      <c r="KZL38" s="43"/>
      <c r="KZM38" s="43"/>
      <c r="KZN38" s="43"/>
      <c r="KZO38" s="43"/>
      <c r="KZP38" s="43"/>
      <c r="KZQ38" s="43"/>
      <c r="KZR38" s="43"/>
      <c r="KZS38" s="43"/>
      <c r="KZT38" s="43"/>
      <c r="KZU38" s="43"/>
      <c r="KZV38" s="43"/>
      <c r="KZW38" s="43"/>
      <c r="KZX38" s="43"/>
      <c r="KZY38" s="43"/>
      <c r="KZZ38" s="43"/>
      <c r="LAA38" s="43"/>
      <c r="LAB38" s="43"/>
      <c r="LAC38" s="43"/>
      <c r="LAD38" s="43"/>
      <c r="LAE38" s="43"/>
      <c r="LAF38" s="43"/>
      <c r="LAG38" s="43"/>
      <c r="LAH38" s="43"/>
      <c r="LAI38" s="43"/>
      <c r="LAJ38" s="43"/>
      <c r="LAK38" s="43"/>
      <c r="LAL38" s="43"/>
      <c r="LAM38" s="43"/>
      <c r="LAN38" s="43"/>
      <c r="LAO38" s="43"/>
      <c r="LAP38" s="43"/>
      <c r="LAQ38" s="43"/>
      <c r="LAR38" s="43"/>
      <c r="LAS38" s="43"/>
      <c r="LAT38" s="43"/>
      <c r="LAU38" s="43"/>
      <c r="LAV38" s="43"/>
      <c r="LAW38" s="43"/>
      <c r="LAX38" s="43"/>
      <c r="LAY38" s="43"/>
      <c r="LAZ38" s="43"/>
      <c r="LBA38" s="43"/>
      <c r="LBB38" s="43"/>
      <c r="LBC38" s="43"/>
      <c r="LBD38" s="43"/>
      <c r="LBE38" s="43"/>
      <c r="LBF38" s="43"/>
      <c r="LBG38" s="43"/>
      <c r="LBH38" s="43"/>
      <c r="LBI38" s="43"/>
      <c r="LBJ38" s="43"/>
      <c r="LBK38" s="43"/>
      <c r="LBL38" s="43"/>
      <c r="LBM38" s="43"/>
      <c r="LBN38" s="43"/>
      <c r="LBO38" s="43"/>
      <c r="LBP38" s="43"/>
      <c r="LBQ38" s="43"/>
      <c r="LBR38" s="43"/>
      <c r="LBS38" s="43"/>
      <c r="LBT38" s="43"/>
      <c r="LBU38" s="43"/>
      <c r="LBV38" s="43"/>
      <c r="LBW38" s="43"/>
      <c r="LBX38" s="43"/>
      <c r="LBY38" s="43"/>
      <c r="LBZ38" s="43"/>
      <c r="LCA38" s="43"/>
      <c r="LCB38" s="43"/>
      <c r="LCC38" s="43"/>
      <c r="LCD38" s="43"/>
      <c r="LCE38" s="43"/>
      <c r="LCF38" s="43"/>
      <c r="LCG38" s="43"/>
      <c r="LCH38" s="43"/>
      <c r="LCI38" s="43"/>
      <c r="LCJ38" s="43"/>
      <c r="LCK38" s="43"/>
      <c r="LCL38" s="43"/>
      <c r="LCM38" s="43"/>
      <c r="LCN38" s="43"/>
      <c r="LCO38" s="43"/>
      <c r="LCP38" s="43"/>
      <c r="LCQ38" s="43"/>
      <c r="LCR38" s="43"/>
      <c r="LCS38" s="43"/>
      <c r="LCT38" s="43"/>
      <c r="LCU38" s="43"/>
      <c r="LCV38" s="43"/>
      <c r="LCW38" s="43"/>
      <c r="LCX38" s="43"/>
      <c r="LCY38" s="43"/>
      <c r="LCZ38" s="43"/>
      <c r="LDA38" s="43"/>
      <c r="LDB38" s="43"/>
      <c r="LDC38" s="43"/>
      <c r="LDD38" s="43"/>
      <c r="LDE38" s="43"/>
      <c r="LDF38" s="43"/>
      <c r="LDG38" s="43"/>
      <c r="LDH38" s="43"/>
      <c r="LDI38" s="43"/>
      <c r="LDJ38" s="43"/>
      <c r="LDK38" s="43"/>
      <c r="LDL38" s="43"/>
      <c r="LDM38" s="43"/>
      <c r="LDN38" s="43"/>
      <c r="LDO38" s="43"/>
      <c r="LDP38" s="43"/>
      <c r="LDQ38" s="43"/>
      <c r="LDR38" s="43"/>
      <c r="LDS38" s="43"/>
      <c r="LDT38" s="43"/>
      <c r="LDU38" s="43"/>
      <c r="LDV38" s="43"/>
      <c r="LDW38" s="43"/>
      <c r="LDX38" s="43"/>
      <c r="LDY38" s="43"/>
      <c r="LDZ38" s="43"/>
      <c r="LEA38" s="43"/>
      <c r="LEB38" s="43"/>
      <c r="LEC38" s="43"/>
      <c r="LED38" s="43"/>
      <c r="LEE38" s="43"/>
      <c r="LEF38" s="43"/>
      <c r="LEG38" s="43"/>
      <c r="LEH38" s="43"/>
      <c r="LEI38" s="43"/>
      <c r="LEJ38" s="43"/>
      <c r="LEK38" s="43"/>
      <c r="LEL38" s="43"/>
      <c r="LEM38" s="43"/>
      <c r="LEN38" s="43"/>
      <c r="LEO38" s="43"/>
      <c r="LEP38" s="43"/>
      <c r="LEQ38" s="43"/>
      <c r="LER38" s="43"/>
      <c r="LES38" s="43"/>
      <c r="LET38" s="43"/>
      <c r="LEU38" s="43"/>
      <c r="LEV38" s="43"/>
      <c r="LEW38" s="43"/>
      <c r="LEX38" s="43"/>
      <c r="LEY38" s="43"/>
      <c r="LEZ38" s="43"/>
      <c r="LFA38" s="43"/>
      <c r="LFB38" s="43"/>
      <c r="LFC38" s="43"/>
      <c r="LFD38" s="43"/>
      <c r="LFE38" s="43"/>
      <c r="LFF38" s="43"/>
      <c r="LFG38" s="43"/>
      <c r="LFH38" s="43"/>
      <c r="LFI38" s="43"/>
      <c r="LFJ38" s="43"/>
      <c r="LFK38" s="43"/>
      <c r="LFL38" s="43"/>
      <c r="LFM38" s="43"/>
      <c r="LFN38" s="43"/>
      <c r="LFO38" s="43"/>
      <c r="LFP38" s="43"/>
      <c r="LFQ38" s="43"/>
      <c r="LFR38" s="43"/>
      <c r="LFS38" s="43"/>
      <c r="LFT38" s="43"/>
      <c r="LFU38" s="43"/>
      <c r="LFV38" s="43"/>
      <c r="LFW38" s="43"/>
      <c r="LFX38" s="43"/>
      <c r="LFY38" s="43"/>
      <c r="LFZ38" s="43"/>
      <c r="LGA38" s="43"/>
      <c r="LGB38" s="43"/>
      <c r="LGC38" s="43"/>
      <c r="LGD38" s="43"/>
      <c r="LGE38" s="43"/>
      <c r="LGF38" s="43"/>
      <c r="LGG38" s="43"/>
      <c r="LGH38" s="43"/>
      <c r="LGI38" s="43"/>
      <c r="LGJ38" s="43"/>
      <c r="LGK38" s="43"/>
      <c r="LGL38" s="43"/>
      <c r="LGM38" s="43"/>
      <c r="LGN38" s="43"/>
      <c r="LGO38" s="43"/>
      <c r="LGP38" s="43"/>
      <c r="LGQ38" s="43"/>
      <c r="LGR38" s="43"/>
      <c r="LGS38" s="43"/>
      <c r="LGT38" s="43"/>
      <c r="LGU38" s="43"/>
      <c r="LGV38" s="43"/>
      <c r="LGW38" s="43"/>
      <c r="LGX38" s="43"/>
      <c r="LGY38" s="43"/>
      <c r="LGZ38" s="43"/>
      <c r="LHA38" s="43"/>
      <c r="LHB38" s="43"/>
      <c r="LHC38" s="43"/>
      <c r="LHD38" s="43"/>
      <c r="LHE38" s="43"/>
      <c r="LHF38" s="43"/>
      <c r="LHG38" s="43"/>
      <c r="LHH38" s="43"/>
      <c r="LHI38" s="43"/>
      <c r="LHJ38" s="43"/>
      <c r="LHK38" s="43"/>
      <c r="LHL38" s="43"/>
      <c r="LHM38" s="43"/>
      <c r="LHN38" s="43"/>
      <c r="LHO38" s="43"/>
      <c r="LHP38" s="43"/>
      <c r="LHQ38" s="43"/>
      <c r="LHR38" s="43"/>
      <c r="LHS38" s="43"/>
      <c r="LHT38" s="43"/>
      <c r="LHU38" s="43"/>
      <c r="LHV38" s="43"/>
      <c r="LHW38" s="43"/>
      <c r="LHX38" s="43"/>
      <c r="LHY38" s="43"/>
      <c r="LHZ38" s="43"/>
      <c r="LIA38" s="43"/>
      <c r="LIB38" s="43"/>
      <c r="LIC38" s="43"/>
      <c r="LID38" s="43"/>
      <c r="LIE38" s="43"/>
      <c r="LIF38" s="43"/>
      <c r="LIG38" s="43"/>
      <c r="LIH38" s="43"/>
      <c r="LII38" s="43"/>
      <c r="LIJ38" s="43"/>
      <c r="LIK38" s="43"/>
      <c r="LIL38" s="43"/>
      <c r="LIM38" s="43"/>
      <c r="LIN38" s="43"/>
      <c r="LIO38" s="43"/>
      <c r="LIP38" s="43"/>
      <c r="LIQ38" s="43"/>
      <c r="LIR38" s="43"/>
      <c r="LIS38" s="43"/>
      <c r="LIT38" s="43"/>
      <c r="LIU38" s="43"/>
      <c r="LIV38" s="43"/>
      <c r="LIW38" s="43"/>
      <c r="LIX38" s="43"/>
      <c r="LIY38" s="43"/>
      <c r="LIZ38" s="43"/>
      <c r="LJA38" s="43"/>
      <c r="LJB38" s="43"/>
      <c r="LJC38" s="43"/>
      <c r="LJD38" s="43"/>
      <c r="LJE38" s="43"/>
      <c r="LJF38" s="43"/>
      <c r="LJG38" s="43"/>
      <c r="LJH38" s="43"/>
      <c r="LJI38" s="43"/>
      <c r="LJJ38" s="43"/>
      <c r="LJK38" s="43"/>
      <c r="LJL38" s="43"/>
      <c r="LJM38" s="43"/>
      <c r="LJN38" s="43"/>
      <c r="LJO38" s="43"/>
      <c r="LJP38" s="43"/>
      <c r="LJQ38" s="43"/>
      <c r="LJR38" s="43"/>
      <c r="LJS38" s="43"/>
      <c r="LJT38" s="43"/>
      <c r="LJU38" s="43"/>
      <c r="LJV38" s="43"/>
      <c r="LJW38" s="43"/>
      <c r="LJX38" s="43"/>
      <c r="LJY38" s="43"/>
      <c r="LJZ38" s="43"/>
      <c r="LKA38" s="43"/>
      <c r="LKB38" s="43"/>
      <c r="LKC38" s="43"/>
      <c r="LKD38" s="43"/>
      <c r="LKE38" s="43"/>
      <c r="LKF38" s="43"/>
      <c r="LKG38" s="43"/>
      <c r="LKH38" s="43"/>
      <c r="LKI38" s="43"/>
      <c r="LKJ38" s="43"/>
      <c r="LKK38" s="43"/>
      <c r="LKL38" s="43"/>
      <c r="LKM38" s="43"/>
      <c r="LKN38" s="43"/>
      <c r="LKO38" s="43"/>
      <c r="LKP38" s="43"/>
      <c r="LKQ38" s="43"/>
      <c r="LKR38" s="43"/>
      <c r="LKS38" s="43"/>
      <c r="LKT38" s="43"/>
      <c r="LKU38" s="43"/>
      <c r="LKV38" s="43"/>
      <c r="LKW38" s="43"/>
      <c r="LKX38" s="43"/>
      <c r="LKY38" s="43"/>
      <c r="LKZ38" s="43"/>
      <c r="LLA38" s="43"/>
      <c r="LLB38" s="43"/>
      <c r="LLC38" s="43"/>
      <c r="LLD38" s="43"/>
      <c r="LLE38" s="43"/>
      <c r="LLF38" s="43"/>
      <c r="LLG38" s="43"/>
      <c r="LLH38" s="43"/>
      <c r="LLI38" s="43"/>
      <c r="LLJ38" s="43"/>
      <c r="LLK38" s="43"/>
      <c r="LLL38" s="43"/>
      <c r="LLM38" s="43"/>
      <c r="LLN38" s="43"/>
      <c r="LLO38" s="43"/>
      <c r="LLP38" s="43"/>
      <c r="LLQ38" s="43"/>
      <c r="LLR38" s="43"/>
      <c r="LLS38" s="43"/>
      <c r="LLT38" s="43"/>
      <c r="LLU38" s="43"/>
      <c r="LLV38" s="43"/>
      <c r="LLW38" s="43"/>
      <c r="LLX38" s="43"/>
      <c r="LLY38" s="43"/>
      <c r="LLZ38" s="43"/>
      <c r="LMA38" s="43"/>
      <c r="LMB38" s="43"/>
      <c r="LMC38" s="43"/>
      <c r="LMD38" s="43"/>
      <c r="LME38" s="43"/>
      <c r="LMF38" s="43"/>
      <c r="LMG38" s="43"/>
      <c r="LMH38" s="43"/>
      <c r="LMI38" s="43"/>
      <c r="LMJ38" s="43"/>
      <c r="LMK38" s="43"/>
      <c r="LML38" s="43"/>
      <c r="LMM38" s="43"/>
      <c r="LMN38" s="43"/>
      <c r="LMO38" s="43"/>
      <c r="LMP38" s="43"/>
      <c r="LMQ38" s="43"/>
      <c r="LMR38" s="43"/>
      <c r="LMS38" s="43"/>
      <c r="LMT38" s="43"/>
      <c r="LMU38" s="43"/>
      <c r="LMV38" s="43"/>
      <c r="LMW38" s="43"/>
      <c r="LMX38" s="43"/>
      <c r="LMY38" s="43"/>
      <c r="LMZ38" s="43"/>
      <c r="LNA38" s="43"/>
      <c r="LNB38" s="43"/>
      <c r="LNC38" s="43"/>
      <c r="LND38" s="43"/>
      <c r="LNE38" s="43"/>
      <c r="LNF38" s="43"/>
      <c r="LNG38" s="43"/>
      <c r="LNH38" s="43"/>
      <c r="LNI38" s="43"/>
      <c r="LNJ38" s="43"/>
      <c r="LNK38" s="43"/>
      <c r="LNL38" s="43"/>
      <c r="LNM38" s="43"/>
      <c r="LNN38" s="43"/>
      <c r="LNO38" s="43"/>
      <c r="LNP38" s="43"/>
      <c r="LNQ38" s="43"/>
      <c r="LNR38" s="43"/>
      <c r="LNS38" s="43"/>
      <c r="LNT38" s="43"/>
      <c r="LNU38" s="43"/>
      <c r="LNV38" s="43"/>
      <c r="LNW38" s="43"/>
      <c r="LNX38" s="43"/>
      <c r="LNY38" s="43"/>
      <c r="LNZ38" s="43"/>
      <c r="LOA38" s="43"/>
      <c r="LOB38" s="43"/>
      <c r="LOC38" s="43"/>
      <c r="LOD38" s="43"/>
      <c r="LOE38" s="43"/>
      <c r="LOF38" s="43"/>
      <c r="LOG38" s="43"/>
      <c r="LOH38" s="43"/>
      <c r="LOI38" s="43"/>
      <c r="LOJ38" s="43"/>
      <c r="LOK38" s="43"/>
      <c r="LOL38" s="43"/>
      <c r="LOM38" s="43"/>
      <c r="LON38" s="43"/>
      <c r="LOO38" s="43"/>
      <c r="LOP38" s="43"/>
      <c r="LOQ38" s="43"/>
      <c r="LOR38" s="43"/>
      <c r="LOS38" s="43"/>
      <c r="LOT38" s="43"/>
      <c r="LOU38" s="43"/>
      <c r="LOV38" s="43"/>
      <c r="LOW38" s="43"/>
      <c r="LOX38" s="43"/>
      <c r="LOY38" s="43"/>
      <c r="LOZ38" s="43"/>
      <c r="LPA38" s="43"/>
      <c r="LPB38" s="43"/>
      <c r="LPC38" s="43"/>
      <c r="LPD38" s="43"/>
      <c r="LPE38" s="43"/>
      <c r="LPF38" s="43"/>
      <c r="LPG38" s="43"/>
      <c r="LPH38" s="43"/>
      <c r="LPI38" s="43"/>
      <c r="LPJ38" s="43"/>
      <c r="LPK38" s="43"/>
      <c r="LPL38" s="43"/>
      <c r="LPM38" s="43"/>
      <c r="LPN38" s="43"/>
      <c r="LPO38" s="43"/>
      <c r="LPP38" s="43"/>
      <c r="LPQ38" s="43"/>
      <c r="LPR38" s="43"/>
      <c r="LPS38" s="43"/>
      <c r="LPT38" s="43"/>
      <c r="LPU38" s="43"/>
      <c r="LPV38" s="43"/>
      <c r="LPW38" s="43"/>
      <c r="LPX38" s="43"/>
      <c r="LPY38" s="43"/>
      <c r="LPZ38" s="43"/>
      <c r="LQA38" s="43"/>
      <c r="LQB38" s="43"/>
      <c r="LQC38" s="43"/>
      <c r="LQD38" s="43"/>
      <c r="LQE38" s="43"/>
      <c r="LQF38" s="43"/>
      <c r="LQG38" s="43"/>
      <c r="LQH38" s="43"/>
      <c r="LQI38" s="43"/>
      <c r="LQJ38" s="43"/>
      <c r="LQK38" s="43"/>
      <c r="LQL38" s="43"/>
      <c r="LQM38" s="43"/>
      <c r="LQN38" s="43"/>
      <c r="LQO38" s="43"/>
      <c r="LQP38" s="43"/>
      <c r="LQQ38" s="43"/>
      <c r="LQR38" s="43"/>
      <c r="LQS38" s="43"/>
      <c r="LQT38" s="43"/>
      <c r="LQU38" s="43"/>
      <c r="LQV38" s="43"/>
      <c r="LQW38" s="43"/>
      <c r="LQX38" s="43"/>
      <c r="LQY38" s="43"/>
      <c r="LQZ38" s="43"/>
      <c r="LRA38" s="43"/>
      <c r="LRB38" s="43"/>
      <c r="LRC38" s="43"/>
      <c r="LRD38" s="43"/>
      <c r="LRE38" s="43"/>
      <c r="LRF38" s="43"/>
      <c r="LRG38" s="43"/>
      <c r="LRH38" s="43"/>
      <c r="LRI38" s="43"/>
      <c r="LRJ38" s="43"/>
      <c r="LRK38" s="43"/>
      <c r="LRL38" s="43"/>
      <c r="LRM38" s="43"/>
      <c r="LRN38" s="43"/>
      <c r="LRO38" s="43"/>
      <c r="LRP38" s="43"/>
      <c r="LRQ38" s="43"/>
      <c r="LRR38" s="43"/>
      <c r="LRS38" s="43"/>
      <c r="LRT38" s="43"/>
      <c r="LRU38" s="43"/>
      <c r="LRV38" s="43"/>
      <c r="LRW38" s="43"/>
      <c r="LRX38" s="43"/>
      <c r="LRY38" s="43"/>
      <c r="LRZ38" s="43"/>
      <c r="LSA38" s="43"/>
      <c r="LSB38" s="43"/>
      <c r="LSC38" s="43"/>
      <c r="LSD38" s="43"/>
      <c r="LSE38" s="43"/>
      <c r="LSF38" s="43"/>
      <c r="LSG38" s="43"/>
      <c r="LSH38" s="43"/>
      <c r="LSI38" s="43"/>
      <c r="LSJ38" s="43"/>
      <c r="LSK38" s="43"/>
      <c r="LSL38" s="43"/>
      <c r="LSM38" s="43"/>
      <c r="LSN38" s="43"/>
      <c r="LSO38" s="43"/>
      <c r="LSP38" s="43"/>
      <c r="LSQ38" s="43"/>
      <c r="LSR38" s="43"/>
      <c r="LSS38" s="43"/>
      <c r="LST38" s="43"/>
      <c r="LSU38" s="43"/>
      <c r="LSV38" s="43"/>
      <c r="LSW38" s="43"/>
      <c r="LSX38" s="43"/>
      <c r="LSY38" s="43"/>
      <c r="LSZ38" s="43"/>
      <c r="LTA38" s="43"/>
      <c r="LTB38" s="43"/>
      <c r="LTC38" s="43"/>
      <c r="LTD38" s="43"/>
      <c r="LTE38" s="43"/>
      <c r="LTF38" s="43"/>
      <c r="LTG38" s="43"/>
      <c r="LTH38" s="43"/>
      <c r="LTI38" s="43"/>
      <c r="LTJ38" s="43"/>
      <c r="LTK38" s="43"/>
      <c r="LTL38" s="43"/>
      <c r="LTM38" s="43"/>
      <c r="LTN38" s="43"/>
      <c r="LTO38" s="43"/>
      <c r="LTP38" s="43"/>
      <c r="LTQ38" s="43"/>
      <c r="LTR38" s="43"/>
      <c r="LTS38" s="43"/>
      <c r="LTT38" s="43"/>
      <c r="LTU38" s="43"/>
      <c r="LTV38" s="43"/>
      <c r="LTW38" s="43"/>
      <c r="LTX38" s="43"/>
      <c r="LTY38" s="43"/>
      <c r="LTZ38" s="43"/>
      <c r="LUA38" s="43"/>
      <c r="LUB38" s="43"/>
      <c r="LUC38" s="43"/>
      <c r="LUD38" s="43"/>
      <c r="LUE38" s="43"/>
      <c r="LUF38" s="43"/>
      <c r="LUG38" s="43"/>
      <c r="LUH38" s="43"/>
      <c r="LUI38" s="43"/>
      <c r="LUJ38" s="43"/>
      <c r="LUK38" s="43"/>
      <c r="LUL38" s="43"/>
      <c r="LUM38" s="43"/>
      <c r="LUN38" s="43"/>
      <c r="LUO38" s="43"/>
      <c r="LUP38" s="43"/>
      <c r="LUQ38" s="43"/>
      <c r="LUR38" s="43"/>
      <c r="LUS38" s="43"/>
      <c r="LUT38" s="43"/>
      <c r="LUU38" s="43"/>
      <c r="LUV38" s="43"/>
      <c r="LUW38" s="43"/>
      <c r="LUX38" s="43"/>
      <c r="LUY38" s="43"/>
      <c r="LUZ38" s="43"/>
      <c r="LVA38" s="43"/>
      <c r="LVB38" s="43"/>
      <c r="LVC38" s="43"/>
      <c r="LVD38" s="43"/>
      <c r="LVE38" s="43"/>
      <c r="LVF38" s="43"/>
      <c r="LVG38" s="43"/>
      <c r="LVH38" s="43"/>
      <c r="LVI38" s="43"/>
      <c r="LVJ38" s="43"/>
      <c r="LVK38" s="43"/>
      <c r="LVL38" s="43"/>
      <c r="LVM38" s="43"/>
      <c r="LVN38" s="43"/>
      <c r="LVO38" s="43"/>
      <c r="LVP38" s="43"/>
      <c r="LVQ38" s="43"/>
      <c r="LVR38" s="43"/>
      <c r="LVS38" s="43"/>
      <c r="LVT38" s="43"/>
      <c r="LVU38" s="43"/>
      <c r="LVV38" s="43"/>
      <c r="LVW38" s="43"/>
      <c r="LVX38" s="43"/>
      <c r="LVY38" s="43"/>
      <c r="LVZ38" s="43"/>
      <c r="LWA38" s="43"/>
      <c r="LWB38" s="43"/>
      <c r="LWC38" s="43"/>
      <c r="LWD38" s="43"/>
      <c r="LWE38" s="43"/>
      <c r="LWF38" s="43"/>
      <c r="LWG38" s="43"/>
      <c r="LWH38" s="43"/>
      <c r="LWI38" s="43"/>
      <c r="LWJ38" s="43"/>
      <c r="LWK38" s="43"/>
      <c r="LWL38" s="43"/>
      <c r="LWM38" s="43"/>
      <c r="LWN38" s="43"/>
      <c r="LWO38" s="43"/>
      <c r="LWP38" s="43"/>
      <c r="LWQ38" s="43"/>
      <c r="LWR38" s="43"/>
      <c r="LWS38" s="43"/>
      <c r="LWT38" s="43"/>
      <c r="LWU38" s="43"/>
      <c r="LWV38" s="43"/>
      <c r="LWW38" s="43"/>
      <c r="LWX38" s="43"/>
      <c r="LWY38" s="43"/>
      <c r="LWZ38" s="43"/>
      <c r="LXA38" s="43"/>
      <c r="LXB38" s="43"/>
      <c r="LXC38" s="43"/>
      <c r="LXD38" s="43"/>
      <c r="LXE38" s="43"/>
      <c r="LXF38" s="43"/>
      <c r="LXG38" s="43"/>
      <c r="LXH38" s="43"/>
      <c r="LXI38" s="43"/>
      <c r="LXJ38" s="43"/>
      <c r="LXK38" s="43"/>
      <c r="LXL38" s="43"/>
      <c r="LXM38" s="43"/>
      <c r="LXN38" s="43"/>
      <c r="LXO38" s="43"/>
      <c r="LXP38" s="43"/>
      <c r="LXQ38" s="43"/>
      <c r="LXR38" s="43"/>
      <c r="LXS38" s="43"/>
      <c r="LXT38" s="43"/>
      <c r="LXU38" s="43"/>
      <c r="LXV38" s="43"/>
      <c r="LXW38" s="43"/>
      <c r="LXX38" s="43"/>
      <c r="LXY38" s="43"/>
      <c r="LXZ38" s="43"/>
      <c r="LYA38" s="43"/>
      <c r="LYB38" s="43"/>
      <c r="LYC38" s="43"/>
      <c r="LYD38" s="43"/>
      <c r="LYE38" s="43"/>
      <c r="LYF38" s="43"/>
      <c r="LYG38" s="43"/>
      <c r="LYH38" s="43"/>
      <c r="LYI38" s="43"/>
      <c r="LYJ38" s="43"/>
      <c r="LYK38" s="43"/>
      <c r="LYL38" s="43"/>
      <c r="LYM38" s="43"/>
      <c r="LYN38" s="43"/>
      <c r="LYO38" s="43"/>
      <c r="LYP38" s="43"/>
      <c r="LYQ38" s="43"/>
      <c r="LYR38" s="43"/>
      <c r="LYS38" s="43"/>
      <c r="LYT38" s="43"/>
      <c r="LYU38" s="43"/>
      <c r="LYV38" s="43"/>
      <c r="LYW38" s="43"/>
      <c r="LYX38" s="43"/>
      <c r="LYY38" s="43"/>
      <c r="LYZ38" s="43"/>
      <c r="LZA38" s="43"/>
      <c r="LZB38" s="43"/>
      <c r="LZC38" s="43"/>
      <c r="LZD38" s="43"/>
      <c r="LZE38" s="43"/>
      <c r="LZF38" s="43"/>
      <c r="LZG38" s="43"/>
      <c r="LZH38" s="43"/>
      <c r="LZI38" s="43"/>
      <c r="LZJ38" s="43"/>
      <c r="LZK38" s="43"/>
      <c r="LZL38" s="43"/>
      <c r="LZM38" s="43"/>
      <c r="LZN38" s="43"/>
      <c r="LZO38" s="43"/>
      <c r="LZP38" s="43"/>
      <c r="LZQ38" s="43"/>
      <c r="LZR38" s="43"/>
      <c r="LZS38" s="43"/>
      <c r="LZT38" s="43"/>
      <c r="LZU38" s="43"/>
      <c r="LZV38" s="43"/>
      <c r="LZW38" s="43"/>
      <c r="LZX38" s="43"/>
      <c r="LZY38" s="43"/>
      <c r="LZZ38" s="43"/>
      <c r="MAA38" s="43"/>
      <c r="MAB38" s="43"/>
      <c r="MAC38" s="43"/>
      <c r="MAD38" s="43"/>
      <c r="MAE38" s="43"/>
      <c r="MAF38" s="43"/>
      <c r="MAG38" s="43"/>
      <c r="MAH38" s="43"/>
      <c r="MAI38" s="43"/>
      <c r="MAJ38" s="43"/>
      <c r="MAK38" s="43"/>
      <c r="MAL38" s="43"/>
      <c r="MAM38" s="43"/>
      <c r="MAN38" s="43"/>
      <c r="MAO38" s="43"/>
      <c r="MAP38" s="43"/>
      <c r="MAQ38" s="43"/>
      <c r="MAR38" s="43"/>
      <c r="MAS38" s="43"/>
      <c r="MAT38" s="43"/>
      <c r="MAU38" s="43"/>
      <c r="MAV38" s="43"/>
      <c r="MAW38" s="43"/>
      <c r="MAX38" s="43"/>
      <c r="MAY38" s="43"/>
      <c r="MAZ38" s="43"/>
      <c r="MBA38" s="43"/>
      <c r="MBB38" s="43"/>
      <c r="MBC38" s="43"/>
      <c r="MBD38" s="43"/>
      <c r="MBE38" s="43"/>
      <c r="MBF38" s="43"/>
      <c r="MBG38" s="43"/>
      <c r="MBH38" s="43"/>
      <c r="MBI38" s="43"/>
      <c r="MBJ38" s="43"/>
      <c r="MBK38" s="43"/>
      <c r="MBL38" s="43"/>
      <c r="MBM38" s="43"/>
      <c r="MBN38" s="43"/>
      <c r="MBO38" s="43"/>
      <c r="MBP38" s="43"/>
      <c r="MBQ38" s="43"/>
      <c r="MBR38" s="43"/>
      <c r="MBS38" s="43"/>
      <c r="MBT38" s="43"/>
      <c r="MBU38" s="43"/>
      <c r="MBV38" s="43"/>
      <c r="MBW38" s="43"/>
      <c r="MBX38" s="43"/>
      <c r="MBY38" s="43"/>
      <c r="MBZ38" s="43"/>
      <c r="MCA38" s="43"/>
      <c r="MCB38" s="43"/>
      <c r="MCC38" s="43"/>
      <c r="MCD38" s="43"/>
      <c r="MCE38" s="43"/>
      <c r="MCF38" s="43"/>
      <c r="MCG38" s="43"/>
      <c r="MCH38" s="43"/>
      <c r="MCI38" s="43"/>
      <c r="MCJ38" s="43"/>
      <c r="MCK38" s="43"/>
      <c r="MCL38" s="43"/>
      <c r="MCM38" s="43"/>
      <c r="MCN38" s="43"/>
      <c r="MCO38" s="43"/>
      <c r="MCP38" s="43"/>
      <c r="MCQ38" s="43"/>
      <c r="MCR38" s="43"/>
      <c r="MCS38" s="43"/>
      <c r="MCT38" s="43"/>
      <c r="MCU38" s="43"/>
      <c r="MCV38" s="43"/>
      <c r="MCW38" s="43"/>
      <c r="MCX38" s="43"/>
      <c r="MCY38" s="43"/>
      <c r="MCZ38" s="43"/>
      <c r="MDA38" s="43"/>
      <c r="MDB38" s="43"/>
      <c r="MDC38" s="43"/>
      <c r="MDD38" s="43"/>
      <c r="MDE38" s="43"/>
      <c r="MDF38" s="43"/>
      <c r="MDG38" s="43"/>
      <c r="MDH38" s="43"/>
      <c r="MDI38" s="43"/>
      <c r="MDJ38" s="43"/>
      <c r="MDK38" s="43"/>
      <c r="MDL38" s="43"/>
      <c r="MDM38" s="43"/>
      <c r="MDN38" s="43"/>
      <c r="MDO38" s="43"/>
      <c r="MDP38" s="43"/>
      <c r="MDQ38" s="43"/>
      <c r="MDR38" s="43"/>
      <c r="MDS38" s="43"/>
      <c r="MDT38" s="43"/>
      <c r="MDU38" s="43"/>
      <c r="MDV38" s="43"/>
      <c r="MDW38" s="43"/>
      <c r="MDX38" s="43"/>
      <c r="MDY38" s="43"/>
      <c r="MDZ38" s="43"/>
      <c r="MEA38" s="43"/>
      <c r="MEB38" s="43"/>
      <c r="MEC38" s="43"/>
      <c r="MED38" s="43"/>
      <c r="MEE38" s="43"/>
      <c r="MEF38" s="43"/>
      <c r="MEG38" s="43"/>
      <c r="MEH38" s="43"/>
      <c r="MEI38" s="43"/>
      <c r="MEJ38" s="43"/>
      <c r="MEK38" s="43"/>
      <c r="MEL38" s="43"/>
      <c r="MEM38" s="43"/>
      <c r="MEN38" s="43"/>
      <c r="MEO38" s="43"/>
      <c r="MEP38" s="43"/>
      <c r="MEQ38" s="43"/>
      <c r="MER38" s="43"/>
      <c r="MES38" s="43"/>
      <c r="MET38" s="43"/>
      <c r="MEU38" s="43"/>
      <c r="MEV38" s="43"/>
      <c r="MEW38" s="43"/>
      <c r="MEX38" s="43"/>
      <c r="MEY38" s="43"/>
      <c r="MEZ38" s="43"/>
      <c r="MFA38" s="43"/>
      <c r="MFB38" s="43"/>
      <c r="MFC38" s="43"/>
      <c r="MFD38" s="43"/>
      <c r="MFE38" s="43"/>
      <c r="MFF38" s="43"/>
      <c r="MFG38" s="43"/>
      <c r="MFH38" s="43"/>
      <c r="MFI38" s="43"/>
      <c r="MFJ38" s="43"/>
      <c r="MFK38" s="43"/>
      <c r="MFL38" s="43"/>
      <c r="MFM38" s="43"/>
      <c r="MFN38" s="43"/>
      <c r="MFO38" s="43"/>
      <c r="MFP38" s="43"/>
      <c r="MFQ38" s="43"/>
      <c r="MFR38" s="43"/>
      <c r="MFS38" s="43"/>
      <c r="MFT38" s="43"/>
      <c r="MFU38" s="43"/>
      <c r="MFV38" s="43"/>
      <c r="MFW38" s="43"/>
      <c r="MFX38" s="43"/>
      <c r="MFY38" s="43"/>
      <c r="MFZ38" s="43"/>
      <c r="MGA38" s="43"/>
      <c r="MGB38" s="43"/>
      <c r="MGC38" s="43"/>
      <c r="MGD38" s="43"/>
      <c r="MGE38" s="43"/>
      <c r="MGF38" s="43"/>
      <c r="MGG38" s="43"/>
      <c r="MGH38" s="43"/>
      <c r="MGI38" s="43"/>
      <c r="MGJ38" s="43"/>
      <c r="MGK38" s="43"/>
      <c r="MGL38" s="43"/>
      <c r="MGM38" s="43"/>
      <c r="MGN38" s="43"/>
      <c r="MGO38" s="43"/>
      <c r="MGP38" s="43"/>
      <c r="MGQ38" s="43"/>
      <c r="MGR38" s="43"/>
      <c r="MGS38" s="43"/>
      <c r="MGT38" s="43"/>
      <c r="MGU38" s="43"/>
      <c r="MGV38" s="43"/>
      <c r="MGW38" s="43"/>
      <c r="MGX38" s="43"/>
      <c r="MGY38" s="43"/>
      <c r="MGZ38" s="43"/>
      <c r="MHA38" s="43"/>
      <c r="MHB38" s="43"/>
      <c r="MHC38" s="43"/>
      <c r="MHD38" s="43"/>
      <c r="MHE38" s="43"/>
      <c r="MHF38" s="43"/>
      <c r="MHG38" s="43"/>
      <c r="MHH38" s="43"/>
      <c r="MHI38" s="43"/>
      <c r="MHJ38" s="43"/>
      <c r="MHK38" s="43"/>
      <c r="MHL38" s="43"/>
      <c r="MHM38" s="43"/>
      <c r="MHN38" s="43"/>
      <c r="MHO38" s="43"/>
      <c r="MHP38" s="43"/>
      <c r="MHQ38" s="43"/>
      <c r="MHR38" s="43"/>
      <c r="MHS38" s="43"/>
      <c r="MHT38" s="43"/>
      <c r="MHU38" s="43"/>
      <c r="MHV38" s="43"/>
      <c r="MHW38" s="43"/>
      <c r="MHX38" s="43"/>
      <c r="MHY38" s="43"/>
      <c r="MHZ38" s="43"/>
      <c r="MIA38" s="43"/>
      <c r="MIB38" s="43"/>
      <c r="MIC38" s="43"/>
      <c r="MID38" s="43"/>
      <c r="MIE38" s="43"/>
      <c r="MIF38" s="43"/>
      <c r="MIG38" s="43"/>
      <c r="MIH38" s="43"/>
      <c r="MII38" s="43"/>
      <c r="MIJ38" s="43"/>
      <c r="MIK38" s="43"/>
      <c r="MIL38" s="43"/>
      <c r="MIM38" s="43"/>
      <c r="MIN38" s="43"/>
      <c r="MIO38" s="43"/>
      <c r="MIP38" s="43"/>
      <c r="MIQ38" s="43"/>
      <c r="MIR38" s="43"/>
      <c r="MIS38" s="43"/>
      <c r="MIT38" s="43"/>
      <c r="MIU38" s="43"/>
      <c r="MIV38" s="43"/>
      <c r="MIW38" s="43"/>
      <c r="MIX38" s="43"/>
      <c r="MIY38" s="43"/>
      <c r="MIZ38" s="43"/>
      <c r="MJA38" s="43"/>
      <c r="MJB38" s="43"/>
      <c r="MJC38" s="43"/>
      <c r="MJD38" s="43"/>
      <c r="MJE38" s="43"/>
      <c r="MJF38" s="43"/>
      <c r="MJG38" s="43"/>
      <c r="MJH38" s="43"/>
      <c r="MJI38" s="43"/>
      <c r="MJJ38" s="43"/>
      <c r="MJK38" s="43"/>
      <c r="MJL38" s="43"/>
      <c r="MJM38" s="43"/>
      <c r="MJN38" s="43"/>
      <c r="MJO38" s="43"/>
      <c r="MJP38" s="43"/>
      <c r="MJQ38" s="43"/>
      <c r="MJR38" s="43"/>
      <c r="MJS38" s="43"/>
      <c r="MJT38" s="43"/>
      <c r="MJU38" s="43"/>
      <c r="MJV38" s="43"/>
      <c r="MJW38" s="43"/>
      <c r="MJX38" s="43"/>
      <c r="MJY38" s="43"/>
      <c r="MJZ38" s="43"/>
      <c r="MKA38" s="43"/>
      <c r="MKB38" s="43"/>
      <c r="MKC38" s="43"/>
      <c r="MKD38" s="43"/>
      <c r="MKE38" s="43"/>
      <c r="MKF38" s="43"/>
      <c r="MKG38" s="43"/>
      <c r="MKH38" s="43"/>
      <c r="MKI38" s="43"/>
      <c r="MKJ38" s="43"/>
      <c r="MKK38" s="43"/>
      <c r="MKL38" s="43"/>
      <c r="MKM38" s="43"/>
      <c r="MKN38" s="43"/>
      <c r="MKO38" s="43"/>
      <c r="MKP38" s="43"/>
      <c r="MKQ38" s="43"/>
      <c r="MKR38" s="43"/>
      <c r="MKS38" s="43"/>
      <c r="MKT38" s="43"/>
      <c r="MKU38" s="43"/>
      <c r="MKV38" s="43"/>
      <c r="MKW38" s="43"/>
      <c r="MKX38" s="43"/>
      <c r="MKY38" s="43"/>
      <c r="MKZ38" s="43"/>
      <c r="MLA38" s="43"/>
      <c r="MLB38" s="43"/>
      <c r="MLC38" s="43"/>
      <c r="MLD38" s="43"/>
      <c r="MLE38" s="43"/>
      <c r="MLF38" s="43"/>
      <c r="MLG38" s="43"/>
      <c r="MLH38" s="43"/>
      <c r="MLI38" s="43"/>
      <c r="MLJ38" s="43"/>
      <c r="MLK38" s="43"/>
      <c r="MLL38" s="43"/>
      <c r="MLM38" s="43"/>
      <c r="MLN38" s="43"/>
      <c r="MLO38" s="43"/>
      <c r="MLP38" s="43"/>
      <c r="MLQ38" s="43"/>
      <c r="MLR38" s="43"/>
      <c r="MLS38" s="43"/>
      <c r="MLT38" s="43"/>
      <c r="MLU38" s="43"/>
      <c r="MLV38" s="43"/>
      <c r="MLW38" s="43"/>
      <c r="MLX38" s="43"/>
      <c r="MLY38" s="43"/>
      <c r="MLZ38" s="43"/>
      <c r="MMA38" s="43"/>
      <c r="MMB38" s="43"/>
      <c r="MMC38" s="43"/>
      <c r="MMD38" s="43"/>
      <c r="MME38" s="43"/>
      <c r="MMF38" s="43"/>
      <c r="MMG38" s="43"/>
      <c r="MMH38" s="43"/>
      <c r="MMI38" s="43"/>
      <c r="MMJ38" s="43"/>
      <c r="MMK38" s="43"/>
      <c r="MML38" s="43"/>
      <c r="MMM38" s="43"/>
      <c r="MMN38" s="43"/>
      <c r="MMO38" s="43"/>
      <c r="MMP38" s="43"/>
      <c r="MMQ38" s="43"/>
      <c r="MMR38" s="43"/>
      <c r="MMS38" s="43"/>
      <c r="MMT38" s="43"/>
      <c r="MMU38" s="43"/>
      <c r="MMV38" s="43"/>
      <c r="MMW38" s="43"/>
      <c r="MMX38" s="43"/>
      <c r="MMY38" s="43"/>
      <c r="MMZ38" s="43"/>
      <c r="MNA38" s="43"/>
      <c r="MNB38" s="43"/>
      <c r="MNC38" s="43"/>
      <c r="MND38" s="43"/>
      <c r="MNE38" s="43"/>
      <c r="MNF38" s="43"/>
      <c r="MNG38" s="43"/>
      <c r="MNH38" s="43"/>
      <c r="MNI38" s="43"/>
      <c r="MNJ38" s="43"/>
      <c r="MNK38" s="43"/>
      <c r="MNL38" s="43"/>
      <c r="MNM38" s="43"/>
      <c r="MNN38" s="43"/>
      <c r="MNO38" s="43"/>
      <c r="MNP38" s="43"/>
      <c r="MNQ38" s="43"/>
      <c r="MNR38" s="43"/>
      <c r="MNS38" s="43"/>
      <c r="MNT38" s="43"/>
      <c r="MNU38" s="43"/>
      <c r="MNV38" s="43"/>
      <c r="MNW38" s="43"/>
      <c r="MNX38" s="43"/>
      <c r="MNY38" s="43"/>
      <c r="MNZ38" s="43"/>
      <c r="MOA38" s="43"/>
      <c r="MOB38" s="43"/>
      <c r="MOC38" s="43"/>
      <c r="MOD38" s="43"/>
      <c r="MOE38" s="43"/>
      <c r="MOF38" s="43"/>
      <c r="MOG38" s="43"/>
      <c r="MOH38" s="43"/>
      <c r="MOI38" s="43"/>
      <c r="MOJ38" s="43"/>
      <c r="MOK38" s="43"/>
      <c r="MOL38" s="43"/>
      <c r="MOM38" s="43"/>
      <c r="MON38" s="43"/>
      <c r="MOO38" s="43"/>
      <c r="MOP38" s="43"/>
      <c r="MOQ38" s="43"/>
      <c r="MOR38" s="43"/>
      <c r="MOS38" s="43"/>
      <c r="MOT38" s="43"/>
      <c r="MOU38" s="43"/>
      <c r="MOV38" s="43"/>
      <c r="MOW38" s="43"/>
      <c r="MOX38" s="43"/>
      <c r="MOY38" s="43"/>
      <c r="MOZ38" s="43"/>
      <c r="MPA38" s="43"/>
      <c r="MPB38" s="43"/>
      <c r="MPC38" s="43"/>
      <c r="MPD38" s="43"/>
      <c r="MPE38" s="43"/>
      <c r="MPF38" s="43"/>
      <c r="MPG38" s="43"/>
      <c r="MPH38" s="43"/>
      <c r="MPI38" s="43"/>
      <c r="MPJ38" s="43"/>
      <c r="MPK38" s="43"/>
      <c r="MPL38" s="43"/>
      <c r="MPM38" s="43"/>
      <c r="MPN38" s="43"/>
      <c r="MPO38" s="43"/>
      <c r="MPP38" s="43"/>
      <c r="MPQ38" s="43"/>
      <c r="MPR38" s="43"/>
      <c r="MPS38" s="43"/>
      <c r="MPT38" s="43"/>
      <c r="MPU38" s="43"/>
      <c r="MPV38" s="43"/>
      <c r="MPW38" s="43"/>
      <c r="MPX38" s="43"/>
      <c r="MPY38" s="43"/>
      <c r="MPZ38" s="43"/>
      <c r="MQA38" s="43"/>
      <c r="MQB38" s="43"/>
      <c r="MQC38" s="43"/>
      <c r="MQD38" s="43"/>
      <c r="MQE38" s="43"/>
      <c r="MQF38" s="43"/>
      <c r="MQG38" s="43"/>
      <c r="MQH38" s="43"/>
      <c r="MQI38" s="43"/>
      <c r="MQJ38" s="43"/>
      <c r="MQK38" s="43"/>
      <c r="MQL38" s="43"/>
      <c r="MQM38" s="43"/>
      <c r="MQN38" s="43"/>
      <c r="MQO38" s="43"/>
      <c r="MQP38" s="43"/>
      <c r="MQQ38" s="43"/>
      <c r="MQR38" s="43"/>
      <c r="MQS38" s="43"/>
      <c r="MQT38" s="43"/>
      <c r="MQU38" s="43"/>
      <c r="MQV38" s="43"/>
      <c r="MQW38" s="43"/>
      <c r="MQX38" s="43"/>
      <c r="MQY38" s="43"/>
      <c r="MQZ38" s="43"/>
      <c r="MRA38" s="43"/>
      <c r="MRB38" s="43"/>
      <c r="MRC38" s="43"/>
      <c r="MRD38" s="43"/>
      <c r="MRE38" s="43"/>
      <c r="MRF38" s="43"/>
      <c r="MRG38" s="43"/>
      <c r="MRH38" s="43"/>
      <c r="MRI38" s="43"/>
      <c r="MRJ38" s="43"/>
      <c r="MRK38" s="43"/>
      <c r="MRL38" s="43"/>
      <c r="MRM38" s="43"/>
      <c r="MRN38" s="43"/>
      <c r="MRO38" s="43"/>
      <c r="MRP38" s="43"/>
      <c r="MRQ38" s="43"/>
      <c r="MRR38" s="43"/>
      <c r="MRS38" s="43"/>
      <c r="MRT38" s="43"/>
      <c r="MRU38" s="43"/>
      <c r="MRV38" s="43"/>
      <c r="MRW38" s="43"/>
      <c r="MRX38" s="43"/>
      <c r="MRY38" s="43"/>
      <c r="MRZ38" s="43"/>
      <c r="MSA38" s="43"/>
      <c r="MSB38" s="43"/>
      <c r="MSC38" s="43"/>
      <c r="MSD38" s="43"/>
      <c r="MSE38" s="43"/>
      <c r="MSF38" s="43"/>
      <c r="MSG38" s="43"/>
      <c r="MSH38" s="43"/>
      <c r="MSI38" s="43"/>
      <c r="MSJ38" s="43"/>
      <c r="MSK38" s="43"/>
      <c r="MSL38" s="43"/>
      <c r="MSM38" s="43"/>
      <c r="MSN38" s="43"/>
      <c r="MSO38" s="43"/>
      <c r="MSP38" s="43"/>
      <c r="MSQ38" s="43"/>
      <c r="MSR38" s="43"/>
      <c r="MSS38" s="43"/>
      <c r="MST38" s="43"/>
      <c r="MSU38" s="43"/>
      <c r="MSV38" s="43"/>
      <c r="MSW38" s="43"/>
      <c r="MSX38" s="43"/>
      <c r="MSY38" s="43"/>
      <c r="MSZ38" s="43"/>
      <c r="MTA38" s="43"/>
      <c r="MTB38" s="43"/>
      <c r="MTC38" s="43"/>
      <c r="MTD38" s="43"/>
      <c r="MTE38" s="43"/>
      <c r="MTF38" s="43"/>
      <c r="MTG38" s="43"/>
      <c r="MTH38" s="43"/>
      <c r="MTI38" s="43"/>
      <c r="MTJ38" s="43"/>
      <c r="MTK38" s="43"/>
      <c r="MTL38" s="43"/>
      <c r="MTM38" s="43"/>
      <c r="MTN38" s="43"/>
      <c r="MTO38" s="43"/>
      <c r="MTP38" s="43"/>
      <c r="MTQ38" s="43"/>
      <c r="MTR38" s="43"/>
      <c r="MTS38" s="43"/>
      <c r="MTT38" s="43"/>
      <c r="MTU38" s="43"/>
      <c r="MTV38" s="43"/>
      <c r="MTW38" s="43"/>
      <c r="MTX38" s="43"/>
      <c r="MTY38" s="43"/>
      <c r="MTZ38" s="43"/>
      <c r="MUA38" s="43"/>
      <c r="MUB38" s="43"/>
      <c r="MUC38" s="43"/>
      <c r="MUD38" s="43"/>
      <c r="MUE38" s="43"/>
      <c r="MUF38" s="43"/>
      <c r="MUG38" s="43"/>
      <c r="MUH38" s="43"/>
      <c r="MUI38" s="43"/>
      <c r="MUJ38" s="43"/>
      <c r="MUK38" s="43"/>
      <c r="MUL38" s="43"/>
      <c r="MUM38" s="43"/>
      <c r="MUN38" s="43"/>
      <c r="MUO38" s="43"/>
      <c r="MUP38" s="43"/>
      <c r="MUQ38" s="43"/>
      <c r="MUR38" s="43"/>
      <c r="MUS38" s="43"/>
      <c r="MUT38" s="43"/>
      <c r="MUU38" s="43"/>
      <c r="MUV38" s="43"/>
      <c r="MUW38" s="43"/>
      <c r="MUX38" s="43"/>
      <c r="MUY38" s="43"/>
      <c r="MUZ38" s="43"/>
      <c r="MVA38" s="43"/>
      <c r="MVB38" s="43"/>
      <c r="MVC38" s="43"/>
      <c r="MVD38" s="43"/>
      <c r="MVE38" s="43"/>
      <c r="MVF38" s="43"/>
      <c r="MVG38" s="43"/>
      <c r="MVH38" s="43"/>
      <c r="MVI38" s="43"/>
      <c r="MVJ38" s="43"/>
      <c r="MVK38" s="43"/>
      <c r="MVL38" s="43"/>
      <c r="MVM38" s="43"/>
      <c r="MVN38" s="43"/>
      <c r="MVO38" s="43"/>
      <c r="MVP38" s="43"/>
      <c r="MVQ38" s="43"/>
      <c r="MVR38" s="43"/>
      <c r="MVS38" s="43"/>
      <c r="MVT38" s="43"/>
      <c r="MVU38" s="43"/>
      <c r="MVV38" s="43"/>
      <c r="MVW38" s="43"/>
      <c r="MVX38" s="43"/>
      <c r="MVY38" s="43"/>
      <c r="MVZ38" s="43"/>
      <c r="MWA38" s="43"/>
      <c r="MWB38" s="43"/>
      <c r="MWC38" s="43"/>
      <c r="MWD38" s="43"/>
      <c r="MWE38" s="43"/>
      <c r="MWF38" s="43"/>
      <c r="MWG38" s="43"/>
      <c r="MWH38" s="43"/>
      <c r="MWI38" s="43"/>
      <c r="MWJ38" s="43"/>
      <c r="MWK38" s="43"/>
      <c r="MWL38" s="43"/>
      <c r="MWM38" s="43"/>
      <c r="MWN38" s="43"/>
      <c r="MWO38" s="43"/>
      <c r="MWP38" s="43"/>
      <c r="MWQ38" s="43"/>
      <c r="MWR38" s="43"/>
      <c r="MWS38" s="43"/>
      <c r="MWT38" s="43"/>
      <c r="MWU38" s="43"/>
      <c r="MWV38" s="43"/>
      <c r="MWW38" s="43"/>
      <c r="MWX38" s="43"/>
      <c r="MWY38" s="43"/>
      <c r="MWZ38" s="43"/>
      <c r="MXA38" s="43"/>
      <c r="MXB38" s="43"/>
      <c r="MXC38" s="43"/>
      <c r="MXD38" s="43"/>
      <c r="MXE38" s="43"/>
      <c r="MXF38" s="43"/>
      <c r="MXG38" s="43"/>
      <c r="MXH38" s="43"/>
      <c r="MXI38" s="43"/>
      <c r="MXJ38" s="43"/>
      <c r="MXK38" s="43"/>
      <c r="MXL38" s="43"/>
      <c r="MXM38" s="43"/>
      <c r="MXN38" s="43"/>
      <c r="MXO38" s="43"/>
      <c r="MXP38" s="43"/>
      <c r="MXQ38" s="43"/>
      <c r="MXR38" s="43"/>
      <c r="MXS38" s="43"/>
      <c r="MXT38" s="43"/>
      <c r="MXU38" s="43"/>
      <c r="MXV38" s="43"/>
      <c r="MXW38" s="43"/>
      <c r="MXX38" s="43"/>
      <c r="MXY38" s="43"/>
      <c r="MXZ38" s="43"/>
      <c r="MYA38" s="43"/>
      <c r="MYB38" s="43"/>
      <c r="MYC38" s="43"/>
      <c r="MYD38" s="43"/>
      <c r="MYE38" s="43"/>
      <c r="MYF38" s="43"/>
      <c r="MYG38" s="43"/>
      <c r="MYH38" s="43"/>
      <c r="MYI38" s="43"/>
      <c r="MYJ38" s="43"/>
      <c r="MYK38" s="43"/>
      <c r="MYL38" s="43"/>
      <c r="MYM38" s="43"/>
      <c r="MYN38" s="43"/>
      <c r="MYO38" s="43"/>
      <c r="MYP38" s="43"/>
      <c r="MYQ38" s="43"/>
      <c r="MYR38" s="43"/>
      <c r="MYS38" s="43"/>
      <c r="MYT38" s="43"/>
      <c r="MYU38" s="43"/>
      <c r="MYV38" s="43"/>
      <c r="MYW38" s="43"/>
      <c r="MYX38" s="43"/>
      <c r="MYY38" s="43"/>
      <c r="MYZ38" s="43"/>
      <c r="MZA38" s="43"/>
      <c r="MZB38" s="43"/>
      <c r="MZC38" s="43"/>
      <c r="MZD38" s="43"/>
      <c r="MZE38" s="43"/>
      <c r="MZF38" s="43"/>
      <c r="MZG38" s="43"/>
      <c r="MZH38" s="43"/>
      <c r="MZI38" s="43"/>
      <c r="MZJ38" s="43"/>
      <c r="MZK38" s="43"/>
      <c r="MZL38" s="43"/>
      <c r="MZM38" s="43"/>
      <c r="MZN38" s="43"/>
      <c r="MZO38" s="43"/>
      <c r="MZP38" s="43"/>
      <c r="MZQ38" s="43"/>
      <c r="MZR38" s="43"/>
      <c r="MZS38" s="43"/>
      <c r="MZT38" s="43"/>
      <c r="MZU38" s="43"/>
      <c r="MZV38" s="43"/>
      <c r="MZW38" s="43"/>
      <c r="MZX38" s="43"/>
      <c r="MZY38" s="43"/>
      <c r="MZZ38" s="43"/>
      <c r="NAA38" s="43"/>
      <c r="NAB38" s="43"/>
      <c r="NAC38" s="43"/>
      <c r="NAD38" s="43"/>
      <c r="NAE38" s="43"/>
      <c r="NAF38" s="43"/>
      <c r="NAG38" s="43"/>
      <c r="NAH38" s="43"/>
      <c r="NAI38" s="43"/>
      <c r="NAJ38" s="43"/>
      <c r="NAK38" s="43"/>
      <c r="NAL38" s="43"/>
      <c r="NAM38" s="43"/>
      <c r="NAN38" s="43"/>
      <c r="NAO38" s="43"/>
      <c r="NAP38" s="43"/>
      <c r="NAQ38" s="43"/>
      <c r="NAR38" s="43"/>
      <c r="NAS38" s="43"/>
      <c r="NAT38" s="43"/>
      <c r="NAU38" s="43"/>
      <c r="NAV38" s="43"/>
      <c r="NAW38" s="43"/>
      <c r="NAX38" s="43"/>
      <c r="NAY38" s="43"/>
      <c r="NAZ38" s="43"/>
      <c r="NBA38" s="43"/>
      <c r="NBB38" s="43"/>
      <c r="NBC38" s="43"/>
      <c r="NBD38" s="43"/>
      <c r="NBE38" s="43"/>
      <c r="NBF38" s="43"/>
      <c r="NBG38" s="43"/>
      <c r="NBH38" s="43"/>
      <c r="NBI38" s="43"/>
      <c r="NBJ38" s="43"/>
      <c r="NBK38" s="43"/>
      <c r="NBL38" s="43"/>
      <c r="NBM38" s="43"/>
      <c r="NBN38" s="43"/>
      <c r="NBO38" s="43"/>
      <c r="NBP38" s="43"/>
      <c r="NBQ38" s="43"/>
      <c r="NBR38" s="43"/>
      <c r="NBS38" s="43"/>
      <c r="NBT38" s="43"/>
      <c r="NBU38" s="43"/>
      <c r="NBV38" s="43"/>
      <c r="NBW38" s="43"/>
      <c r="NBX38" s="43"/>
      <c r="NBY38" s="43"/>
      <c r="NBZ38" s="43"/>
      <c r="NCA38" s="43"/>
      <c r="NCB38" s="43"/>
      <c r="NCC38" s="43"/>
      <c r="NCD38" s="43"/>
      <c r="NCE38" s="43"/>
      <c r="NCF38" s="43"/>
      <c r="NCG38" s="43"/>
      <c r="NCH38" s="43"/>
      <c r="NCI38" s="43"/>
      <c r="NCJ38" s="43"/>
      <c r="NCK38" s="43"/>
      <c r="NCL38" s="43"/>
      <c r="NCM38" s="43"/>
      <c r="NCN38" s="43"/>
      <c r="NCO38" s="43"/>
      <c r="NCP38" s="43"/>
      <c r="NCQ38" s="43"/>
      <c r="NCR38" s="43"/>
      <c r="NCS38" s="43"/>
      <c r="NCT38" s="43"/>
      <c r="NCU38" s="43"/>
      <c r="NCV38" s="43"/>
      <c r="NCW38" s="43"/>
      <c r="NCX38" s="43"/>
      <c r="NCY38" s="43"/>
      <c r="NCZ38" s="43"/>
      <c r="NDA38" s="43"/>
      <c r="NDB38" s="43"/>
      <c r="NDC38" s="43"/>
      <c r="NDD38" s="43"/>
      <c r="NDE38" s="43"/>
      <c r="NDF38" s="43"/>
      <c r="NDG38" s="43"/>
      <c r="NDH38" s="43"/>
      <c r="NDI38" s="43"/>
      <c r="NDJ38" s="43"/>
      <c r="NDK38" s="43"/>
      <c r="NDL38" s="43"/>
      <c r="NDM38" s="43"/>
      <c r="NDN38" s="43"/>
      <c r="NDO38" s="43"/>
      <c r="NDP38" s="43"/>
      <c r="NDQ38" s="43"/>
      <c r="NDR38" s="43"/>
      <c r="NDS38" s="43"/>
      <c r="NDT38" s="43"/>
      <c r="NDU38" s="43"/>
      <c r="NDV38" s="43"/>
      <c r="NDW38" s="43"/>
      <c r="NDX38" s="43"/>
      <c r="NDY38" s="43"/>
      <c r="NDZ38" s="43"/>
      <c r="NEA38" s="43"/>
      <c r="NEB38" s="43"/>
      <c r="NEC38" s="43"/>
      <c r="NED38" s="43"/>
      <c r="NEE38" s="43"/>
      <c r="NEF38" s="43"/>
      <c r="NEG38" s="43"/>
      <c r="NEH38" s="43"/>
      <c r="NEI38" s="43"/>
      <c r="NEJ38" s="43"/>
      <c r="NEK38" s="43"/>
      <c r="NEL38" s="43"/>
      <c r="NEM38" s="43"/>
      <c r="NEN38" s="43"/>
      <c r="NEO38" s="43"/>
      <c r="NEP38" s="43"/>
      <c r="NEQ38" s="43"/>
      <c r="NER38" s="43"/>
      <c r="NES38" s="43"/>
      <c r="NET38" s="43"/>
      <c r="NEU38" s="43"/>
      <c r="NEV38" s="43"/>
      <c r="NEW38" s="43"/>
      <c r="NEX38" s="43"/>
      <c r="NEY38" s="43"/>
      <c r="NEZ38" s="43"/>
      <c r="NFA38" s="43"/>
      <c r="NFB38" s="43"/>
      <c r="NFC38" s="43"/>
      <c r="NFD38" s="43"/>
      <c r="NFE38" s="43"/>
      <c r="NFF38" s="43"/>
      <c r="NFG38" s="43"/>
      <c r="NFH38" s="43"/>
      <c r="NFI38" s="43"/>
      <c r="NFJ38" s="43"/>
      <c r="NFK38" s="43"/>
      <c r="NFL38" s="43"/>
      <c r="NFM38" s="43"/>
      <c r="NFN38" s="43"/>
      <c r="NFO38" s="43"/>
      <c r="NFP38" s="43"/>
      <c r="NFQ38" s="43"/>
      <c r="NFR38" s="43"/>
      <c r="NFS38" s="43"/>
      <c r="NFT38" s="43"/>
      <c r="NFU38" s="43"/>
      <c r="NFV38" s="43"/>
      <c r="NFW38" s="43"/>
      <c r="NFX38" s="43"/>
      <c r="NFY38" s="43"/>
      <c r="NFZ38" s="43"/>
      <c r="NGA38" s="43"/>
      <c r="NGB38" s="43"/>
      <c r="NGC38" s="43"/>
      <c r="NGD38" s="43"/>
      <c r="NGE38" s="43"/>
      <c r="NGF38" s="43"/>
      <c r="NGG38" s="43"/>
      <c r="NGH38" s="43"/>
      <c r="NGI38" s="43"/>
      <c r="NGJ38" s="43"/>
      <c r="NGK38" s="43"/>
      <c r="NGL38" s="43"/>
      <c r="NGM38" s="43"/>
      <c r="NGN38" s="43"/>
      <c r="NGO38" s="43"/>
      <c r="NGP38" s="43"/>
      <c r="NGQ38" s="43"/>
      <c r="NGR38" s="43"/>
      <c r="NGS38" s="43"/>
      <c r="NGT38" s="43"/>
      <c r="NGU38" s="43"/>
      <c r="NGV38" s="43"/>
      <c r="NGW38" s="43"/>
      <c r="NGX38" s="43"/>
      <c r="NGY38" s="43"/>
      <c r="NGZ38" s="43"/>
      <c r="NHA38" s="43"/>
      <c r="NHB38" s="43"/>
      <c r="NHC38" s="43"/>
      <c r="NHD38" s="43"/>
      <c r="NHE38" s="43"/>
      <c r="NHF38" s="43"/>
      <c r="NHG38" s="43"/>
      <c r="NHH38" s="43"/>
      <c r="NHI38" s="43"/>
      <c r="NHJ38" s="43"/>
      <c r="NHK38" s="43"/>
      <c r="NHL38" s="43"/>
      <c r="NHM38" s="43"/>
      <c r="NHN38" s="43"/>
      <c r="NHO38" s="43"/>
      <c r="NHP38" s="43"/>
      <c r="NHQ38" s="43"/>
      <c r="NHR38" s="43"/>
      <c r="NHS38" s="43"/>
      <c r="NHT38" s="43"/>
      <c r="NHU38" s="43"/>
      <c r="NHV38" s="43"/>
      <c r="NHW38" s="43"/>
      <c r="NHX38" s="43"/>
      <c r="NHY38" s="43"/>
      <c r="NHZ38" s="43"/>
      <c r="NIA38" s="43"/>
      <c r="NIB38" s="43"/>
      <c r="NIC38" s="43"/>
      <c r="NID38" s="43"/>
      <c r="NIE38" s="43"/>
      <c r="NIF38" s="43"/>
      <c r="NIG38" s="43"/>
      <c r="NIH38" s="43"/>
      <c r="NII38" s="43"/>
      <c r="NIJ38" s="43"/>
      <c r="NIK38" s="43"/>
      <c r="NIL38" s="43"/>
      <c r="NIM38" s="43"/>
      <c r="NIN38" s="43"/>
      <c r="NIO38" s="43"/>
      <c r="NIP38" s="43"/>
      <c r="NIQ38" s="43"/>
      <c r="NIR38" s="43"/>
      <c r="NIS38" s="43"/>
      <c r="NIT38" s="43"/>
      <c r="NIU38" s="43"/>
      <c r="NIV38" s="43"/>
      <c r="NIW38" s="43"/>
      <c r="NIX38" s="43"/>
      <c r="NIY38" s="43"/>
      <c r="NIZ38" s="43"/>
      <c r="NJA38" s="43"/>
      <c r="NJB38" s="43"/>
      <c r="NJC38" s="43"/>
      <c r="NJD38" s="43"/>
      <c r="NJE38" s="43"/>
      <c r="NJF38" s="43"/>
      <c r="NJG38" s="43"/>
      <c r="NJH38" s="43"/>
      <c r="NJI38" s="43"/>
      <c r="NJJ38" s="43"/>
      <c r="NJK38" s="43"/>
      <c r="NJL38" s="43"/>
      <c r="NJM38" s="43"/>
      <c r="NJN38" s="43"/>
      <c r="NJO38" s="43"/>
      <c r="NJP38" s="43"/>
      <c r="NJQ38" s="43"/>
      <c r="NJR38" s="43"/>
      <c r="NJS38" s="43"/>
      <c r="NJT38" s="43"/>
      <c r="NJU38" s="43"/>
      <c r="NJV38" s="43"/>
      <c r="NJW38" s="43"/>
      <c r="NJX38" s="43"/>
      <c r="NJY38" s="43"/>
      <c r="NJZ38" s="43"/>
      <c r="NKA38" s="43"/>
      <c r="NKB38" s="43"/>
      <c r="NKC38" s="43"/>
      <c r="NKD38" s="43"/>
      <c r="NKE38" s="43"/>
      <c r="NKF38" s="43"/>
      <c r="NKG38" s="43"/>
      <c r="NKH38" s="43"/>
      <c r="NKI38" s="43"/>
      <c r="NKJ38" s="43"/>
      <c r="NKK38" s="43"/>
      <c r="NKL38" s="43"/>
      <c r="NKM38" s="43"/>
      <c r="NKN38" s="43"/>
      <c r="NKO38" s="43"/>
      <c r="NKP38" s="43"/>
      <c r="NKQ38" s="43"/>
      <c r="NKR38" s="43"/>
      <c r="NKS38" s="43"/>
      <c r="NKT38" s="43"/>
      <c r="NKU38" s="43"/>
      <c r="NKV38" s="43"/>
      <c r="NKW38" s="43"/>
      <c r="NKX38" s="43"/>
      <c r="NKY38" s="43"/>
      <c r="NKZ38" s="43"/>
      <c r="NLA38" s="43"/>
      <c r="NLB38" s="43"/>
      <c r="NLC38" s="43"/>
      <c r="NLD38" s="43"/>
      <c r="NLE38" s="43"/>
      <c r="NLF38" s="43"/>
      <c r="NLG38" s="43"/>
      <c r="NLH38" s="43"/>
      <c r="NLI38" s="43"/>
      <c r="NLJ38" s="43"/>
      <c r="NLK38" s="43"/>
      <c r="NLL38" s="43"/>
      <c r="NLM38" s="43"/>
      <c r="NLN38" s="43"/>
      <c r="NLO38" s="43"/>
      <c r="NLP38" s="43"/>
      <c r="NLQ38" s="43"/>
      <c r="NLR38" s="43"/>
      <c r="NLS38" s="43"/>
      <c r="NLT38" s="43"/>
      <c r="NLU38" s="43"/>
      <c r="NLV38" s="43"/>
      <c r="NLW38" s="43"/>
      <c r="NLX38" s="43"/>
      <c r="NLY38" s="43"/>
      <c r="NLZ38" s="43"/>
      <c r="NMA38" s="43"/>
      <c r="NMB38" s="43"/>
      <c r="NMC38" s="43"/>
      <c r="NMD38" s="43"/>
      <c r="NME38" s="43"/>
      <c r="NMF38" s="43"/>
      <c r="NMG38" s="43"/>
      <c r="NMH38" s="43"/>
      <c r="NMI38" s="43"/>
      <c r="NMJ38" s="43"/>
      <c r="NMK38" s="43"/>
      <c r="NML38" s="43"/>
      <c r="NMM38" s="43"/>
      <c r="NMN38" s="43"/>
      <c r="NMO38" s="43"/>
      <c r="NMP38" s="43"/>
      <c r="NMQ38" s="43"/>
      <c r="NMR38" s="43"/>
      <c r="NMS38" s="43"/>
      <c r="NMT38" s="43"/>
      <c r="NMU38" s="43"/>
      <c r="NMV38" s="43"/>
      <c r="NMW38" s="43"/>
      <c r="NMX38" s="43"/>
      <c r="NMY38" s="43"/>
      <c r="NMZ38" s="43"/>
      <c r="NNA38" s="43"/>
      <c r="NNB38" s="43"/>
      <c r="NNC38" s="43"/>
      <c r="NND38" s="43"/>
      <c r="NNE38" s="43"/>
      <c r="NNF38" s="43"/>
      <c r="NNG38" s="43"/>
      <c r="NNH38" s="43"/>
      <c r="NNI38" s="43"/>
      <c r="NNJ38" s="43"/>
      <c r="NNK38" s="43"/>
      <c r="NNL38" s="43"/>
      <c r="NNM38" s="43"/>
      <c r="NNN38" s="43"/>
      <c r="NNO38" s="43"/>
      <c r="NNP38" s="43"/>
      <c r="NNQ38" s="43"/>
      <c r="NNR38" s="43"/>
      <c r="NNS38" s="43"/>
      <c r="NNT38" s="43"/>
      <c r="NNU38" s="43"/>
      <c r="NNV38" s="43"/>
      <c r="NNW38" s="43"/>
      <c r="NNX38" s="43"/>
      <c r="NNY38" s="43"/>
      <c r="NNZ38" s="43"/>
      <c r="NOA38" s="43"/>
      <c r="NOB38" s="43"/>
      <c r="NOC38" s="43"/>
      <c r="NOD38" s="43"/>
      <c r="NOE38" s="43"/>
      <c r="NOF38" s="43"/>
      <c r="NOG38" s="43"/>
      <c r="NOH38" s="43"/>
      <c r="NOI38" s="43"/>
      <c r="NOJ38" s="43"/>
      <c r="NOK38" s="43"/>
      <c r="NOL38" s="43"/>
      <c r="NOM38" s="43"/>
      <c r="NON38" s="43"/>
      <c r="NOO38" s="43"/>
      <c r="NOP38" s="43"/>
      <c r="NOQ38" s="43"/>
      <c r="NOR38" s="43"/>
      <c r="NOS38" s="43"/>
      <c r="NOT38" s="43"/>
      <c r="NOU38" s="43"/>
      <c r="NOV38" s="43"/>
      <c r="NOW38" s="43"/>
      <c r="NOX38" s="43"/>
      <c r="NOY38" s="43"/>
      <c r="NOZ38" s="43"/>
      <c r="NPA38" s="43"/>
      <c r="NPB38" s="43"/>
      <c r="NPC38" s="43"/>
      <c r="NPD38" s="43"/>
      <c r="NPE38" s="43"/>
      <c r="NPF38" s="43"/>
      <c r="NPG38" s="43"/>
      <c r="NPH38" s="43"/>
      <c r="NPI38" s="43"/>
      <c r="NPJ38" s="43"/>
      <c r="NPK38" s="43"/>
      <c r="NPL38" s="43"/>
      <c r="NPM38" s="43"/>
      <c r="NPN38" s="43"/>
      <c r="NPO38" s="43"/>
      <c r="NPP38" s="43"/>
      <c r="NPQ38" s="43"/>
      <c r="NPR38" s="43"/>
      <c r="NPS38" s="43"/>
      <c r="NPT38" s="43"/>
      <c r="NPU38" s="43"/>
      <c r="NPV38" s="43"/>
      <c r="NPW38" s="43"/>
      <c r="NPX38" s="43"/>
      <c r="NPY38" s="43"/>
      <c r="NPZ38" s="43"/>
      <c r="NQA38" s="43"/>
      <c r="NQB38" s="43"/>
      <c r="NQC38" s="43"/>
      <c r="NQD38" s="43"/>
      <c r="NQE38" s="43"/>
      <c r="NQF38" s="43"/>
      <c r="NQG38" s="43"/>
      <c r="NQH38" s="43"/>
      <c r="NQI38" s="43"/>
      <c r="NQJ38" s="43"/>
      <c r="NQK38" s="43"/>
      <c r="NQL38" s="43"/>
      <c r="NQM38" s="43"/>
      <c r="NQN38" s="43"/>
      <c r="NQO38" s="43"/>
      <c r="NQP38" s="43"/>
      <c r="NQQ38" s="43"/>
      <c r="NQR38" s="43"/>
      <c r="NQS38" s="43"/>
      <c r="NQT38" s="43"/>
      <c r="NQU38" s="43"/>
      <c r="NQV38" s="43"/>
      <c r="NQW38" s="43"/>
      <c r="NQX38" s="43"/>
      <c r="NQY38" s="43"/>
      <c r="NQZ38" s="43"/>
      <c r="NRA38" s="43"/>
      <c r="NRB38" s="43"/>
      <c r="NRC38" s="43"/>
      <c r="NRD38" s="43"/>
      <c r="NRE38" s="43"/>
      <c r="NRF38" s="43"/>
      <c r="NRG38" s="43"/>
      <c r="NRH38" s="43"/>
      <c r="NRI38" s="43"/>
      <c r="NRJ38" s="43"/>
      <c r="NRK38" s="43"/>
      <c r="NRL38" s="43"/>
      <c r="NRM38" s="43"/>
      <c r="NRN38" s="43"/>
      <c r="NRO38" s="43"/>
      <c r="NRP38" s="43"/>
      <c r="NRQ38" s="43"/>
      <c r="NRR38" s="43"/>
      <c r="NRS38" s="43"/>
      <c r="NRT38" s="43"/>
      <c r="NRU38" s="43"/>
      <c r="NRV38" s="43"/>
      <c r="NRW38" s="43"/>
      <c r="NRX38" s="43"/>
      <c r="NRY38" s="43"/>
      <c r="NRZ38" s="43"/>
      <c r="NSA38" s="43"/>
      <c r="NSB38" s="43"/>
      <c r="NSC38" s="43"/>
      <c r="NSD38" s="43"/>
      <c r="NSE38" s="43"/>
      <c r="NSF38" s="43"/>
      <c r="NSG38" s="43"/>
      <c r="NSH38" s="43"/>
      <c r="NSI38" s="43"/>
      <c r="NSJ38" s="43"/>
      <c r="NSK38" s="43"/>
      <c r="NSL38" s="43"/>
      <c r="NSM38" s="43"/>
      <c r="NSN38" s="43"/>
      <c r="NSO38" s="43"/>
      <c r="NSP38" s="43"/>
      <c r="NSQ38" s="43"/>
      <c r="NSR38" s="43"/>
      <c r="NSS38" s="43"/>
      <c r="NST38" s="43"/>
      <c r="NSU38" s="43"/>
      <c r="NSV38" s="43"/>
      <c r="NSW38" s="43"/>
      <c r="NSX38" s="43"/>
      <c r="NSY38" s="43"/>
      <c r="NSZ38" s="43"/>
      <c r="NTA38" s="43"/>
      <c r="NTB38" s="43"/>
      <c r="NTC38" s="43"/>
      <c r="NTD38" s="43"/>
      <c r="NTE38" s="43"/>
      <c r="NTF38" s="43"/>
      <c r="NTG38" s="43"/>
      <c r="NTH38" s="43"/>
      <c r="NTI38" s="43"/>
      <c r="NTJ38" s="43"/>
      <c r="NTK38" s="43"/>
      <c r="NTL38" s="43"/>
      <c r="NTM38" s="43"/>
      <c r="NTN38" s="43"/>
      <c r="NTO38" s="43"/>
      <c r="NTP38" s="43"/>
      <c r="NTQ38" s="43"/>
      <c r="NTR38" s="43"/>
      <c r="NTS38" s="43"/>
      <c r="NTT38" s="43"/>
      <c r="NTU38" s="43"/>
      <c r="NTV38" s="43"/>
      <c r="NTW38" s="43"/>
      <c r="NTX38" s="43"/>
      <c r="NTY38" s="43"/>
      <c r="NTZ38" s="43"/>
      <c r="NUA38" s="43"/>
      <c r="NUB38" s="43"/>
      <c r="NUC38" s="43"/>
      <c r="NUD38" s="43"/>
      <c r="NUE38" s="43"/>
      <c r="NUF38" s="43"/>
      <c r="NUG38" s="43"/>
      <c r="NUH38" s="43"/>
      <c r="NUI38" s="43"/>
      <c r="NUJ38" s="43"/>
      <c r="NUK38" s="43"/>
      <c r="NUL38" s="43"/>
      <c r="NUM38" s="43"/>
      <c r="NUN38" s="43"/>
      <c r="NUO38" s="43"/>
      <c r="NUP38" s="43"/>
      <c r="NUQ38" s="43"/>
      <c r="NUR38" s="43"/>
      <c r="NUS38" s="43"/>
      <c r="NUT38" s="43"/>
      <c r="NUU38" s="43"/>
      <c r="NUV38" s="43"/>
      <c r="NUW38" s="43"/>
      <c r="NUX38" s="43"/>
      <c r="NUY38" s="43"/>
      <c r="NUZ38" s="43"/>
      <c r="NVA38" s="43"/>
      <c r="NVB38" s="43"/>
      <c r="NVC38" s="43"/>
      <c r="NVD38" s="43"/>
      <c r="NVE38" s="43"/>
      <c r="NVF38" s="43"/>
      <c r="NVG38" s="43"/>
      <c r="NVH38" s="43"/>
      <c r="NVI38" s="43"/>
      <c r="NVJ38" s="43"/>
      <c r="NVK38" s="43"/>
      <c r="NVL38" s="43"/>
      <c r="NVM38" s="43"/>
      <c r="NVN38" s="43"/>
      <c r="NVO38" s="43"/>
      <c r="NVP38" s="43"/>
      <c r="NVQ38" s="43"/>
      <c r="NVR38" s="43"/>
      <c r="NVS38" s="43"/>
      <c r="NVT38" s="43"/>
      <c r="NVU38" s="43"/>
      <c r="NVV38" s="43"/>
      <c r="NVW38" s="43"/>
      <c r="NVX38" s="43"/>
      <c r="NVY38" s="43"/>
      <c r="NVZ38" s="43"/>
      <c r="NWA38" s="43"/>
      <c r="NWB38" s="43"/>
      <c r="NWC38" s="43"/>
      <c r="NWD38" s="43"/>
      <c r="NWE38" s="43"/>
      <c r="NWF38" s="43"/>
      <c r="NWG38" s="43"/>
      <c r="NWH38" s="43"/>
      <c r="NWI38" s="43"/>
      <c r="NWJ38" s="43"/>
      <c r="NWK38" s="43"/>
      <c r="NWL38" s="43"/>
      <c r="NWM38" s="43"/>
      <c r="NWN38" s="43"/>
      <c r="NWO38" s="43"/>
      <c r="NWP38" s="43"/>
      <c r="NWQ38" s="43"/>
      <c r="NWR38" s="43"/>
      <c r="NWS38" s="43"/>
      <c r="NWT38" s="43"/>
      <c r="NWU38" s="43"/>
      <c r="NWV38" s="43"/>
      <c r="NWW38" s="43"/>
      <c r="NWX38" s="43"/>
      <c r="NWY38" s="43"/>
      <c r="NWZ38" s="43"/>
      <c r="NXA38" s="43"/>
      <c r="NXB38" s="43"/>
      <c r="NXC38" s="43"/>
      <c r="NXD38" s="43"/>
      <c r="NXE38" s="43"/>
      <c r="NXF38" s="43"/>
      <c r="NXG38" s="43"/>
      <c r="NXH38" s="43"/>
      <c r="NXI38" s="43"/>
      <c r="NXJ38" s="43"/>
      <c r="NXK38" s="43"/>
      <c r="NXL38" s="43"/>
      <c r="NXM38" s="43"/>
      <c r="NXN38" s="43"/>
      <c r="NXO38" s="43"/>
      <c r="NXP38" s="43"/>
      <c r="NXQ38" s="43"/>
      <c r="NXR38" s="43"/>
      <c r="NXS38" s="43"/>
      <c r="NXT38" s="43"/>
      <c r="NXU38" s="43"/>
      <c r="NXV38" s="43"/>
      <c r="NXW38" s="43"/>
      <c r="NXX38" s="43"/>
      <c r="NXY38" s="43"/>
      <c r="NXZ38" s="43"/>
      <c r="NYA38" s="43"/>
      <c r="NYB38" s="43"/>
      <c r="NYC38" s="43"/>
      <c r="NYD38" s="43"/>
      <c r="NYE38" s="43"/>
      <c r="NYF38" s="43"/>
      <c r="NYG38" s="43"/>
      <c r="NYH38" s="43"/>
      <c r="NYI38" s="43"/>
      <c r="NYJ38" s="43"/>
      <c r="NYK38" s="43"/>
      <c r="NYL38" s="43"/>
      <c r="NYM38" s="43"/>
      <c r="NYN38" s="43"/>
      <c r="NYO38" s="43"/>
      <c r="NYP38" s="43"/>
      <c r="NYQ38" s="43"/>
      <c r="NYR38" s="43"/>
      <c r="NYS38" s="43"/>
      <c r="NYT38" s="43"/>
      <c r="NYU38" s="43"/>
      <c r="NYV38" s="43"/>
      <c r="NYW38" s="43"/>
      <c r="NYX38" s="43"/>
      <c r="NYY38" s="43"/>
      <c r="NYZ38" s="43"/>
      <c r="NZA38" s="43"/>
      <c r="NZB38" s="43"/>
      <c r="NZC38" s="43"/>
      <c r="NZD38" s="43"/>
      <c r="NZE38" s="43"/>
      <c r="NZF38" s="43"/>
      <c r="NZG38" s="43"/>
      <c r="NZH38" s="43"/>
      <c r="NZI38" s="43"/>
      <c r="NZJ38" s="43"/>
      <c r="NZK38" s="43"/>
      <c r="NZL38" s="43"/>
      <c r="NZM38" s="43"/>
      <c r="NZN38" s="43"/>
      <c r="NZO38" s="43"/>
      <c r="NZP38" s="43"/>
      <c r="NZQ38" s="43"/>
      <c r="NZR38" s="43"/>
      <c r="NZS38" s="43"/>
      <c r="NZT38" s="43"/>
      <c r="NZU38" s="43"/>
      <c r="NZV38" s="43"/>
      <c r="NZW38" s="43"/>
      <c r="NZX38" s="43"/>
      <c r="NZY38" s="43"/>
      <c r="NZZ38" s="43"/>
      <c r="OAA38" s="43"/>
      <c r="OAB38" s="43"/>
      <c r="OAC38" s="43"/>
      <c r="OAD38" s="43"/>
      <c r="OAE38" s="43"/>
      <c r="OAF38" s="43"/>
      <c r="OAG38" s="43"/>
      <c r="OAH38" s="43"/>
      <c r="OAI38" s="43"/>
      <c r="OAJ38" s="43"/>
      <c r="OAK38" s="43"/>
      <c r="OAL38" s="43"/>
      <c r="OAM38" s="43"/>
      <c r="OAN38" s="43"/>
      <c r="OAO38" s="43"/>
      <c r="OAP38" s="43"/>
      <c r="OAQ38" s="43"/>
      <c r="OAR38" s="43"/>
      <c r="OAS38" s="43"/>
      <c r="OAT38" s="43"/>
      <c r="OAU38" s="43"/>
      <c r="OAV38" s="43"/>
      <c r="OAW38" s="43"/>
      <c r="OAX38" s="43"/>
      <c r="OAY38" s="43"/>
      <c r="OAZ38" s="43"/>
      <c r="OBA38" s="43"/>
      <c r="OBB38" s="43"/>
      <c r="OBC38" s="43"/>
      <c r="OBD38" s="43"/>
      <c r="OBE38" s="43"/>
      <c r="OBF38" s="43"/>
      <c r="OBG38" s="43"/>
      <c r="OBH38" s="43"/>
      <c r="OBI38" s="43"/>
      <c r="OBJ38" s="43"/>
      <c r="OBK38" s="43"/>
      <c r="OBL38" s="43"/>
      <c r="OBM38" s="43"/>
      <c r="OBN38" s="43"/>
      <c r="OBO38" s="43"/>
      <c r="OBP38" s="43"/>
      <c r="OBQ38" s="43"/>
      <c r="OBR38" s="43"/>
      <c r="OBS38" s="43"/>
      <c r="OBT38" s="43"/>
      <c r="OBU38" s="43"/>
      <c r="OBV38" s="43"/>
      <c r="OBW38" s="43"/>
      <c r="OBX38" s="43"/>
      <c r="OBY38" s="43"/>
      <c r="OBZ38" s="43"/>
      <c r="OCA38" s="43"/>
      <c r="OCB38" s="43"/>
      <c r="OCC38" s="43"/>
      <c r="OCD38" s="43"/>
      <c r="OCE38" s="43"/>
      <c r="OCF38" s="43"/>
      <c r="OCG38" s="43"/>
      <c r="OCH38" s="43"/>
      <c r="OCI38" s="43"/>
      <c r="OCJ38" s="43"/>
      <c r="OCK38" s="43"/>
      <c r="OCL38" s="43"/>
      <c r="OCM38" s="43"/>
      <c r="OCN38" s="43"/>
      <c r="OCO38" s="43"/>
      <c r="OCP38" s="43"/>
      <c r="OCQ38" s="43"/>
      <c r="OCR38" s="43"/>
      <c r="OCS38" s="43"/>
      <c r="OCT38" s="43"/>
      <c r="OCU38" s="43"/>
      <c r="OCV38" s="43"/>
      <c r="OCW38" s="43"/>
      <c r="OCX38" s="43"/>
      <c r="OCY38" s="43"/>
      <c r="OCZ38" s="43"/>
      <c r="ODA38" s="43"/>
      <c r="ODB38" s="43"/>
      <c r="ODC38" s="43"/>
      <c r="ODD38" s="43"/>
      <c r="ODE38" s="43"/>
      <c r="ODF38" s="43"/>
      <c r="ODG38" s="43"/>
      <c r="ODH38" s="43"/>
      <c r="ODI38" s="43"/>
      <c r="ODJ38" s="43"/>
      <c r="ODK38" s="43"/>
      <c r="ODL38" s="43"/>
      <c r="ODM38" s="43"/>
      <c r="ODN38" s="43"/>
      <c r="ODO38" s="43"/>
      <c r="ODP38" s="43"/>
      <c r="ODQ38" s="43"/>
      <c r="ODR38" s="43"/>
      <c r="ODS38" s="43"/>
      <c r="ODT38" s="43"/>
      <c r="ODU38" s="43"/>
      <c r="ODV38" s="43"/>
      <c r="ODW38" s="43"/>
      <c r="ODX38" s="43"/>
      <c r="ODY38" s="43"/>
      <c r="ODZ38" s="43"/>
      <c r="OEA38" s="43"/>
      <c r="OEB38" s="43"/>
      <c r="OEC38" s="43"/>
      <c r="OED38" s="43"/>
      <c r="OEE38" s="43"/>
      <c r="OEF38" s="43"/>
      <c r="OEG38" s="43"/>
      <c r="OEH38" s="43"/>
      <c r="OEI38" s="43"/>
      <c r="OEJ38" s="43"/>
      <c r="OEK38" s="43"/>
      <c r="OEL38" s="43"/>
      <c r="OEM38" s="43"/>
      <c r="OEN38" s="43"/>
      <c r="OEO38" s="43"/>
      <c r="OEP38" s="43"/>
      <c r="OEQ38" s="43"/>
      <c r="OER38" s="43"/>
      <c r="OES38" s="43"/>
      <c r="OET38" s="43"/>
      <c r="OEU38" s="43"/>
      <c r="OEV38" s="43"/>
      <c r="OEW38" s="43"/>
      <c r="OEX38" s="43"/>
      <c r="OEY38" s="43"/>
      <c r="OEZ38" s="43"/>
      <c r="OFA38" s="43"/>
      <c r="OFB38" s="43"/>
      <c r="OFC38" s="43"/>
      <c r="OFD38" s="43"/>
      <c r="OFE38" s="43"/>
      <c r="OFF38" s="43"/>
      <c r="OFG38" s="43"/>
      <c r="OFH38" s="43"/>
      <c r="OFI38" s="43"/>
      <c r="OFJ38" s="43"/>
      <c r="OFK38" s="43"/>
      <c r="OFL38" s="43"/>
      <c r="OFM38" s="43"/>
      <c r="OFN38" s="43"/>
      <c r="OFO38" s="43"/>
      <c r="OFP38" s="43"/>
      <c r="OFQ38" s="43"/>
      <c r="OFR38" s="43"/>
      <c r="OFS38" s="43"/>
      <c r="OFT38" s="43"/>
      <c r="OFU38" s="43"/>
      <c r="OFV38" s="43"/>
      <c r="OFW38" s="43"/>
      <c r="OFX38" s="43"/>
      <c r="OFY38" s="43"/>
      <c r="OFZ38" s="43"/>
      <c r="OGA38" s="43"/>
      <c r="OGB38" s="43"/>
      <c r="OGC38" s="43"/>
      <c r="OGD38" s="43"/>
      <c r="OGE38" s="43"/>
      <c r="OGF38" s="43"/>
      <c r="OGG38" s="43"/>
      <c r="OGH38" s="43"/>
      <c r="OGI38" s="43"/>
      <c r="OGJ38" s="43"/>
      <c r="OGK38" s="43"/>
      <c r="OGL38" s="43"/>
      <c r="OGM38" s="43"/>
      <c r="OGN38" s="43"/>
      <c r="OGO38" s="43"/>
      <c r="OGP38" s="43"/>
      <c r="OGQ38" s="43"/>
      <c r="OGR38" s="43"/>
      <c r="OGS38" s="43"/>
      <c r="OGT38" s="43"/>
      <c r="OGU38" s="43"/>
      <c r="OGV38" s="43"/>
      <c r="OGW38" s="43"/>
      <c r="OGX38" s="43"/>
      <c r="OGY38" s="43"/>
      <c r="OGZ38" s="43"/>
      <c r="OHA38" s="43"/>
      <c r="OHB38" s="43"/>
      <c r="OHC38" s="43"/>
      <c r="OHD38" s="43"/>
      <c r="OHE38" s="43"/>
      <c r="OHF38" s="43"/>
      <c r="OHG38" s="43"/>
      <c r="OHH38" s="43"/>
      <c r="OHI38" s="43"/>
      <c r="OHJ38" s="43"/>
      <c r="OHK38" s="43"/>
      <c r="OHL38" s="43"/>
      <c r="OHM38" s="43"/>
      <c r="OHN38" s="43"/>
      <c r="OHO38" s="43"/>
      <c r="OHP38" s="43"/>
      <c r="OHQ38" s="43"/>
      <c r="OHR38" s="43"/>
      <c r="OHS38" s="43"/>
      <c r="OHT38" s="43"/>
      <c r="OHU38" s="43"/>
      <c r="OHV38" s="43"/>
      <c r="OHW38" s="43"/>
      <c r="OHX38" s="43"/>
      <c r="OHY38" s="43"/>
      <c r="OHZ38" s="43"/>
      <c r="OIA38" s="43"/>
      <c r="OIB38" s="43"/>
      <c r="OIC38" s="43"/>
      <c r="OID38" s="43"/>
      <c r="OIE38" s="43"/>
      <c r="OIF38" s="43"/>
      <c r="OIG38" s="43"/>
      <c r="OIH38" s="43"/>
      <c r="OII38" s="43"/>
      <c r="OIJ38" s="43"/>
      <c r="OIK38" s="43"/>
      <c r="OIL38" s="43"/>
      <c r="OIM38" s="43"/>
      <c r="OIN38" s="43"/>
      <c r="OIO38" s="43"/>
      <c r="OIP38" s="43"/>
      <c r="OIQ38" s="43"/>
      <c r="OIR38" s="43"/>
      <c r="OIS38" s="43"/>
      <c r="OIT38" s="43"/>
      <c r="OIU38" s="43"/>
      <c r="OIV38" s="43"/>
      <c r="OIW38" s="43"/>
      <c r="OIX38" s="43"/>
      <c r="OIY38" s="43"/>
      <c r="OIZ38" s="43"/>
      <c r="OJA38" s="43"/>
      <c r="OJB38" s="43"/>
      <c r="OJC38" s="43"/>
      <c r="OJD38" s="43"/>
      <c r="OJE38" s="43"/>
      <c r="OJF38" s="43"/>
      <c r="OJG38" s="43"/>
      <c r="OJH38" s="43"/>
      <c r="OJI38" s="43"/>
      <c r="OJJ38" s="43"/>
      <c r="OJK38" s="43"/>
      <c r="OJL38" s="43"/>
      <c r="OJM38" s="43"/>
      <c r="OJN38" s="43"/>
      <c r="OJO38" s="43"/>
      <c r="OJP38" s="43"/>
      <c r="OJQ38" s="43"/>
      <c r="OJR38" s="43"/>
      <c r="OJS38" s="43"/>
      <c r="OJT38" s="43"/>
      <c r="OJU38" s="43"/>
      <c r="OJV38" s="43"/>
      <c r="OJW38" s="43"/>
      <c r="OJX38" s="43"/>
      <c r="OJY38" s="43"/>
      <c r="OJZ38" s="43"/>
      <c r="OKA38" s="43"/>
      <c r="OKB38" s="43"/>
      <c r="OKC38" s="43"/>
      <c r="OKD38" s="43"/>
      <c r="OKE38" s="43"/>
      <c r="OKF38" s="43"/>
      <c r="OKG38" s="43"/>
      <c r="OKH38" s="43"/>
      <c r="OKI38" s="43"/>
      <c r="OKJ38" s="43"/>
      <c r="OKK38" s="43"/>
      <c r="OKL38" s="43"/>
      <c r="OKM38" s="43"/>
      <c r="OKN38" s="43"/>
      <c r="OKO38" s="43"/>
      <c r="OKP38" s="43"/>
      <c r="OKQ38" s="43"/>
      <c r="OKR38" s="43"/>
      <c r="OKS38" s="43"/>
      <c r="OKT38" s="43"/>
      <c r="OKU38" s="43"/>
      <c r="OKV38" s="43"/>
      <c r="OKW38" s="43"/>
      <c r="OKX38" s="43"/>
      <c r="OKY38" s="43"/>
      <c r="OKZ38" s="43"/>
      <c r="OLA38" s="43"/>
      <c r="OLB38" s="43"/>
      <c r="OLC38" s="43"/>
      <c r="OLD38" s="43"/>
      <c r="OLE38" s="43"/>
      <c r="OLF38" s="43"/>
      <c r="OLG38" s="43"/>
      <c r="OLH38" s="43"/>
      <c r="OLI38" s="43"/>
      <c r="OLJ38" s="43"/>
      <c r="OLK38" s="43"/>
      <c r="OLL38" s="43"/>
      <c r="OLM38" s="43"/>
      <c r="OLN38" s="43"/>
      <c r="OLO38" s="43"/>
      <c r="OLP38" s="43"/>
      <c r="OLQ38" s="43"/>
      <c r="OLR38" s="43"/>
      <c r="OLS38" s="43"/>
      <c r="OLT38" s="43"/>
      <c r="OLU38" s="43"/>
      <c r="OLV38" s="43"/>
      <c r="OLW38" s="43"/>
      <c r="OLX38" s="43"/>
      <c r="OLY38" s="43"/>
      <c r="OLZ38" s="43"/>
      <c r="OMA38" s="43"/>
      <c r="OMB38" s="43"/>
      <c r="OMC38" s="43"/>
      <c r="OMD38" s="43"/>
      <c r="OME38" s="43"/>
      <c r="OMF38" s="43"/>
      <c r="OMG38" s="43"/>
      <c r="OMH38" s="43"/>
      <c r="OMI38" s="43"/>
      <c r="OMJ38" s="43"/>
      <c r="OMK38" s="43"/>
      <c r="OML38" s="43"/>
      <c r="OMM38" s="43"/>
      <c r="OMN38" s="43"/>
      <c r="OMO38" s="43"/>
      <c r="OMP38" s="43"/>
      <c r="OMQ38" s="43"/>
      <c r="OMR38" s="43"/>
      <c r="OMS38" s="43"/>
      <c r="OMT38" s="43"/>
      <c r="OMU38" s="43"/>
      <c r="OMV38" s="43"/>
      <c r="OMW38" s="43"/>
      <c r="OMX38" s="43"/>
      <c r="OMY38" s="43"/>
      <c r="OMZ38" s="43"/>
      <c r="ONA38" s="43"/>
      <c r="ONB38" s="43"/>
      <c r="ONC38" s="43"/>
      <c r="OND38" s="43"/>
      <c r="ONE38" s="43"/>
      <c r="ONF38" s="43"/>
      <c r="ONG38" s="43"/>
      <c r="ONH38" s="43"/>
      <c r="ONI38" s="43"/>
      <c r="ONJ38" s="43"/>
      <c r="ONK38" s="43"/>
      <c r="ONL38" s="43"/>
      <c r="ONM38" s="43"/>
      <c r="ONN38" s="43"/>
      <c r="ONO38" s="43"/>
      <c r="ONP38" s="43"/>
      <c r="ONQ38" s="43"/>
      <c r="ONR38" s="43"/>
      <c r="ONS38" s="43"/>
      <c r="ONT38" s="43"/>
      <c r="ONU38" s="43"/>
      <c r="ONV38" s="43"/>
      <c r="ONW38" s="43"/>
      <c r="ONX38" s="43"/>
      <c r="ONY38" s="43"/>
      <c r="ONZ38" s="43"/>
      <c r="OOA38" s="43"/>
      <c r="OOB38" s="43"/>
      <c r="OOC38" s="43"/>
      <c r="OOD38" s="43"/>
      <c r="OOE38" s="43"/>
      <c r="OOF38" s="43"/>
      <c r="OOG38" s="43"/>
      <c r="OOH38" s="43"/>
      <c r="OOI38" s="43"/>
      <c r="OOJ38" s="43"/>
      <c r="OOK38" s="43"/>
      <c r="OOL38" s="43"/>
      <c r="OOM38" s="43"/>
      <c r="OON38" s="43"/>
      <c r="OOO38" s="43"/>
      <c r="OOP38" s="43"/>
      <c r="OOQ38" s="43"/>
      <c r="OOR38" s="43"/>
      <c r="OOS38" s="43"/>
      <c r="OOT38" s="43"/>
      <c r="OOU38" s="43"/>
      <c r="OOV38" s="43"/>
      <c r="OOW38" s="43"/>
      <c r="OOX38" s="43"/>
      <c r="OOY38" s="43"/>
      <c r="OOZ38" s="43"/>
      <c r="OPA38" s="43"/>
      <c r="OPB38" s="43"/>
      <c r="OPC38" s="43"/>
      <c r="OPD38" s="43"/>
      <c r="OPE38" s="43"/>
      <c r="OPF38" s="43"/>
      <c r="OPG38" s="43"/>
      <c r="OPH38" s="43"/>
      <c r="OPI38" s="43"/>
      <c r="OPJ38" s="43"/>
      <c r="OPK38" s="43"/>
      <c r="OPL38" s="43"/>
      <c r="OPM38" s="43"/>
      <c r="OPN38" s="43"/>
      <c r="OPO38" s="43"/>
      <c r="OPP38" s="43"/>
      <c r="OPQ38" s="43"/>
      <c r="OPR38" s="43"/>
      <c r="OPS38" s="43"/>
      <c r="OPT38" s="43"/>
      <c r="OPU38" s="43"/>
      <c r="OPV38" s="43"/>
      <c r="OPW38" s="43"/>
      <c r="OPX38" s="43"/>
      <c r="OPY38" s="43"/>
      <c r="OPZ38" s="43"/>
      <c r="OQA38" s="43"/>
      <c r="OQB38" s="43"/>
      <c r="OQC38" s="43"/>
      <c r="OQD38" s="43"/>
      <c r="OQE38" s="43"/>
      <c r="OQF38" s="43"/>
      <c r="OQG38" s="43"/>
      <c r="OQH38" s="43"/>
      <c r="OQI38" s="43"/>
      <c r="OQJ38" s="43"/>
      <c r="OQK38" s="43"/>
      <c r="OQL38" s="43"/>
      <c r="OQM38" s="43"/>
      <c r="OQN38" s="43"/>
      <c r="OQO38" s="43"/>
      <c r="OQP38" s="43"/>
      <c r="OQQ38" s="43"/>
      <c r="OQR38" s="43"/>
      <c r="OQS38" s="43"/>
      <c r="OQT38" s="43"/>
      <c r="OQU38" s="43"/>
      <c r="OQV38" s="43"/>
      <c r="OQW38" s="43"/>
      <c r="OQX38" s="43"/>
      <c r="OQY38" s="43"/>
      <c r="OQZ38" s="43"/>
      <c r="ORA38" s="43"/>
      <c r="ORB38" s="43"/>
      <c r="ORC38" s="43"/>
      <c r="ORD38" s="43"/>
      <c r="ORE38" s="43"/>
      <c r="ORF38" s="43"/>
      <c r="ORG38" s="43"/>
      <c r="ORH38" s="43"/>
      <c r="ORI38" s="43"/>
      <c r="ORJ38" s="43"/>
      <c r="ORK38" s="43"/>
      <c r="ORL38" s="43"/>
      <c r="ORM38" s="43"/>
      <c r="ORN38" s="43"/>
      <c r="ORO38" s="43"/>
      <c r="ORP38" s="43"/>
      <c r="ORQ38" s="43"/>
      <c r="ORR38" s="43"/>
      <c r="ORS38" s="43"/>
      <c r="ORT38" s="43"/>
      <c r="ORU38" s="43"/>
      <c r="ORV38" s="43"/>
      <c r="ORW38" s="43"/>
      <c r="ORX38" s="43"/>
      <c r="ORY38" s="43"/>
      <c r="ORZ38" s="43"/>
      <c r="OSA38" s="43"/>
      <c r="OSB38" s="43"/>
      <c r="OSC38" s="43"/>
      <c r="OSD38" s="43"/>
      <c r="OSE38" s="43"/>
      <c r="OSF38" s="43"/>
      <c r="OSG38" s="43"/>
      <c r="OSH38" s="43"/>
      <c r="OSI38" s="43"/>
      <c r="OSJ38" s="43"/>
      <c r="OSK38" s="43"/>
      <c r="OSL38" s="43"/>
      <c r="OSM38" s="43"/>
      <c r="OSN38" s="43"/>
      <c r="OSO38" s="43"/>
      <c r="OSP38" s="43"/>
      <c r="OSQ38" s="43"/>
      <c r="OSR38" s="43"/>
      <c r="OSS38" s="43"/>
      <c r="OST38" s="43"/>
      <c r="OSU38" s="43"/>
      <c r="OSV38" s="43"/>
      <c r="OSW38" s="43"/>
      <c r="OSX38" s="43"/>
      <c r="OSY38" s="43"/>
      <c r="OSZ38" s="43"/>
      <c r="OTA38" s="43"/>
      <c r="OTB38" s="43"/>
      <c r="OTC38" s="43"/>
      <c r="OTD38" s="43"/>
      <c r="OTE38" s="43"/>
      <c r="OTF38" s="43"/>
      <c r="OTG38" s="43"/>
      <c r="OTH38" s="43"/>
      <c r="OTI38" s="43"/>
      <c r="OTJ38" s="43"/>
      <c r="OTK38" s="43"/>
      <c r="OTL38" s="43"/>
      <c r="OTM38" s="43"/>
      <c r="OTN38" s="43"/>
      <c r="OTO38" s="43"/>
      <c r="OTP38" s="43"/>
      <c r="OTQ38" s="43"/>
      <c r="OTR38" s="43"/>
      <c r="OTS38" s="43"/>
      <c r="OTT38" s="43"/>
      <c r="OTU38" s="43"/>
      <c r="OTV38" s="43"/>
      <c r="OTW38" s="43"/>
      <c r="OTX38" s="43"/>
      <c r="OTY38" s="43"/>
      <c r="OTZ38" s="43"/>
      <c r="OUA38" s="43"/>
      <c r="OUB38" s="43"/>
      <c r="OUC38" s="43"/>
      <c r="OUD38" s="43"/>
      <c r="OUE38" s="43"/>
      <c r="OUF38" s="43"/>
      <c r="OUG38" s="43"/>
      <c r="OUH38" s="43"/>
      <c r="OUI38" s="43"/>
      <c r="OUJ38" s="43"/>
      <c r="OUK38" s="43"/>
      <c r="OUL38" s="43"/>
      <c r="OUM38" s="43"/>
      <c r="OUN38" s="43"/>
      <c r="OUO38" s="43"/>
      <c r="OUP38" s="43"/>
      <c r="OUQ38" s="43"/>
      <c r="OUR38" s="43"/>
      <c r="OUS38" s="43"/>
      <c r="OUT38" s="43"/>
      <c r="OUU38" s="43"/>
      <c r="OUV38" s="43"/>
      <c r="OUW38" s="43"/>
      <c r="OUX38" s="43"/>
      <c r="OUY38" s="43"/>
      <c r="OUZ38" s="43"/>
      <c r="OVA38" s="43"/>
      <c r="OVB38" s="43"/>
      <c r="OVC38" s="43"/>
      <c r="OVD38" s="43"/>
      <c r="OVE38" s="43"/>
      <c r="OVF38" s="43"/>
      <c r="OVG38" s="43"/>
      <c r="OVH38" s="43"/>
      <c r="OVI38" s="43"/>
      <c r="OVJ38" s="43"/>
      <c r="OVK38" s="43"/>
      <c r="OVL38" s="43"/>
      <c r="OVM38" s="43"/>
      <c r="OVN38" s="43"/>
      <c r="OVO38" s="43"/>
      <c r="OVP38" s="43"/>
      <c r="OVQ38" s="43"/>
      <c r="OVR38" s="43"/>
      <c r="OVS38" s="43"/>
      <c r="OVT38" s="43"/>
      <c r="OVU38" s="43"/>
      <c r="OVV38" s="43"/>
      <c r="OVW38" s="43"/>
      <c r="OVX38" s="43"/>
      <c r="OVY38" s="43"/>
      <c r="OVZ38" s="43"/>
      <c r="OWA38" s="43"/>
      <c r="OWB38" s="43"/>
      <c r="OWC38" s="43"/>
      <c r="OWD38" s="43"/>
      <c r="OWE38" s="43"/>
      <c r="OWF38" s="43"/>
      <c r="OWG38" s="43"/>
      <c r="OWH38" s="43"/>
      <c r="OWI38" s="43"/>
      <c r="OWJ38" s="43"/>
      <c r="OWK38" s="43"/>
      <c r="OWL38" s="43"/>
      <c r="OWM38" s="43"/>
      <c r="OWN38" s="43"/>
      <c r="OWO38" s="43"/>
      <c r="OWP38" s="43"/>
      <c r="OWQ38" s="43"/>
      <c r="OWR38" s="43"/>
      <c r="OWS38" s="43"/>
      <c r="OWT38" s="43"/>
      <c r="OWU38" s="43"/>
      <c r="OWV38" s="43"/>
      <c r="OWW38" s="43"/>
      <c r="OWX38" s="43"/>
      <c r="OWY38" s="43"/>
      <c r="OWZ38" s="43"/>
      <c r="OXA38" s="43"/>
      <c r="OXB38" s="43"/>
      <c r="OXC38" s="43"/>
      <c r="OXD38" s="43"/>
      <c r="OXE38" s="43"/>
      <c r="OXF38" s="43"/>
      <c r="OXG38" s="43"/>
      <c r="OXH38" s="43"/>
      <c r="OXI38" s="43"/>
      <c r="OXJ38" s="43"/>
      <c r="OXK38" s="43"/>
      <c r="OXL38" s="43"/>
      <c r="OXM38" s="43"/>
      <c r="OXN38" s="43"/>
      <c r="OXO38" s="43"/>
      <c r="OXP38" s="43"/>
      <c r="OXQ38" s="43"/>
      <c r="OXR38" s="43"/>
      <c r="OXS38" s="43"/>
      <c r="OXT38" s="43"/>
      <c r="OXU38" s="43"/>
      <c r="OXV38" s="43"/>
      <c r="OXW38" s="43"/>
      <c r="OXX38" s="43"/>
      <c r="OXY38" s="43"/>
      <c r="OXZ38" s="43"/>
      <c r="OYA38" s="43"/>
      <c r="OYB38" s="43"/>
      <c r="OYC38" s="43"/>
      <c r="OYD38" s="43"/>
      <c r="OYE38" s="43"/>
      <c r="OYF38" s="43"/>
      <c r="OYG38" s="43"/>
      <c r="OYH38" s="43"/>
      <c r="OYI38" s="43"/>
      <c r="OYJ38" s="43"/>
      <c r="OYK38" s="43"/>
      <c r="OYL38" s="43"/>
      <c r="OYM38" s="43"/>
      <c r="OYN38" s="43"/>
      <c r="OYO38" s="43"/>
      <c r="OYP38" s="43"/>
      <c r="OYQ38" s="43"/>
      <c r="OYR38" s="43"/>
      <c r="OYS38" s="43"/>
      <c r="OYT38" s="43"/>
      <c r="OYU38" s="43"/>
      <c r="OYV38" s="43"/>
      <c r="OYW38" s="43"/>
      <c r="OYX38" s="43"/>
      <c r="OYY38" s="43"/>
      <c r="OYZ38" s="43"/>
      <c r="OZA38" s="43"/>
      <c r="OZB38" s="43"/>
      <c r="OZC38" s="43"/>
      <c r="OZD38" s="43"/>
      <c r="OZE38" s="43"/>
      <c r="OZF38" s="43"/>
      <c r="OZG38" s="43"/>
      <c r="OZH38" s="43"/>
      <c r="OZI38" s="43"/>
      <c r="OZJ38" s="43"/>
      <c r="OZK38" s="43"/>
      <c r="OZL38" s="43"/>
      <c r="OZM38" s="43"/>
      <c r="OZN38" s="43"/>
      <c r="OZO38" s="43"/>
      <c r="OZP38" s="43"/>
      <c r="OZQ38" s="43"/>
      <c r="OZR38" s="43"/>
      <c r="OZS38" s="43"/>
      <c r="OZT38" s="43"/>
      <c r="OZU38" s="43"/>
      <c r="OZV38" s="43"/>
      <c r="OZW38" s="43"/>
      <c r="OZX38" s="43"/>
      <c r="OZY38" s="43"/>
      <c r="OZZ38" s="43"/>
      <c r="PAA38" s="43"/>
      <c r="PAB38" s="43"/>
      <c r="PAC38" s="43"/>
      <c r="PAD38" s="43"/>
      <c r="PAE38" s="43"/>
      <c r="PAF38" s="43"/>
      <c r="PAG38" s="43"/>
      <c r="PAH38" s="43"/>
      <c r="PAI38" s="43"/>
      <c r="PAJ38" s="43"/>
      <c r="PAK38" s="43"/>
      <c r="PAL38" s="43"/>
      <c r="PAM38" s="43"/>
      <c r="PAN38" s="43"/>
      <c r="PAO38" s="43"/>
      <c r="PAP38" s="43"/>
      <c r="PAQ38" s="43"/>
      <c r="PAR38" s="43"/>
      <c r="PAS38" s="43"/>
      <c r="PAT38" s="43"/>
      <c r="PAU38" s="43"/>
      <c r="PAV38" s="43"/>
      <c r="PAW38" s="43"/>
      <c r="PAX38" s="43"/>
      <c r="PAY38" s="43"/>
      <c r="PAZ38" s="43"/>
      <c r="PBA38" s="43"/>
      <c r="PBB38" s="43"/>
      <c r="PBC38" s="43"/>
      <c r="PBD38" s="43"/>
      <c r="PBE38" s="43"/>
      <c r="PBF38" s="43"/>
      <c r="PBG38" s="43"/>
      <c r="PBH38" s="43"/>
      <c r="PBI38" s="43"/>
      <c r="PBJ38" s="43"/>
      <c r="PBK38" s="43"/>
      <c r="PBL38" s="43"/>
      <c r="PBM38" s="43"/>
      <c r="PBN38" s="43"/>
      <c r="PBO38" s="43"/>
      <c r="PBP38" s="43"/>
      <c r="PBQ38" s="43"/>
      <c r="PBR38" s="43"/>
      <c r="PBS38" s="43"/>
      <c r="PBT38" s="43"/>
      <c r="PBU38" s="43"/>
      <c r="PBV38" s="43"/>
      <c r="PBW38" s="43"/>
      <c r="PBX38" s="43"/>
      <c r="PBY38" s="43"/>
      <c r="PBZ38" s="43"/>
      <c r="PCA38" s="43"/>
      <c r="PCB38" s="43"/>
      <c r="PCC38" s="43"/>
      <c r="PCD38" s="43"/>
      <c r="PCE38" s="43"/>
      <c r="PCF38" s="43"/>
      <c r="PCG38" s="43"/>
      <c r="PCH38" s="43"/>
      <c r="PCI38" s="43"/>
      <c r="PCJ38" s="43"/>
      <c r="PCK38" s="43"/>
      <c r="PCL38" s="43"/>
      <c r="PCM38" s="43"/>
      <c r="PCN38" s="43"/>
      <c r="PCO38" s="43"/>
      <c r="PCP38" s="43"/>
      <c r="PCQ38" s="43"/>
      <c r="PCR38" s="43"/>
      <c r="PCS38" s="43"/>
      <c r="PCT38" s="43"/>
      <c r="PCU38" s="43"/>
      <c r="PCV38" s="43"/>
      <c r="PCW38" s="43"/>
      <c r="PCX38" s="43"/>
      <c r="PCY38" s="43"/>
      <c r="PCZ38" s="43"/>
      <c r="PDA38" s="43"/>
      <c r="PDB38" s="43"/>
      <c r="PDC38" s="43"/>
      <c r="PDD38" s="43"/>
      <c r="PDE38" s="43"/>
      <c r="PDF38" s="43"/>
      <c r="PDG38" s="43"/>
      <c r="PDH38" s="43"/>
      <c r="PDI38" s="43"/>
      <c r="PDJ38" s="43"/>
      <c r="PDK38" s="43"/>
      <c r="PDL38" s="43"/>
      <c r="PDM38" s="43"/>
      <c r="PDN38" s="43"/>
      <c r="PDO38" s="43"/>
      <c r="PDP38" s="43"/>
      <c r="PDQ38" s="43"/>
      <c r="PDR38" s="43"/>
      <c r="PDS38" s="43"/>
      <c r="PDT38" s="43"/>
      <c r="PDU38" s="43"/>
      <c r="PDV38" s="43"/>
      <c r="PDW38" s="43"/>
      <c r="PDX38" s="43"/>
      <c r="PDY38" s="43"/>
      <c r="PDZ38" s="43"/>
      <c r="PEA38" s="43"/>
      <c r="PEB38" s="43"/>
      <c r="PEC38" s="43"/>
      <c r="PED38" s="43"/>
      <c r="PEE38" s="43"/>
      <c r="PEF38" s="43"/>
      <c r="PEG38" s="43"/>
      <c r="PEH38" s="43"/>
      <c r="PEI38" s="43"/>
      <c r="PEJ38" s="43"/>
      <c r="PEK38" s="43"/>
      <c r="PEL38" s="43"/>
      <c r="PEM38" s="43"/>
      <c r="PEN38" s="43"/>
      <c r="PEO38" s="43"/>
      <c r="PEP38" s="43"/>
      <c r="PEQ38" s="43"/>
      <c r="PER38" s="43"/>
      <c r="PES38" s="43"/>
      <c r="PET38" s="43"/>
      <c r="PEU38" s="43"/>
      <c r="PEV38" s="43"/>
      <c r="PEW38" s="43"/>
      <c r="PEX38" s="43"/>
      <c r="PEY38" s="43"/>
      <c r="PEZ38" s="43"/>
      <c r="PFA38" s="43"/>
      <c r="PFB38" s="43"/>
      <c r="PFC38" s="43"/>
      <c r="PFD38" s="43"/>
      <c r="PFE38" s="43"/>
      <c r="PFF38" s="43"/>
      <c r="PFG38" s="43"/>
      <c r="PFH38" s="43"/>
      <c r="PFI38" s="43"/>
      <c r="PFJ38" s="43"/>
      <c r="PFK38" s="43"/>
      <c r="PFL38" s="43"/>
      <c r="PFM38" s="43"/>
      <c r="PFN38" s="43"/>
      <c r="PFO38" s="43"/>
      <c r="PFP38" s="43"/>
      <c r="PFQ38" s="43"/>
      <c r="PFR38" s="43"/>
      <c r="PFS38" s="43"/>
      <c r="PFT38" s="43"/>
      <c r="PFU38" s="43"/>
      <c r="PFV38" s="43"/>
      <c r="PFW38" s="43"/>
      <c r="PFX38" s="43"/>
      <c r="PFY38" s="43"/>
      <c r="PFZ38" s="43"/>
      <c r="PGA38" s="43"/>
      <c r="PGB38" s="43"/>
      <c r="PGC38" s="43"/>
      <c r="PGD38" s="43"/>
      <c r="PGE38" s="43"/>
      <c r="PGF38" s="43"/>
      <c r="PGG38" s="43"/>
      <c r="PGH38" s="43"/>
      <c r="PGI38" s="43"/>
      <c r="PGJ38" s="43"/>
      <c r="PGK38" s="43"/>
      <c r="PGL38" s="43"/>
      <c r="PGM38" s="43"/>
      <c r="PGN38" s="43"/>
      <c r="PGO38" s="43"/>
      <c r="PGP38" s="43"/>
      <c r="PGQ38" s="43"/>
      <c r="PGR38" s="43"/>
      <c r="PGS38" s="43"/>
      <c r="PGT38" s="43"/>
      <c r="PGU38" s="43"/>
      <c r="PGV38" s="43"/>
      <c r="PGW38" s="43"/>
      <c r="PGX38" s="43"/>
      <c r="PGY38" s="43"/>
      <c r="PGZ38" s="43"/>
      <c r="PHA38" s="43"/>
      <c r="PHB38" s="43"/>
      <c r="PHC38" s="43"/>
      <c r="PHD38" s="43"/>
      <c r="PHE38" s="43"/>
      <c r="PHF38" s="43"/>
      <c r="PHG38" s="43"/>
      <c r="PHH38" s="43"/>
      <c r="PHI38" s="43"/>
      <c r="PHJ38" s="43"/>
      <c r="PHK38" s="43"/>
      <c r="PHL38" s="43"/>
      <c r="PHM38" s="43"/>
      <c r="PHN38" s="43"/>
      <c r="PHO38" s="43"/>
      <c r="PHP38" s="43"/>
      <c r="PHQ38" s="43"/>
      <c r="PHR38" s="43"/>
      <c r="PHS38" s="43"/>
      <c r="PHT38" s="43"/>
      <c r="PHU38" s="43"/>
      <c r="PHV38" s="43"/>
      <c r="PHW38" s="43"/>
      <c r="PHX38" s="43"/>
      <c r="PHY38" s="43"/>
      <c r="PHZ38" s="43"/>
      <c r="PIA38" s="43"/>
      <c r="PIB38" s="43"/>
      <c r="PIC38" s="43"/>
      <c r="PID38" s="43"/>
      <c r="PIE38" s="43"/>
      <c r="PIF38" s="43"/>
      <c r="PIG38" s="43"/>
      <c r="PIH38" s="43"/>
      <c r="PII38" s="43"/>
      <c r="PIJ38" s="43"/>
      <c r="PIK38" s="43"/>
      <c r="PIL38" s="43"/>
      <c r="PIM38" s="43"/>
      <c r="PIN38" s="43"/>
      <c r="PIO38" s="43"/>
      <c r="PIP38" s="43"/>
      <c r="PIQ38" s="43"/>
      <c r="PIR38" s="43"/>
      <c r="PIS38" s="43"/>
      <c r="PIT38" s="43"/>
      <c r="PIU38" s="43"/>
      <c r="PIV38" s="43"/>
      <c r="PIW38" s="43"/>
      <c r="PIX38" s="43"/>
      <c r="PIY38" s="43"/>
      <c r="PIZ38" s="43"/>
      <c r="PJA38" s="43"/>
      <c r="PJB38" s="43"/>
      <c r="PJC38" s="43"/>
      <c r="PJD38" s="43"/>
      <c r="PJE38" s="43"/>
      <c r="PJF38" s="43"/>
      <c r="PJG38" s="43"/>
      <c r="PJH38" s="43"/>
      <c r="PJI38" s="43"/>
      <c r="PJJ38" s="43"/>
      <c r="PJK38" s="43"/>
      <c r="PJL38" s="43"/>
      <c r="PJM38" s="43"/>
      <c r="PJN38" s="43"/>
      <c r="PJO38" s="43"/>
      <c r="PJP38" s="43"/>
      <c r="PJQ38" s="43"/>
      <c r="PJR38" s="43"/>
      <c r="PJS38" s="43"/>
      <c r="PJT38" s="43"/>
      <c r="PJU38" s="43"/>
      <c r="PJV38" s="43"/>
      <c r="PJW38" s="43"/>
      <c r="PJX38" s="43"/>
      <c r="PJY38" s="43"/>
      <c r="PJZ38" s="43"/>
      <c r="PKA38" s="43"/>
      <c r="PKB38" s="43"/>
      <c r="PKC38" s="43"/>
      <c r="PKD38" s="43"/>
      <c r="PKE38" s="43"/>
      <c r="PKF38" s="43"/>
      <c r="PKG38" s="43"/>
      <c r="PKH38" s="43"/>
      <c r="PKI38" s="43"/>
      <c r="PKJ38" s="43"/>
      <c r="PKK38" s="43"/>
      <c r="PKL38" s="43"/>
      <c r="PKM38" s="43"/>
      <c r="PKN38" s="43"/>
      <c r="PKO38" s="43"/>
      <c r="PKP38" s="43"/>
      <c r="PKQ38" s="43"/>
      <c r="PKR38" s="43"/>
      <c r="PKS38" s="43"/>
      <c r="PKT38" s="43"/>
      <c r="PKU38" s="43"/>
      <c r="PKV38" s="43"/>
      <c r="PKW38" s="43"/>
      <c r="PKX38" s="43"/>
      <c r="PKY38" s="43"/>
      <c r="PKZ38" s="43"/>
      <c r="PLA38" s="43"/>
      <c r="PLB38" s="43"/>
      <c r="PLC38" s="43"/>
      <c r="PLD38" s="43"/>
      <c r="PLE38" s="43"/>
      <c r="PLF38" s="43"/>
      <c r="PLG38" s="43"/>
      <c r="PLH38" s="43"/>
      <c r="PLI38" s="43"/>
      <c r="PLJ38" s="43"/>
      <c r="PLK38" s="43"/>
      <c r="PLL38" s="43"/>
      <c r="PLM38" s="43"/>
      <c r="PLN38" s="43"/>
      <c r="PLO38" s="43"/>
      <c r="PLP38" s="43"/>
      <c r="PLQ38" s="43"/>
      <c r="PLR38" s="43"/>
      <c r="PLS38" s="43"/>
      <c r="PLT38" s="43"/>
      <c r="PLU38" s="43"/>
      <c r="PLV38" s="43"/>
      <c r="PLW38" s="43"/>
      <c r="PLX38" s="43"/>
      <c r="PLY38" s="43"/>
      <c r="PLZ38" s="43"/>
      <c r="PMA38" s="43"/>
      <c r="PMB38" s="43"/>
      <c r="PMC38" s="43"/>
      <c r="PMD38" s="43"/>
      <c r="PME38" s="43"/>
      <c r="PMF38" s="43"/>
      <c r="PMG38" s="43"/>
      <c r="PMH38" s="43"/>
      <c r="PMI38" s="43"/>
      <c r="PMJ38" s="43"/>
      <c r="PMK38" s="43"/>
      <c r="PML38" s="43"/>
      <c r="PMM38" s="43"/>
      <c r="PMN38" s="43"/>
      <c r="PMO38" s="43"/>
      <c r="PMP38" s="43"/>
      <c r="PMQ38" s="43"/>
      <c r="PMR38" s="43"/>
      <c r="PMS38" s="43"/>
      <c r="PMT38" s="43"/>
      <c r="PMU38" s="43"/>
      <c r="PMV38" s="43"/>
      <c r="PMW38" s="43"/>
      <c r="PMX38" s="43"/>
      <c r="PMY38" s="43"/>
      <c r="PMZ38" s="43"/>
      <c r="PNA38" s="43"/>
      <c r="PNB38" s="43"/>
      <c r="PNC38" s="43"/>
      <c r="PND38" s="43"/>
      <c r="PNE38" s="43"/>
      <c r="PNF38" s="43"/>
      <c r="PNG38" s="43"/>
      <c r="PNH38" s="43"/>
      <c r="PNI38" s="43"/>
      <c r="PNJ38" s="43"/>
      <c r="PNK38" s="43"/>
      <c r="PNL38" s="43"/>
      <c r="PNM38" s="43"/>
      <c r="PNN38" s="43"/>
      <c r="PNO38" s="43"/>
      <c r="PNP38" s="43"/>
      <c r="PNQ38" s="43"/>
      <c r="PNR38" s="43"/>
      <c r="PNS38" s="43"/>
      <c r="PNT38" s="43"/>
      <c r="PNU38" s="43"/>
      <c r="PNV38" s="43"/>
      <c r="PNW38" s="43"/>
      <c r="PNX38" s="43"/>
      <c r="PNY38" s="43"/>
      <c r="PNZ38" s="43"/>
      <c r="POA38" s="43"/>
      <c r="POB38" s="43"/>
      <c r="POC38" s="43"/>
      <c r="POD38" s="43"/>
      <c r="POE38" s="43"/>
      <c r="POF38" s="43"/>
      <c r="POG38" s="43"/>
      <c r="POH38" s="43"/>
      <c r="POI38" s="43"/>
      <c r="POJ38" s="43"/>
      <c r="POK38" s="43"/>
      <c r="POL38" s="43"/>
      <c r="POM38" s="43"/>
      <c r="PON38" s="43"/>
      <c r="POO38" s="43"/>
      <c r="POP38" s="43"/>
      <c r="POQ38" s="43"/>
      <c r="POR38" s="43"/>
      <c r="POS38" s="43"/>
      <c r="POT38" s="43"/>
      <c r="POU38" s="43"/>
      <c r="POV38" s="43"/>
      <c r="POW38" s="43"/>
      <c r="POX38" s="43"/>
      <c r="POY38" s="43"/>
      <c r="POZ38" s="43"/>
      <c r="PPA38" s="43"/>
      <c r="PPB38" s="43"/>
      <c r="PPC38" s="43"/>
      <c r="PPD38" s="43"/>
      <c r="PPE38" s="43"/>
      <c r="PPF38" s="43"/>
      <c r="PPG38" s="43"/>
      <c r="PPH38" s="43"/>
      <c r="PPI38" s="43"/>
      <c r="PPJ38" s="43"/>
      <c r="PPK38" s="43"/>
      <c r="PPL38" s="43"/>
      <c r="PPM38" s="43"/>
      <c r="PPN38" s="43"/>
      <c r="PPO38" s="43"/>
      <c r="PPP38" s="43"/>
      <c r="PPQ38" s="43"/>
      <c r="PPR38" s="43"/>
      <c r="PPS38" s="43"/>
      <c r="PPT38" s="43"/>
      <c r="PPU38" s="43"/>
      <c r="PPV38" s="43"/>
      <c r="PPW38" s="43"/>
      <c r="PPX38" s="43"/>
      <c r="PPY38" s="43"/>
      <c r="PPZ38" s="43"/>
      <c r="PQA38" s="43"/>
      <c r="PQB38" s="43"/>
      <c r="PQC38" s="43"/>
      <c r="PQD38" s="43"/>
      <c r="PQE38" s="43"/>
      <c r="PQF38" s="43"/>
      <c r="PQG38" s="43"/>
      <c r="PQH38" s="43"/>
      <c r="PQI38" s="43"/>
      <c r="PQJ38" s="43"/>
      <c r="PQK38" s="43"/>
      <c r="PQL38" s="43"/>
      <c r="PQM38" s="43"/>
      <c r="PQN38" s="43"/>
      <c r="PQO38" s="43"/>
      <c r="PQP38" s="43"/>
      <c r="PQQ38" s="43"/>
      <c r="PQR38" s="43"/>
      <c r="PQS38" s="43"/>
      <c r="PQT38" s="43"/>
      <c r="PQU38" s="43"/>
      <c r="PQV38" s="43"/>
      <c r="PQW38" s="43"/>
      <c r="PQX38" s="43"/>
      <c r="PQY38" s="43"/>
      <c r="PQZ38" s="43"/>
      <c r="PRA38" s="43"/>
      <c r="PRB38" s="43"/>
      <c r="PRC38" s="43"/>
      <c r="PRD38" s="43"/>
      <c r="PRE38" s="43"/>
      <c r="PRF38" s="43"/>
      <c r="PRG38" s="43"/>
      <c r="PRH38" s="43"/>
      <c r="PRI38" s="43"/>
      <c r="PRJ38" s="43"/>
      <c r="PRK38" s="43"/>
      <c r="PRL38" s="43"/>
      <c r="PRM38" s="43"/>
      <c r="PRN38" s="43"/>
      <c r="PRO38" s="43"/>
      <c r="PRP38" s="43"/>
      <c r="PRQ38" s="43"/>
      <c r="PRR38" s="43"/>
      <c r="PRS38" s="43"/>
      <c r="PRT38" s="43"/>
      <c r="PRU38" s="43"/>
      <c r="PRV38" s="43"/>
      <c r="PRW38" s="43"/>
      <c r="PRX38" s="43"/>
      <c r="PRY38" s="43"/>
      <c r="PRZ38" s="43"/>
      <c r="PSA38" s="43"/>
      <c r="PSB38" s="43"/>
      <c r="PSC38" s="43"/>
      <c r="PSD38" s="43"/>
      <c r="PSE38" s="43"/>
      <c r="PSF38" s="43"/>
      <c r="PSG38" s="43"/>
      <c r="PSH38" s="43"/>
      <c r="PSI38" s="43"/>
      <c r="PSJ38" s="43"/>
      <c r="PSK38" s="43"/>
      <c r="PSL38" s="43"/>
      <c r="PSM38" s="43"/>
      <c r="PSN38" s="43"/>
      <c r="PSO38" s="43"/>
      <c r="PSP38" s="43"/>
      <c r="PSQ38" s="43"/>
      <c r="PSR38" s="43"/>
      <c r="PSS38" s="43"/>
      <c r="PST38" s="43"/>
      <c r="PSU38" s="43"/>
      <c r="PSV38" s="43"/>
      <c r="PSW38" s="43"/>
      <c r="PSX38" s="43"/>
      <c r="PSY38" s="43"/>
      <c r="PSZ38" s="43"/>
      <c r="PTA38" s="43"/>
      <c r="PTB38" s="43"/>
      <c r="PTC38" s="43"/>
      <c r="PTD38" s="43"/>
      <c r="PTE38" s="43"/>
      <c r="PTF38" s="43"/>
      <c r="PTG38" s="43"/>
      <c r="PTH38" s="43"/>
      <c r="PTI38" s="43"/>
      <c r="PTJ38" s="43"/>
      <c r="PTK38" s="43"/>
      <c r="PTL38" s="43"/>
      <c r="PTM38" s="43"/>
      <c r="PTN38" s="43"/>
      <c r="PTO38" s="43"/>
      <c r="PTP38" s="43"/>
      <c r="PTQ38" s="43"/>
      <c r="PTR38" s="43"/>
      <c r="PTS38" s="43"/>
      <c r="PTT38" s="43"/>
      <c r="PTU38" s="43"/>
      <c r="PTV38" s="43"/>
      <c r="PTW38" s="43"/>
      <c r="PTX38" s="43"/>
      <c r="PTY38" s="43"/>
      <c r="PTZ38" s="43"/>
      <c r="PUA38" s="43"/>
      <c r="PUB38" s="43"/>
      <c r="PUC38" s="43"/>
      <c r="PUD38" s="43"/>
      <c r="PUE38" s="43"/>
      <c r="PUF38" s="43"/>
      <c r="PUG38" s="43"/>
      <c r="PUH38" s="43"/>
      <c r="PUI38" s="43"/>
      <c r="PUJ38" s="43"/>
      <c r="PUK38" s="43"/>
      <c r="PUL38" s="43"/>
      <c r="PUM38" s="43"/>
      <c r="PUN38" s="43"/>
      <c r="PUO38" s="43"/>
      <c r="PUP38" s="43"/>
      <c r="PUQ38" s="43"/>
      <c r="PUR38" s="43"/>
      <c r="PUS38" s="43"/>
      <c r="PUT38" s="43"/>
      <c r="PUU38" s="43"/>
      <c r="PUV38" s="43"/>
      <c r="PUW38" s="43"/>
      <c r="PUX38" s="43"/>
      <c r="PUY38" s="43"/>
      <c r="PUZ38" s="43"/>
      <c r="PVA38" s="43"/>
      <c r="PVB38" s="43"/>
      <c r="PVC38" s="43"/>
      <c r="PVD38" s="43"/>
      <c r="PVE38" s="43"/>
      <c r="PVF38" s="43"/>
      <c r="PVG38" s="43"/>
      <c r="PVH38" s="43"/>
      <c r="PVI38" s="43"/>
      <c r="PVJ38" s="43"/>
      <c r="PVK38" s="43"/>
      <c r="PVL38" s="43"/>
      <c r="PVM38" s="43"/>
      <c r="PVN38" s="43"/>
      <c r="PVO38" s="43"/>
      <c r="PVP38" s="43"/>
      <c r="PVQ38" s="43"/>
      <c r="PVR38" s="43"/>
      <c r="PVS38" s="43"/>
      <c r="PVT38" s="43"/>
      <c r="PVU38" s="43"/>
      <c r="PVV38" s="43"/>
      <c r="PVW38" s="43"/>
      <c r="PVX38" s="43"/>
      <c r="PVY38" s="43"/>
      <c r="PVZ38" s="43"/>
      <c r="PWA38" s="43"/>
      <c r="PWB38" s="43"/>
      <c r="PWC38" s="43"/>
      <c r="PWD38" s="43"/>
      <c r="PWE38" s="43"/>
      <c r="PWF38" s="43"/>
      <c r="PWG38" s="43"/>
      <c r="PWH38" s="43"/>
      <c r="PWI38" s="43"/>
      <c r="PWJ38" s="43"/>
      <c r="PWK38" s="43"/>
      <c r="PWL38" s="43"/>
      <c r="PWM38" s="43"/>
      <c r="PWN38" s="43"/>
      <c r="PWO38" s="43"/>
      <c r="PWP38" s="43"/>
      <c r="PWQ38" s="43"/>
      <c r="PWR38" s="43"/>
      <c r="PWS38" s="43"/>
      <c r="PWT38" s="43"/>
      <c r="PWU38" s="43"/>
      <c r="PWV38" s="43"/>
      <c r="PWW38" s="43"/>
      <c r="PWX38" s="43"/>
      <c r="PWY38" s="43"/>
      <c r="PWZ38" s="43"/>
      <c r="PXA38" s="43"/>
      <c r="PXB38" s="43"/>
      <c r="PXC38" s="43"/>
      <c r="PXD38" s="43"/>
      <c r="PXE38" s="43"/>
      <c r="PXF38" s="43"/>
      <c r="PXG38" s="43"/>
      <c r="PXH38" s="43"/>
      <c r="PXI38" s="43"/>
      <c r="PXJ38" s="43"/>
      <c r="PXK38" s="43"/>
      <c r="PXL38" s="43"/>
      <c r="PXM38" s="43"/>
      <c r="PXN38" s="43"/>
      <c r="PXO38" s="43"/>
      <c r="PXP38" s="43"/>
      <c r="PXQ38" s="43"/>
      <c r="PXR38" s="43"/>
      <c r="PXS38" s="43"/>
      <c r="PXT38" s="43"/>
      <c r="PXU38" s="43"/>
      <c r="PXV38" s="43"/>
      <c r="PXW38" s="43"/>
      <c r="PXX38" s="43"/>
      <c r="PXY38" s="43"/>
      <c r="PXZ38" s="43"/>
      <c r="PYA38" s="43"/>
      <c r="PYB38" s="43"/>
      <c r="PYC38" s="43"/>
      <c r="PYD38" s="43"/>
      <c r="PYE38" s="43"/>
      <c r="PYF38" s="43"/>
      <c r="PYG38" s="43"/>
      <c r="PYH38" s="43"/>
      <c r="PYI38" s="43"/>
      <c r="PYJ38" s="43"/>
      <c r="PYK38" s="43"/>
      <c r="PYL38" s="43"/>
      <c r="PYM38" s="43"/>
      <c r="PYN38" s="43"/>
      <c r="PYO38" s="43"/>
      <c r="PYP38" s="43"/>
      <c r="PYQ38" s="43"/>
      <c r="PYR38" s="43"/>
      <c r="PYS38" s="43"/>
      <c r="PYT38" s="43"/>
      <c r="PYU38" s="43"/>
      <c r="PYV38" s="43"/>
      <c r="PYW38" s="43"/>
      <c r="PYX38" s="43"/>
      <c r="PYY38" s="43"/>
      <c r="PYZ38" s="43"/>
      <c r="PZA38" s="43"/>
      <c r="PZB38" s="43"/>
      <c r="PZC38" s="43"/>
      <c r="PZD38" s="43"/>
      <c r="PZE38" s="43"/>
      <c r="PZF38" s="43"/>
      <c r="PZG38" s="43"/>
      <c r="PZH38" s="43"/>
      <c r="PZI38" s="43"/>
      <c r="PZJ38" s="43"/>
      <c r="PZK38" s="43"/>
      <c r="PZL38" s="43"/>
      <c r="PZM38" s="43"/>
      <c r="PZN38" s="43"/>
      <c r="PZO38" s="43"/>
      <c r="PZP38" s="43"/>
      <c r="PZQ38" s="43"/>
      <c r="PZR38" s="43"/>
      <c r="PZS38" s="43"/>
      <c r="PZT38" s="43"/>
      <c r="PZU38" s="43"/>
      <c r="PZV38" s="43"/>
      <c r="PZW38" s="43"/>
      <c r="PZX38" s="43"/>
      <c r="PZY38" s="43"/>
      <c r="PZZ38" s="43"/>
      <c r="QAA38" s="43"/>
      <c r="QAB38" s="43"/>
      <c r="QAC38" s="43"/>
      <c r="QAD38" s="43"/>
      <c r="QAE38" s="43"/>
      <c r="QAF38" s="43"/>
      <c r="QAG38" s="43"/>
      <c r="QAH38" s="43"/>
      <c r="QAI38" s="43"/>
      <c r="QAJ38" s="43"/>
      <c r="QAK38" s="43"/>
      <c r="QAL38" s="43"/>
      <c r="QAM38" s="43"/>
      <c r="QAN38" s="43"/>
      <c r="QAO38" s="43"/>
      <c r="QAP38" s="43"/>
      <c r="QAQ38" s="43"/>
      <c r="QAR38" s="43"/>
      <c r="QAS38" s="43"/>
      <c r="QAT38" s="43"/>
      <c r="QAU38" s="43"/>
      <c r="QAV38" s="43"/>
      <c r="QAW38" s="43"/>
      <c r="QAX38" s="43"/>
      <c r="QAY38" s="43"/>
      <c r="QAZ38" s="43"/>
      <c r="QBA38" s="43"/>
      <c r="QBB38" s="43"/>
      <c r="QBC38" s="43"/>
      <c r="QBD38" s="43"/>
      <c r="QBE38" s="43"/>
      <c r="QBF38" s="43"/>
      <c r="QBG38" s="43"/>
      <c r="QBH38" s="43"/>
      <c r="QBI38" s="43"/>
      <c r="QBJ38" s="43"/>
      <c r="QBK38" s="43"/>
      <c r="QBL38" s="43"/>
      <c r="QBM38" s="43"/>
      <c r="QBN38" s="43"/>
      <c r="QBO38" s="43"/>
      <c r="QBP38" s="43"/>
      <c r="QBQ38" s="43"/>
      <c r="QBR38" s="43"/>
      <c r="QBS38" s="43"/>
      <c r="QBT38" s="43"/>
      <c r="QBU38" s="43"/>
      <c r="QBV38" s="43"/>
      <c r="QBW38" s="43"/>
      <c r="QBX38" s="43"/>
      <c r="QBY38" s="43"/>
      <c r="QBZ38" s="43"/>
      <c r="QCA38" s="43"/>
      <c r="QCB38" s="43"/>
      <c r="QCC38" s="43"/>
      <c r="QCD38" s="43"/>
      <c r="QCE38" s="43"/>
      <c r="QCF38" s="43"/>
      <c r="QCG38" s="43"/>
      <c r="QCH38" s="43"/>
      <c r="QCI38" s="43"/>
      <c r="QCJ38" s="43"/>
      <c r="QCK38" s="43"/>
      <c r="QCL38" s="43"/>
      <c r="QCM38" s="43"/>
      <c r="QCN38" s="43"/>
      <c r="QCO38" s="43"/>
      <c r="QCP38" s="43"/>
      <c r="QCQ38" s="43"/>
      <c r="QCR38" s="43"/>
      <c r="QCS38" s="43"/>
      <c r="QCT38" s="43"/>
      <c r="QCU38" s="43"/>
      <c r="QCV38" s="43"/>
      <c r="QCW38" s="43"/>
      <c r="QCX38" s="43"/>
      <c r="QCY38" s="43"/>
      <c r="QCZ38" s="43"/>
      <c r="QDA38" s="43"/>
      <c r="QDB38" s="43"/>
      <c r="QDC38" s="43"/>
      <c r="QDD38" s="43"/>
      <c r="QDE38" s="43"/>
      <c r="QDF38" s="43"/>
      <c r="QDG38" s="43"/>
      <c r="QDH38" s="43"/>
      <c r="QDI38" s="43"/>
      <c r="QDJ38" s="43"/>
      <c r="QDK38" s="43"/>
      <c r="QDL38" s="43"/>
      <c r="QDM38" s="43"/>
      <c r="QDN38" s="43"/>
      <c r="QDO38" s="43"/>
      <c r="QDP38" s="43"/>
      <c r="QDQ38" s="43"/>
      <c r="QDR38" s="43"/>
      <c r="QDS38" s="43"/>
      <c r="QDT38" s="43"/>
      <c r="QDU38" s="43"/>
      <c r="QDV38" s="43"/>
      <c r="QDW38" s="43"/>
      <c r="QDX38" s="43"/>
      <c r="QDY38" s="43"/>
      <c r="QDZ38" s="43"/>
      <c r="QEA38" s="43"/>
      <c r="QEB38" s="43"/>
      <c r="QEC38" s="43"/>
      <c r="QED38" s="43"/>
      <c r="QEE38" s="43"/>
      <c r="QEF38" s="43"/>
      <c r="QEG38" s="43"/>
      <c r="QEH38" s="43"/>
      <c r="QEI38" s="43"/>
      <c r="QEJ38" s="43"/>
      <c r="QEK38" s="43"/>
      <c r="QEL38" s="43"/>
      <c r="QEM38" s="43"/>
      <c r="QEN38" s="43"/>
      <c r="QEO38" s="43"/>
      <c r="QEP38" s="43"/>
      <c r="QEQ38" s="43"/>
      <c r="QER38" s="43"/>
      <c r="QES38" s="43"/>
      <c r="QET38" s="43"/>
      <c r="QEU38" s="43"/>
      <c r="QEV38" s="43"/>
      <c r="QEW38" s="43"/>
      <c r="QEX38" s="43"/>
      <c r="QEY38" s="43"/>
      <c r="QEZ38" s="43"/>
      <c r="QFA38" s="43"/>
      <c r="QFB38" s="43"/>
      <c r="QFC38" s="43"/>
      <c r="QFD38" s="43"/>
      <c r="QFE38" s="43"/>
      <c r="QFF38" s="43"/>
      <c r="QFG38" s="43"/>
      <c r="QFH38" s="43"/>
      <c r="QFI38" s="43"/>
      <c r="QFJ38" s="43"/>
      <c r="QFK38" s="43"/>
      <c r="QFL38" s="43"/>
      <c r="QFM38" s="43"/>
      <c r="QFN38" s="43"/>
      <c r="QFO38" s="43"/>
      <c r="QFP38" s="43"/>
      <c r="QFQ38" s="43"/>
      <c r="QFR38" s="43"/>
      <c r="QFS38" s="43"/>
      <c r="QFT38" s="43"/>
      <c r="QFU38" s="43"/>
      <c r="QFV38" s="43"/>
      <c r="QFW38" s="43"/>
      <c r="QFX38" s="43"/>
      <c r="QFY38" s="43"/>
      <c r="QFZ38" s="43"/>
      <c r="QGA38" s="43"/>
      <c r="QGB38" s="43"/>
      <c r="QGC38" s="43"/>
      <c r="QGD38" s="43"/>
      <c r="QGE38" s="43"/>
      <c r="QGF38" s="43"/>
      <c r="QGG38" s="43"/>
      <c r="QGH38" s="43"/>
      <c r="QGI38" s="43"/>
      <c r="QGJ38" s="43"/>
      <c r="QGK38" s="43"/>
      <c r="QGL38" s="43"/>
      <c r="QGM38" s="43"/>
      <c r="QGN38" s="43"/>
      <c r="QGO38" s="43"/>
      <c r="QGP38" s="43"/>
      <c r="QGQ38" s="43"/>
      <c r="QGR38" s="43"/>
      <c r="QGS38" s="43"/>
      <c r="QGT38" s="43"/>
      <c r="QGU38" s="43"/>
      <c r="QGV38" s="43"/>
      <c r="QGW38" s="43"/>
      <c r="QGX38" s="43"/>
      <c r="QGY38" s="43"/>
      <c r="QGZ38" s="43"/>
      <c r="QHA38" s="43"/>
      <c r="QHB38" s="43"/>
      <c r="QHC38" s="43"/>
      <c r="QHD38" s="43"/>
      <c r="QHE38" s="43"/>
      <c r="QHF38" s="43"/>
      <c r="QHG38" s="43"/>
      <c r="QHH38" s="43"/>
      <c r="QHI38" s="43"/>
      <c r="QHJ38" s="43"/>
      <c r="QHK38" s="43"/>
      <c r="QHL38" s="43"/>
      <c r="QHM38" s="43"/>
      <c r="QHN38" s="43"/>
      <c r="QHO38" s="43"/>
      <c r="QHP38" s="43"/>
      <c r="QHQ38" s="43"/>
      <c r="QHR38" s="43"/>
      <c r="QHS38" s="43"/>
      <c r="QHT38" s="43"/>
      <c r="QHU38" s="43"/>
      <c r="QHV38" s="43"/>
      <c r="QHW38" s="43"/>
      <c r="QHX38" s="43"/>
      <c r="QHY38" s="43"/>
      <c r="QHZ38" s="43"/>
      <c r="QIA38" s="43"/>
      <c r="QIB38" s="43"/>
      <c r="QIC38" s="43"/>
      <c r="QID38" s="43"/>
      <c r="QIE38" s="43"/>
      <c r="QIF38" s="43"/>
      <c r="QIG38" s="43"/>
      <c r="QIH38" s="43"/>
      <c r="QII38" s="43"/>
      <c r="QIJ38" s="43"/>
      <c r="QIK38" s="43"/>
      <c r="QIL38" s="43"/>
      <c r="QIM38" s="43"/>
      <c r="QIN38" s="43"/>
      <c r="QIO38" s="43"/>
      <c r="QIP38" s="43"/>
      <c r="QIQ38" s="43"/>
      <c r="QIR38" s="43"/>
      <c r="QIS38" s="43"/>
      <c r="QIT38" s="43"/>
      <c r="QIU38" s="43"/>
      <c r="QIV38" s="43"/>
      <c r="QIW38" s="43"/>
      <c r="QIX38" s="43"/>
      <c r="QIY38" s="43"/>
      <c r="QIZ38" s="43"/>
      <c r="QJA38" s="43"/>
      <c r="QJB38" s="43"/>
      <c r="QJC38" s="43"/>
      <c r="QJD38" s="43"/>
      <c r="QJE38" s="43"/>
      <c r="QJF38" s="43"/>
      <c r="QJG38" s="43"/>
      <c r="QJH38" s="43"/>
      <c r="QJI38" s="43"/>
      <c r="QJJ38" s="43"/>
      <c r="QJK38" s="43"/>
      <c r="QJL38" s="43"/>
      <c r="QJM38" s="43"/>
      <c r="QJN38" s="43"/>
      <c r="QJO38" s="43"/>
      <c r="QJP38" s="43"/>
      <c r="QJQ38" s="43"/>
      <c r="QJR38" s="43"/>
      <c r="QJS38" s="43"/>
      <c r="QJT38" s="43"/>
      <c r="QJU38" s="43"/>
      <c r="QJV38" s="43"/>
      <c r="QJW38" s="43"/>
      <c r="QJX38" s="43"/>
      <c r="QJY38" s="43"/>
      <c r="QJZ38" s="43"/>
      <c r="QKA38" s="43"/>
      <c r="QKB38" s="43"/>
      <c r="QKC38" s="43"/>
      <c r="QKD38" s="43"/>
      <c r="QKE38" s="43"/>
      <c r="QKF38" s="43"/>
      <c r="QKG38" s="43"/>
      <c r="QKH38" s="43"/>
      <c r="QKI38" s="43"/>
      <c r="QKJ38" s="43"/>
      <c r="QKK38" s="43"/>
      <c r="QKL38" s="43"/>
      <c r="QKM38" s="43"/>
      <c r="QKN38" s="43"/>
      <c r="QKO38" s="43"/>
      <c r="QKP38" s="43"/>
      <c r="QKQ38" s="43"/>
      <c r="QKR38" s="43"/>
      <c r="QKS38" s="43"/>
      <c r="QKT38" s="43"/>
      <c r="QKU38" s="43"/>
      <c r="QKV38" s="43"/>
      <c r="QKW38" s="43"/>
      <c r="QKX38" s="43"/>
      <c r="QKY38" s="43"/>
      <c r="QKZ38" s="43"/>
      <c r="QLA38" s="43"/>
      <c r="QLB38" s="43"/>
      <c r="QLC38" s="43"/>
      <c r="QLD38" s="43"/>
      <c r="QLE38" s="43"/>
      <c r="QLF38" s="43"/>
      <c r="QLG38" s="43"/>
      <c r="QLH38" s="43"/>
      <c r="QLI38" s="43"/>
      <c r="QLJ38" s="43"/>
      <c r="QLK38" s="43"/>
      <c r="QLL38" s="43"/>
      <c r="QLM38" s="43"/>
      <c r="QLN38" s="43"/>
      <c r="QLO38" s="43"/>
      <c r="QLP38" s="43"/>
      <c r="QLQ38" s="43"/>
      <c r="QLR38" s="43"/>
      <c r="QLS38" s="43"/>
      <c r="QLT38" s="43"/>
      <c r="QLU38" s="43"/>
      <c r="QLV38" s="43"/>
      <c r="QLW38" s="43"/>
      <c r="QLX38" s="43"/>
      <c r="QLY38" s="43"/>
      <c r="QLZ38" s="43"/>
      <c r="QMA38" s="43"/>
      <c r="QMB38" s="43"/>
      <c r="QMC38" s="43"/>
      <c r="QMD38" s="43"/>
      <c r="QME38" s="43"/>
      <c r="QMF38" s="43"/>
      <c r="QMG38" s="43"/>
      <c r="QMH38" s="43"/>
      <c r="QMI38" s="43"/>
      <c r="QMJ38" s="43"/>
      <c r="QMK38" s="43"/>
      <c r="QML38" s="43"/>
      <c r="QMM38" s="43"/>
      <c r="QMN38" s="43"/>
      <c r="QMO38" s="43"/>
      <c r="QMP38" s="43"/>
      <c r="QMQ38" s="43"/>
      <c r="QMR38" s="43"/>
      <c r="QMS38" s="43"/>
      <c r="QMT38" s="43"/>
      <c r="QMU38" s="43"/>
      <c r="QMV38" s="43"/>
      <c r="QMW38" s="43"/>
      <c r="QMX38" s="43"/>
      <c r="QMY38" s="43"/>
      <c r="QMZ38" s="43"/>
      <c r="QNA38" s="43"/>
      <c r="QNB38" s="43"/>
      <c r="QNC38" s="43"/>
      <c r="QND38" s="43"/>
      <c r="QNE38" s="43"/>
      <c r="QNF38" s="43"/>
      <c r="QNG38" s="43"/>
      <c r="QNH38" s="43"/>
      <c r="QNI38" s="43"/>
      <c r="QNJ38" s="43"/>
      <c r="QNK38" s="43"/>
      <c r="QNL38" s="43"/>
      <c r="QNM38" s="43"/>
      <c r="QNN38" s="43"/>
      <c r="QNO38" s="43"/>
      <c r="QNP38" s="43"/>
      <c r="QNQ38" s="43"/>
      <c r="QNR38" s="43"/>
      <c r="QNS38" s="43"/>
      <c r="QNT38" s="43"/>
      <c r="QNU38" s="43"/>
      <c r="QNV38" s="43"/>
      <c r="QNW38" s="43"/>
      <c r="QNX38" s="43"/>
      <c r="QNY38" s="43"/>
      <c r="QNZ38" s="43"/>
      <c r="QOA38" s="43"/>
      <c r="QOB38" s="43"/>
      <c r="QOC38" s="43"/>
      <c r="QOD38" s="43"/>
      <c r="QOE38" s="43"/>
      <c r="QOF38" s="43"/>
      <c r="QOG38" s="43"/>
      <c r="QOH38" s="43"/>
      <c r="QOI38" s="43"/>
      <c r="QOJ38" s="43"/>
      <c r="QOK38" s="43"/>
      <c r="QOL38" s="43"/>
      <c r="QOM38" s="43"/>
      <c r="QON38" s="43"/>
      <c r="QOO38" s="43"/>
      <c r="QOP38" s="43"/>
      <c r="QOQ38" s="43"/>
      <c r="QOR38" s="43"/>
      <c r="QOS38" s="43"/>
      <c r="QOT38" s="43"/>
      <c r="QOU38" s="43"/>
      <c r="QOV38" s="43"/>
      <c r="QOW38" s="43"/>
      <c r="QOX38" s="43"/>
      <c r="QOY38" s="43"/>
      <c r="QOZ38" s="43"/>
      <c r="QPA38" s="43"/>
      <c r="QPB38" s="43"/>
      <c r="QPC38" s="43"/>
      <c r="QPD38" s="43"/>
      <c r="QPE38" s="43"/>
      <c r="QPF38" s="43"/>
      <c r="QPG38" s="43"/>
      <c r="QPH38" s="43"/>
      <c r="QPI38" s="43"/>
      <c r="QPJ38" s="43"/>
      <c r="QPK38" s="43"/>
      <c r="QPL38" s="43"/>
      <c r="QPM38" s="43"/>
      <c r="QPN38" s="43"/>
      <c r="QPO38" s="43"/>
      <c r="QPP38" s="43"/>
      <c r="QPQ38" s="43"/>
      <c r="QPR38" s="43"/>
      <c r="QPS38" s="43"/>
      <c r="QPT38" s="43"/>
      <c r="QPU38" s="43"/>
      <c r="QPV38" s="43"/>
      <c r="QPW38" s="43"/>
      <c r="QPX38" s="43"/>
      <c r="QPY38" s="43"/>
      <c r="QPZ38" s="43"/>
      <c r="QQA38" s="43"/>
      <c r="QQB38" s="43"/>
      <c r="QQC38" s="43"/>
      <c r="QQD38" s="43"/>
      <c r="QQE38" s="43"/>
      <c r="QQF38" s="43"/>
      <c r="QQG38" s="43"/>
      <c r="QQH38" s="43"/>
      <c r="QQI38" s="43"/>
      <c r="QQJ38" s="43"/>
      <c r="QQK38" s="43"/>
      <c r="QQL38" s="43"/>
      <c r="QQM38" s="43"/>
      <c r="QQN38" s="43"/>
      <c r="QQO38" s="43"/>
      <c r="QQP38" s="43"/>
      <c r="QQQ38" s="43"/>
      <c r="QQR38" s="43"/>
      <c r="QQS38" s="43"/>
      <c r="QQT38" s="43"/>
      <c r="QQU38" s="43"/>
      <c r="QQV38" s="43"/>
      <c r="QQW38" s="43"/>
      <c r="QQX38" s="43"/>
      <c r="QQY38" s="43"/>
      <c r="QQZ38" s="43"/>
      <c r="QRA38" s="43"/>
      <c r="QRB38" s="43"/>
      <c r="QRC38" s="43"/>
      <c r="QRD38" s="43"/>
      <c r="QRE38" s="43"/>
      <c r="QRF38" s="43"/>
      <c r="QRG38" s="43"/>
      <c r="QRH38" s="43"/>
      <c r="QRI38" s="43"/>
      <c r="QRJ38" s="43"/>
      <c r="QRK38" s="43"/>
      <c r="QRL38" s="43"/>
      <c r="QRM38" s="43"/>
      <c r="QRN38" s="43"/>
      <c r="QRO38" s="43"/>
      <c r="QRP38" s="43"/>
      <c r="QRQ38" s="43"/>
      <c r="QRR38" s="43"/>
      <c r="QRS38" s="43"/>
      <c r="QRT38" s="43"/>
      <c r="QRU38" s="43"/>
      <c r="QRV38" s="43"/>
      <c r="QRW38" s="43"/>
      <c r="QRX38" s="43"/>
      <c r="QRY38" s="43"/>
      <c r="QRZ38" s="43"/>
      <c r="QSA38" s="43"/>
      <c r="QSB38" s="43"/>
      <c r="QSC38" s="43"/>
      <c r="QSD38" s="43"/>
      <c r="QSE38" s="43"/>
      <c r="QSF38" s="43"/>
      <c r="QSG38" s="43"/>
      <c r="QSH38" s="43"/>
      <c r="QSI38" s="43"/>
      <c r="QSJ38" s="43"/>
      <c r="QSK38" s="43"/>
      <c r="QSL38" s="43"/>
      <c r="QSM38" s="43"/>
      <c r="QSN38" s="43"/>
      <c r="QSO38" s="43"/>
      <c r="QSP38" s="43"/>
      <c r="QSQ38" s="43"/>
      <c r="QSR38" s="43"/>
      <c r="QSS38" s="43"/>
      <c r="QST38" s="43"/>
      <c r="QSU38" s="43"/>
      <c r="QSV38" s="43"/>
      <c r="QSW38" s="43"/>
      <c r="QSX38" s="43"/>
      <c r="QSY38" s="43"/>
      <c r="QSZ38" s="43"/>
      <c r="QTA38" s="43"/>
      <c r="QTB38" s="43"/>
      <c r="QTC38" s="43"/>
      <c r="QTD38" s="43"/>
      <c r="QTE38" s="43"/>
      <c r="QTF38" s="43"/>
      <c r="QTG38" s="43"/>
      <c r="QTH38" s="43"/>
      <c r="QTI38" s="43"/>
      <c r="QTJ38" s="43"/>
      <c r="QTK38" s="43"/>
      <c r="QTL38" s="43"/>
      <c r="QTM38" s="43"/>
      <c r="QTN38" s="43"/>
      <c r="QTO38" s="43"/>
      <c r="QTP38" s="43"/>
      <c r="QTQ38" s="43"/>
      <c r="QTR38" s="43"/>
      <c r="QTS38" s="43"/>
      <c r="QTT38" s="43"/>
      <c r="QTU38" s="43"/>
      <c r="QTV38" s="43"/>
      <c r="QTW38" s="43"/>
      <c r="QTX38" s="43"/>
      <c r="QTY38" s="43"/>
      <c r="QTZ38" s="43"/>
      <c r="QUA38" s="43"/>
      <c r="QUB38" s="43"/>
      <c r="QUC38" s="43"/>
      <c r="QUD38" s="43"/>
      <c r="QUE38" s="43"/>
      <c r="QUF38" s="43"/>
      <c r="QUG38" s="43"/>
      <c r="QUH38" s="43"/>
      <c r="QUI38" s="43"/>
      <c r="QUJ38" s="43"/>
      <c r="QUK38" s="43"/>
      <c r="QUL38" s="43"/>
      <c r="QUM38" s="43"/>
      <c r="QUN38" s="43"/>
      <c r="QUO38" s="43"/>
      <c r="QUP38" s="43"/>
      <c r="QUQ38" s="43"/>
      <c r="QUR38" s="43"/>
      <c r="QUS38" s="43"/>
      <c r="QUT38" s="43"/>
      <c r="QUU38" s="43"/>
      <c r="QUV38" s="43"/>
      <c r="QUW38" s="43"/>
      <c r="QUX38" s="43"/>
      <c r="QUY38" s="43"/>
      <c r="QUZ38" s="43"/>
      <c r="QVA38" s="43"/>
      <c r="QVB38" s="43"/>
      <c r="QVC38" s="43"/>
      <c r="QVD38" s="43"/>
      <c r="QVE38" s="43"/>
      <c r="QVF38" s="43"/>
      <c r="QVG38" s="43"/>
      <c r="QVH38" s="43"/>
      <c r="QVI38" s="43"/>
      <c r="QVJ38" s="43"/>
      <c r="QVK38" s="43"/>
      <c r="QVL38" s="43"/>
      <c r="QVM38" s="43"/>
      <c r="QVN38" s="43"/>
      <c r="QVO38" s="43"/>
      <c r="QVP38" s="43"/>
      <c r="QVQ38" s="43"/>
      <c r="QVR38" s="43"/>
      <c r="QVS38" s="43"/>
      <c r="QVT38" s="43"/>
      <c r="QVU38" s="43"/>
      <c r="QVV38" s="43"/>
      <c r="QVW38" s="43"/>
      <c r="QVX38" s="43"/>
      <c r="QVY38" s="43"/>
      <c r="QVZ38" s="43"/>
      <c r="QWA38" s="43"/>
      <c r="QWB38" s="43"/>
      <c r="QWC38" s="43"/>
      <c r="QWD38" s="43"/>
      <c r="QWE38" s="43"/>
      <c r="QWF38" s="43"/>
      <c r="QWG38" s="43"/>
      <c r="QWH38" s="43"/>
      <c r="QWI38" s="43"/>
      <c r="QWJ38" s="43"/>
      <c r="QWK38" s="43"/>
      <c r="QWL38" s="43"/>
      <c r="QWM38" s="43"/>
      <c r="QWN38" s="43"/>
      <c r="QWO38" s="43"/>
      <c r="QWP38" s="43"/>
      <c r="QWQ38" s="43"/>
      <c r="QWR38" s="43"/>
      <c r="QWS38" s="43"/>
      <c r="QWT38" s="43"/>
      <c r="QWU38" s="43"/>
      <c r="QWV38" s="43"/>
      <c r="QWW38" s="43"/>
      <c r="QWX38" s="43"/>
      <c r="QWY38" s="43"/>
      <c r="QWZ38" s="43"/>
      <c r="QXA38" s="43"/>
      <c r="QXB38" s="43"/>
      <c r="QXC38" s="43"/>
      <c r="QXD38" s="43"/>
      <c r="QXE38" s="43"/>
      <c r="QXF38" s="43"/>
      <c r="QXG38" s="43"/>
      <c r="QXH38" s="43"/>
      <c r="QXI38" s="43"/>
      <c r="QXJ38" s="43"/>
      <c r="QXK38" s="43"/>
      <c r="QXL38" s="43"/>
      <c r="QXM38" s="43"/>
      <c r="QXN38" s="43"/>
      <c r="QXO38" s="43"/>
      <c r="QXP38" s="43"/>
      <c r="QXQ38" s="43"/>
      <c r="QXR38" s="43"/>
      <c r="QXS38" s="43"/>
      <c r="QXT38" s="43"/>
      <c r="QXU38" s="43"/>
      <c r="QXV38" s="43"/>
      <c r="QXW38" s="43"/>
      <c r="QXX38" s="43"/>
      <c r="QXY38" s="43"/>
      <c r="QXZ38" s="43"/>
      <c r="QYA38" s="43"/>
      <c r="QYB38" s="43"/>
      <c r="QYC38" s="43"/>
      <c r="QYD38" s="43"/>
      <c r="QYE38" s="43"/>
      <c r="QYF38" s="43"/>
      <c r="QYG38" s="43"/>
      <c r="QYH38" s="43"/>
      <c r="QYI38" s="43"/>
      <c r="QYJ38" s="43"/>
      <c r="QYK38" s="43"/>
      <c r="QYL38" s="43"/>
      <c r="QYM38" s="43"/>
      <c r="QYN38" s="43"/>
      <c r="QYO38" s="43"/>
      <c r="QYP38" s="43"/>
      <c r="QYQ38" s="43"/>
      <c r="QYR38" s="43"/>
      <c r="QYS38" s="43"/>
      <c r="QYT38" s="43"/>
      <c r="QYU38" s="43"/>
      <c r="QYV38" s="43"/>
      <c r="QYW38" s="43"/>
      <c r="QYX38" s="43"/>
      <c r="QYY38" s="43"/>
      <c r="QYZ38" s="43"/>
      <c r="QZA38" s="43"/>
      <c r="QZB38" s="43"/>
      <c r="QZC38" s="43"/>
      <c r="QZD38" s="43"/>
      <c r="QZE38" s="43"/>
      <c r="QZF38" s="43"/>
      <c r="QZG38" s="43"/>
      <c r="QZH38" s="43"/>
      <c r="QZI38" s="43"/>
      <c r="QZJ38" s="43"/>
      <c r="QZK38" s="43"/>
      <c r="QZL38" s="43"/>
      <c r="QZM38" s="43"/>
      <c r="QZN38" s="43"/>
      <c r="QZO38" s="43"/>
      <c r="QZP38" s="43"/>
      <c r="QZQ38" s="43"/>
      <c r="QZR38" s="43"/>
      <c r="QZS38" s="43"/>
      <c r="QZT38" s="43"/>
      <c r="QZU38" s="43"/>
      <c r="QZV38" s="43"/>
      <c r="QZW38" s="43"/>
      <c r="QZX38" s="43"/>
      <c r="QZY38" s="43"/>
      <c r="QZZ38" s="43"/>
      <c r="RAA38" s="43"/>
      <c r="RAB38" s="43"/>
      <c r="RAC38" s="43"/>
      <c r="RAD38" s="43"/>
      <c r="RAE38" s="43"/>
      <c r="RAF38" s="43"/>
      <c r="RAG38" s="43"/>
      <c r="RAH38" s="43"/>
      <c r="RAI38" s="43"/>
      <c r="RAJ38" s="43"/>
      <c r="RAK38" s="43"/>
      <c r="RAL38" s="43"/>
      <c r="RAM38" s="43"/>
      <c r="RAN38" s="43"/>
      <c r="RAO38" s="43"/>
      <c r="RAP38" s="43"/>
      <c r="RAQ38" s="43"/>
      <c r="RAR38" s="43"/>
      <c r="RAS38" s="43"/>
      <c r="RAT38" s="43"/>
      <c r="RAU38" s="43"/>
      <c r="RAV38" s="43"/>
      <c r="RAW38" s="43"/>
      <c r="RAX38" s="43"/>
      <c r="RAY38" s="43"/>
      <c r="RAZ38" s="43"/>
      <c r="RBA38" s="43"/>
      <c r="RBB38" s="43"/>
      <c r="RBC38" s="43"/>
      <c r="RBD38" s="43"/>
      <c r="RBE38" s="43"/>
      <c r="RBF38" s="43"/>
      <c r="RBG38" s="43"/>
      <c r="RBH38" s="43"/>
      <c r="RBI38" s="43"/>
      <c r="RBJ38" s="43"/>
      <c r="RBK38" s="43"/>
      <c r="RBL38" s="43"/>
      <c r="RBM38" s="43"/>
      <c r="RBN38" s="43"/>
      <c r="RBO38" s="43"/>
      <c r="RBP38" s="43"/>
      <c r="RBQ38" s="43"/>
      <c r="RBR38" s="43"/>
      <c r="RBS38" s="43"/>
      <c r="RBT38" s="43"/>
      <c r="RBU38" s="43"/>
      <c r="RBV38" s="43"/>
      <c r="RBW38" s="43"/>
      <c r="RBX38" s="43"/>
      <c r="RBY38" s="43"/>
      <c r="RBZ38" s="43"/>
      <c r="RCA38" s="43"/>
      <c r="RCB38" s="43"/>
      <c r="RCC38" s="43"/>
      <c r="RCD38" s="43"/>
      <c r="RCE38" s="43"/>
      <c r="RCF38" s="43"/>
      <c r="RCG38" s="43"/>
      <c r="RCH38" s="43"/>
      <c r="RCI38" s="43"/>
      <c r="RCJ38" s="43"/>
      <c r="RCK38" s="43"/>
      <c r="RCL38" s="43"/>
      <c r="RCM38" s="43"/>
      <c r="RCN38" s="43"/>
      <c r="RCO38" s="43"/>
      <c r="RCP38" s="43"/>
      <c r="RCQ38" s="43"/>
      <c r="RCR38" s="43"/>
      <c r="RCS38" s="43"/>
      <c r="RCT38" s="43"/>
      <c r="RCU38" s="43"/>
      <c r="RCV38" s="43"/>
      <c r="RCW38" s="43"/>
      <c r="RCX38" s="43"/>
      <c r="RCY38" s="43"/>
      <c r="RCZ38" s="43"/>
      <c r="RDA38" s="43"/>
      <c r="RDB38" s="43"/>
      <c r="RDC38" s="43"/>
      <c r="RDD38" s="43"/>
      <c r="RDE38" s="43"/>
      <c r="RDF38" s="43"/>
      <c r="RDG38" s="43"/>
      <c r="RDH38" s="43"/>
      <c r="RDI38" s="43"/>
      <c r="RDJ38" s="43"/>
      <c r="RDK38" s="43"/>
      <c r="RDL38" s="43"/>
      <c r="RDM38" s="43"/>
      <c r="RDN38" s="43"/>
      <c r="RDO38" s="43"/>
      <c r="RDP38" s="43"/>
      <c r="RDQ38" s="43"/>
      <c r="RDR38" s="43"/>
      <c r="RDS38" s="43"/>
      <c r="RDT38" s="43"/>
      <c r="RDU38" s="43"/>
      <c r="RDV38" s="43"/>
      <c r="RDW38" s="43"/>
      <c r="RDX38" s="43"/>
      <c r="RDY38" s="43"/>
      <c r="RDZ38" s="43"/>
      <c r="REA38" s="43"/>
      <c r="REB38" s="43"/>
      <c r="REC38" s="43"/>
      <c r="RED38" s="43"/>
      <c r="REE38" s="43"/>
      <c r="REF38" s="43"/>
      <c r="REG38" s="43"/>
      <c r="REH38" s="43"/>
      <c r="REI38" s="43"/>
      <c r="REJ38" s="43"/>
      <c r="REK38" s="43"/>
      <c r="REL38" s="43"/>
      <c r="REM38" s="43"/>
      <c r="REN38" s="43"/>
      <c r="REO38" s="43"/>
      <c r="REP38" s="43"/>
      <c r="REQ38" s="43"/>
      <c r="RER38" s="43"/>
      <c r="RES38" s="43"/>
      <c r="RET38" s="43"/>
      <c r="REU38" s="43"/>
      <c r="REV38" s="43"/>
      <c r="REW38" s="43"/>
      <c r="REX38" s="43"/>
      <c r="REY38" s="43"/>
      <c r="REZ38" s="43"/>
      <c r="RFA38" s="43"/>
      <c r="RFB38" s="43"/>
      <c r="RFC38" s="43"/>
      <c r="RFD38" s="43"/>
      <c r="RFE38" s="43"/>
      <c r="RFF38" s="43"/>
      <c r="RFG38" s="43"/>
      <c r="RFH38" s="43"/>
      <c r="RFI38" s="43"/>
      <c r="RFJ38" s="43"/>
      <c r="RFK38" s="43"/>
      <c r="RFL38" s="43"/>
      <c r="RFM38" s="43"/>
      <c r="RFN38" s="43"/>
      <c r="RFO38" s="43"/>
      <c r="RFP38" s="43"/>
      <c r="RFQ38" s="43"/>
      <c r="RFR38" s="43"/>
      <c r="RFS38" s="43"/>
      <c r="RFT38" s="43"/>
      <c r="RFU38" s="43"/>
      <c r="RFV38" s="43"/>
      <c r="RFW38" s="43"/>
      <c r="RFX38" s="43"/>
      <c r="RFY38" s="43"/>
      <c r="RFZ38" s="43"/>
      <c r="RGA38" s="43"/>
      <c r="RGB38" s="43"/>
      <c r="RGC38" s="43"/>
      <c r="RGD38" s="43"/>
      <c r="RGE38" s="43"/>
      <c r="RGF38" s="43"/>
      <c r="RGG38" s="43"/>
      <c r="RGH38" s="43"/>
      <c r="RGI38" s="43"/>
      <c r="RGJ38" s="43"/>
      <c r="RGK38" s="43"/>
      <c r="RGL38" s="43"/>
      <c r="RGM38" s="43"/>
      <c r="RGN38" s="43"/>
      <c r="RGO38" s="43"/>
      <c r="RGP38" s="43"/>
      <c r="RGQ38" s="43"/>
      <c r="RGR38" s="43"/>
      <c r="RGS38" s="43"/>
      <c r="RGT38" s="43"/>
      <c r="RGU38" s="43"/>
      <c r="RGV38" s="43"/>
      <c r="RGW38" s="43"/>
      <c r="RGX38" s="43"/>
      <c r="RGY38" s="43"/>
      <c r="RGZ38" s="43"/>
      <c r="RHA38" s="43"/>
      <c r="RHB38" s="43"/>
      <c r="RHC38" s="43"/>
      <c r="RHD38" s="43"/>
      <c r="RHE38" s="43"/>
      <c r="RHF38" s="43"/>
      <c r="RHG38" s="43"/>
      <c r="RHH38" s="43"/>
      <c r="RHI38" s="43"/>
      <c r="RHJ38" s="43"/>
      <c r="RHK38" s="43"/>
      <c r="RHL38" s="43"/>
      <c r="RHM38" s="43"/>
      <c r="RHN38" s="43"/>
      <c r="RHO38" s="43"/>
      <c r="RHP38" s="43"/>
      <c r="RHQ38" s="43"/>
      <c r="RHR38" s="43"/>
      <c r="RHS38" s="43"/>
      <c r="RHT38" s="43"/>
      <c r="RHU38" s="43"/>
      <c r="RHV38" s="43"/>
      <c r="RHW38" s="43"/>
      <c r="RHX38" s="43"/>
      <c r="RHY38" s="43"/>
      <c r="RHZ38" s="43"/>
      <c r="RIA38" s="43"/>
      <c r="RIB38" s="43"/>
      <c r="RIC38" s="43"/>
      <c r="RID38" s="43"/>
      <c r="RIE38" s="43"/>
      <c r="RIF38" s="43"/>
      <c r="RIG38" s="43"/>
      <c r="RIH38" s="43"/>
      <c r="RII38" s="43"/>
      <c r="RIJ38" s="43"/>
      <c r="RIK38" s="43"/>
      <c r="RIL38" s="43"/>
      <c r="RIM38" s="43"/>
      <c r="RIN38" s="43"/>
      <c r="RIO38" s="43"/>
      <c r="RIP38" s="43"/>
      <c r="RIQ38" s="43"/>
      <c r="RIR38" s="43"/>
      <c r="RIS38" s="43"/>
      <c r="RIT38" s="43"/>
      <c r="RIU38" s="43"/>
      <c r="RIV38" s="43"/>
      <c r="RIW38" s="43"/>
      <c r="RIX38" s="43"/>
      <c r="RIY38" s="43"/>
      <c r="RIZ38" s="43"/>
      <c r="RJA38" s="43"/>
      <c r="RJB38" s="43"/>
      <c r="RJC38" s="43"/>
      <c r="RJD38" s="43"/>
      <c r="RJE38" s="43"/>
      <c r="RJF38" s="43"/>
      <c r="RJG38" s="43"/>
      <c r="RJH38" s="43"/>
      <c r="RJI38" s="43"/>
      <c r="RJJ38" s="43"/>
      <c r="RJK38" s="43"/>
      <c r="RJL38" s="43"/>
      <c r="RJM38" s="43"/>
      <c r="RJN38" s="43"/>
      <c r="RJO38" s="43"/>
      <c r="RJP38" s="43"/>
      <c r="RJQ38" s="43"/>
      <c r="RJR38" s="43"/>
      <c r="RJS38" s="43"/>
      <c r="RJT38" s="43"/>
      <c r="RJU38" s="43"/>
      <c r="RJV38" s="43"/>
      <c r="RJW38" s="43"/>
      <c r="RJX38" s="43"/>
      <c r="RJY38" s="43"/>
      <c r="RJZ38" s="43"/>
      <c r="RKA38" s="43"/>
      <c r="RKB38" s="43"/>
      <c r="RKC38" s="43"/>
      <c r="RKD38" s="43"/>
      <c r="RKE38" s="43"/>
      <c r="RKF38" s="43"/>
      <c r="RKG38" s="43"/>
      <c r="RKH38" s="43"/>
      <c r="RKI38" s="43"/>
      <c r="RKJ38" s="43"/>
      <c r="RKK38" s="43"/>
      <c r="RKL38" s="43"/>
      <c r="RKM38" s="43"/>
      <c r="RKN38" s="43"/>
      <c r="RKO38" s="43"/>
      <c r="RKP38" s="43"/>
      <c r="RKQ38" s="43"/>
      <c r="RKR38" s="43"/>
      <c r="RKS38" s="43"/>
      <c r="RKT38" s="43"/>
      <c r="RKU38" s="43"/>
      <c r="RKV38" s="43"/>
      <c r="RKW38" s="43"/>
      <c r="RKX38" s="43"/>
      <c r="RKY38" s="43"/>
      <c r="RKZ38" s="43"/>
      <c r="RLA38" s="43"/>
      <c r="RLB38" s="43"/>
      <c r="RLC38" s="43"/>
      <c r="RLD38" s="43"/>
      <c r="RLE38" s="43"/>
      <c r="RLF38" s="43"/>
      <c r="RLG38" s="43"/>
      <c r="RLH38" s="43"/>
      <c r="RLI38" s="43"/>
      <c r="RLJ38" s="43"/>
      <c r="RLK38" s="43"/>
      <c r="RLL38" s="43"/>
      <c r="RLM38" s="43"/>
      <c r="RLN38" s="43"/>
      <c r="RLO38" s="43"/>
      <c r="RLP38" s="43"/>
      <c r="RLQ38" s="43"/>
      <c r="RLR38" s="43"/>
      <c r="RLS38" s="43"/>
      <c r="RLT38" s="43"/>
      <c r="RLU38" s="43"/>
      <c r="RLV38" s="43"/>
      <c r="RLW38" s="43"/>
      <c r="RLX38" s="43"/>
      <c r="RLY38" s="43"/>
      <c r="RLZ38" s="43"/>
      <c r="RMA38" s="43"/>
      <c r="RMB38" s="43"/>
      <c r="RMC38" s="43"/>
      <c r="RMD38" s="43"/>
      <c r="RME38" s="43"/>
      <c r="RMF38" s="43"/>
      <c r="RMG38" s="43"/>
      <c r="RMH38" s="43"/>
      <c r="RMI38" s="43"/>
      <c r="RMJ38" s="43"/>
      <c r="RMK38" s="43"/>
      <c r="RML38" s="43"/>
      <c r="RMM38" s="43"/>
      <c r="RMN38" s="43"/>
      <c r="RMO38" s="43"/>
      <c r="RMP38" s="43"/>
      <c r="RMQ38" s="43"/>
      <c r="RMR38" s="43"/>
      <c r="RMS38" s="43"/>
      <c r="RMT38" s="43"/>
      <c r="RMU38" s="43"/>
      <c r="RMV38" s="43"/>
      <c r="RMW38" s="43"/>
      <c r="RMX38" s="43"/>
      <c r="RMY38" s="43"/>
      <c r="RMZ38" s="43"/>
      <c r="RNA38" s="43"/>
      <c r="RNB38" s="43"/>
      <c r="RNC38" s="43"/>
      <c r="RND38" s="43"/>
      <c r="RNE38" s="43"/>
      <c r="RNF38" s="43"/>
      <c r="RNG38" s="43"/>
      <c r="RNH38" s="43"/>
      <c r="RNI38" s="43"/>
      <c r="RNJ38" s="43"/>
      <c r="RNK38" s="43"/>
      <c r="RNL38" s="43"/>
      <c r="RNM38" s="43"/>
      <c r="RNN38" s="43"/>
      <c r="RNO38" s="43"/>
      <c r="RNP38" s="43"/>
      <c r="RNQ38" s="43"/>
      <c r="RNR38" s="43"/>
      <c r="RNS38" s="43"/>
      <c r="RNT38" s="43"/>
      <c r="RNU38" s="43"/>
      <c r="RNV38" s="43"/>
      <c r="RNW38" s="43"/>
      <c r="RNX38" s="43"/>
      <c r="RNY38" s="43"/>
      <c r="RNZ38" s="43"/>
      <c r="ROA38" s="43"/>
      <c r="ROB38" s="43"/>
      <c r="ROC38" s="43"/>
      <c r="ROD38" s="43"/>
      <c r="ROE38" s="43"/>
      <c r="ROF38" s="43"/>
      <c r="ROG38" s="43"/>
      <c r="ROH38" s="43"/>
      <c r="ROI38" s="43"/>
      <c r="ROJ38" s="43"/>
      <c r="ROK38" s="43"/>
      <c r="ROL38" s="43"/>
      <c r="ROM38" s="43"/>
      <c r="RON38" s="43"/>
      <c r="ROO38" s="43"/>
      <c r="ROP38" s="43"/>
      <c r="ROQ38" s="43"/>
      <c r="ROR38" s="43"/>
      <c r="ROS38" s="43"/>
      <c r="ROT38" s="43"/>
      <c r="ROU38" s="43"/>
      <c r="ROV38" s="43"/>
      <c r="ROW38" s="43"/>
      <c r="ROX38" s="43"/>
      <c r="ROY38" s="43"/>
      <c r="ROZ38" s="43"/>
      <c r="RPA38" s="43"/>
      <c r="RPB38" s="43"/>
      <c r="RPC38" s="43"/>
      <c r="RPD38" s="43"/>
      <c r="RPE38" s="43"/>
      <c r="RPF38" s="43"/>
      <c r="RPG38" s="43"/>
      <c r="RPH38" s="43"/>
      <c r="RPI38" s="43"/>
      <c r="RPJ38" s="43"/>
      <c r="RPK38" s="43"/>
      <c r="RPL38" s="43"/>
      <c r="RPM38" s="43"/>
      <c r="RPN38" s="43"/>
      <c r="RPO38" s="43"/>
      <c r="RPP38" s="43"/>
      <c r="RPQ38" s="43"/>
      <c r="RPR38" s="43"/>
      <c r="RPS38" s="43"/>
      <c r="RPT38" s="43"/>
      <c r="RPU38" s="43"/>
      <c r="RPV38" s="43"/>
      <c r="RPW38" s="43"/>
      <c r="RPX38" s="43"/>
      <c r="RPY38" s="43"/>
      <c r="RPZ38" s="43"/>
      <c r="RQA38" s="43"/>
      <c r="RQB38" s="43"/>
      <c r="RQC38" s="43"/>
      <c r="RQD38" s="43"/>
      <c r="RQE38" s="43"/>
      <c r="RQF38" s="43"/>
      <c r="RQG38" s="43"/>
      <c r="RQH38" s="43"/>
      <c r="RQI38" s="43"/>
      <c r="RQJ38" s="43"/>
      <c r="RQK38" s="43"/>
      <c r="RQL38" s="43"/>
      <c r="RQM38" s="43"/>
      <c r="RQN38" s="43"/>
      <c r="RQO38" s="43"/>
      <c r="RQP38" s="43"/>
      <c r="RQQ38" s="43"/>
      <c r="RQR38" s="43"/>
      <c r="RQS38" s="43"/>
      <c r="RQT38" s="43"/>
      <c r="RQU38" s="43"/>
      <c r="RQV38" s="43"/>
      <c r="RQW38" s="43"/>
      <c r="RQX38" s="43"/>
      <c r="RQY38" s="43"/>
      <c r="RQZ38" s="43"/>
      <c r="RRA38" s="43"/>
      <c r="RRB38" s="43"/>
      <c r="RRC38" s="43"/>
      <c r="RRD38" s="43"/>
      <c r="RRE38" s="43"/>
      <c r="RRF38" s="43"/>
      <c r="RRG38" s="43"/>
      <c r="RRH38" s="43"/>
      <c r="RRI38" s="43"/>
      <c r="RRJ38" s="43"/>
      <c r="RRK38" s="43"/>
      <c r="RRL38" s="43"/>
      <c r="RRM38" s="43"/>
      <c r="RRN38" s="43"/>
      <c r="RRO38" s="43"/>
      <c r="RRP38" s="43"/>
      <c r="RRQ38" s="43"/>
      <c r="RRR38" s="43"/>
      <c r="RRS38" s="43"/>
      <c r="RRT38" s="43"/>
      <c r="RRU38" s="43"/>
      <c r="RRV38" s="43"/>
      <c r="RRW38" s="43"/>
      <c r="RRX38" s="43"/>
      <c r="RRY38" s="43"/>
      <c r="RRZ38" s="43"/>
      <c r="RSA38" s="43"/>
      <c r="RSB38" s="43"/>
      <c r="RSC38" s="43"/>
      <c r="RSD38" s="43"/>
      <c r="RSE38" s="43"/>
      <c r="RSF38" s="43"/>
      <c r="RSG38" s="43"/>
      <c r="RSH38" s="43"/>
      <c r="RSI38" s="43"/>
      <c r="RSJ38" s="43"/>
      <c r="RSK38" s="43"/>
      <c r="RSL38" s="43"/>
      <c r="RSM38" s="43"/>
      <c r="RSN38" s="43"/>
      <c r="RSO38" s="43"/>
      <c r="RSP38" s="43"/>
      <c r="RSQ38" s="43"/>
      <c r="RSR38" s="43"/>
      <c r="RSS38" s="43"/>
      <c r="RST38" s="43"/>
      <c r="RSU38" s="43"/>
      <c r="RSV38" s="43"/>
      <c r="RSW38" s="43"/>
      <c r="RSX38" s="43"/>
      <c r="RSY38" s="43"/>
      <c r="RSZ38" s="43"/>
      <c r="RTA38" s="43"/>
      <c r="RTB38" s="43"/>
      <c r="RTC38" s="43"/>
      <c r="RTD38" s="43"/>
      <c r="RTE38" s="43"/>
      <c r="RTF38" s="43"/>
      <c r="RTG38" s="43"/>
      <c r="RTH38" s="43"/>
      <c r="RTI38" s="43"/>
      <c r="RTJ38" s="43"/>
      <c r="RTK38" s="43"/>
      <c r="RTL38" s="43"/>
      <c r="RTM38" s="43"/>
      <c r="RTN38" s="43"/>
      <c r="RTO38" s="43"/>
      <c r="RTP38" s="43"/>
      <c r="RTQ38" s="43"/>
      <c r="RTR38" s="43"/>
      <c r="RTS38" s="43"/>
      <c r="RTT38" s="43"/>
      <c r="RTU38" s="43"/>
      <c r="RTV38" s="43"/>
      <c r="RTW38" s="43"/>
      <c r="RTX38" s="43"/>
      <c r="RTY38" s="43"/>
      <c r="RTZ38" s="43"/>
      <c r="RUA38" s="43"/>
      <c r="RUB38" s="43"/>
      <c r="RUC38" s="43"/>
      <c r="RUD38" s="43"/>
      <c r="RUE38" s="43"/>
      <c r="RUF38" s="43"/>
      <c r="RUG38" s="43"/>
      <c r="RUH38" s="43"/>
      <c r="RUI38" s="43"/>
      <c r="RUJ38" s="43"/>
      <c r="RUK38" s="43"/>
      <c r="RUL38" s="43"/>
      <c r="RUM38" s="43"/>
      <c r="RUN38" s="43"/>
      <c r="RUO38" s="43"/>
      <c r="RUP38" s="43"/>
      <c r="RUQ38" s="43"/>
      <c r="RUR38" s="43"/>
      <c r="RUS38" s="43"/>
      <c r="RUT38" s="43"/>
      <c r="RUU38" s="43"/>
      <c r="RUV38" s="43"/>
      <c r="RUW38" s="43"/>
      <c r="RUX38" s="43"/>
      <c r="RUY38" s="43"/>
      <c r="RUZ38" s="43"/>
      <c r="RVA38" s="43"/>
      <c r="RVB38" s="43"/>
      <c r="RVC38" s="43"/>
      <c r="RVD38" s="43"/>
      <c r="RVE38" s="43"/>
      <c r="RVF38" s="43"/>
      <c r="RVG38" s="43"/>
      <c r="RVH38" s="43"/>
      <c r="RVI38" s="43"/>
      <c r="RVJ38" s="43"/>
      <c r="RVK38" s="43"/>
      <c r="RVL38" s="43"/>
      <c r="RVM38" s="43"/>
      <c r="RVN38" s="43"/>
      <c r="RVO38" s="43"/>
      <c r="RVP38" s="43"/>
      <c r="RVQ38" s="43"/>
      <c r="RVR38" s="43"/>
      <c r="RVS38" s="43"/>
      <c r="RVT38" s="43"/>
      <c r="RVU38" s="43"/>
      <c r="RVV38" s="43"/>
      <c r="RVW38" s="43"/>
      <c r="RVX38" s="43"/>
      <c r="RVY38" s="43"/>
      <c r="RVZ38" s="43"/>
      <c r="RWA38" s="43"/>
      <c r="RWB38" s="43"/>
      <c r="RWC38" s="43"/>
      <c r="RWD38" s="43"/>
      <c r="RWE38" s="43"/>
      <c r="RWF38" s="43"/>
      <c r="RWG38" s="43"/>
      <c r="RWH38" s="43"/>
      <c r="RWI38" s="43"/>
      <c r="RWJ38" s="43"/>
      <c r="RWK38" s="43"/>
      <c r="RWL38" s="43"/>
      <c r="RWM38" s="43"/>
      <c r="RWN38" s="43"/>
      <c r="RWO38" s="43"/>
      <c r="RWP38" s="43"/>
      <c r="RWQ38" s="43"/>
      <c r="RWR38" s="43"/>
      <c r="RWS38" s="43"/>
      <c r="RWT38" s="43"/>
      <c r="RWU38" s="43"/>
      <c r="RWV38" s="43"/>
      <c r="RWW38" s="43"/>
      <c r="RWX38" s="43"/>
      <c r="RWY38" s="43"/>
      <c r="RWZ38" s="43"/>
      <c r="RXA38" s="43"/>
      <c r="RXB38" s="43"/>
      <c r="RXC38" s="43"/>
      <c r="RXD38" s="43"/>
      <c r="RXE38" s="43"/>
      <c r="RXF38" s="43"/>
      <c r="RXG38" s="43"/>
      <c r="RXH38" s="43"/>
      <c r="RXI38" s="43"/>
      <c r="RXJ38" s="43"/>
      <c r="RXK38" s="43"/>
      <c r="RXL38" s="43"/>
      <c r="RXM38" s="43"/>
      <c r="RXN38" s="43"/>
      <c r="RXO38" s="43"/>
      <c r="RXP38" s="43"/>
      <c r="RXQ38" s="43"/>
      <c r="RXR38" s="43"/>
      <c r="RXS38" s="43"/>
      <c r="RXT38" s="43"/>
      <c r="RXU38" s="43"/>
      <c r="RXV38" s="43"/>
      <c r="RXW38" s="43"/>
      <c r="RXX38" s="43"/>
      <c r="RXY38" s="43"/>
      <c r="RXZ38" s="43"/>
      <c r="RYA38" s="43"/>
      <c r="RYB38" s="43"/>
      <c r="RYC38" s="43"/>
      <c r="RYD38" s="43"/>
      <c r="RYE38" s="43"/>
      <c r="RYF38" s="43"/>
      <c r="RYG38" s="43"/>
      <c r="RYH38" s="43"/>
      <c r="RYI38" s="43"/>
      <c r="RYJ38" s="43"/>
      <c r="RYK38" s="43"/>
      <c r="RYL38" s="43"/>
      <c r="RYM38" s="43"/>
      <c r="RYN38" s="43"/>
      <c r="RYO38" s="43"/>
      <c r="RYP38" s="43"/>
      <c r="RYQ38" s="43"/>
      <c r="RYR38" s="43"/>
      <c r="RYS38" s="43"/>
      <c r="RYT38" s="43"/>
      <c r="RYU38" s="43"/>
      <c r="RYV38" s="43"/>
      <c r="RYW38" s="43"/>
      <c r="RYX38" s="43"/>
      <c r="RYY38" s="43"/>
      <c r="RYZ38" s="43"/>
      <c r="RZA38" s="43"/>
      <c r="RZB38" s="43"/>
      <c r="RZC38" s="43"/>
      <c r="RZD38" s="43"/>
      <c r="RZE38" s="43"/>
      <c r="RZF38" s="43"/>
      <c r="RZG38" s="43"/>
      <c r="RZH38" s="43"/>
      <c r="RZI38" s="43"/>
      <c r="RZJ38" s="43"/>
      <c r="RZK38" s="43"/>
      <c r="RZL38" s="43"/>
      <c r="RZM38" s="43"/>
      <c r="RZN38" s="43"/>
      <c r="RZO38" s="43"/>
      <c r="RZP38" s="43"/>
      <c r="RZQ38" s="43"/>
      <c r="RZR38" s="43"/>
      <c r="RZS38" s="43"/>
      <c r="RZT38" s="43"/>
      <c r="RZU38" s="43"/>
      <c r="RZV38" s="43"/>
      <c r="RZW38" s="43"/>
      <c r="RZX38" s="43"/>
      <c r="RZY38" s="43"/>
      <c r="RZZ38" s="43"/>
      <c r="SAA38" s="43"/>
      <c r="SAB38" s="43"/>
      <c r="SAC38" s="43"/>
      <c r="SAD38" s="43"/>
      <c r="SAE38" s="43"/>
      <c r="SAF38" s="43"/>
      <c r="SAG38" s="43"/>
      <c r="SAH38" s="43"/>
      <c r="SAI38" s="43"/>
      <c r="SAJ38" s="43"/>
      <c r="SAK38" s="43"/>
      <c r="SAL38" s="43"/>
      <c r="SAM38" s="43"/>
      <c r="SAN38" s="43"/>
      <c r="SAO38" s="43"/>
      <c r="SAP38" s="43"/>
      <c r="SAQ38" s="43"/>
      <c r="SAR38" s="43"/>
      <c r="SAS38" s="43"/>
      <c r="SAT38" s="43"/>
      <c r="SAU38" s="43"/>
      <c r="SAV38" s="43"/>
      <c r="SAW38" s="43"/>
      <c r="SAX38" s="43"/>
      <c r="SAY38" s="43"/>
      <c r="SAZ38" s="43"/>
      <c r="SBA38" s="43"/>
      <c r="SBB38" s="43"/>
      <c r="SBC38" s="43"/>
      <c r="SBD38" s="43"/>
      <c r="SBE38" s="43"/>
      <c r="SBF38" s="43"/>
      <c r="SBG38" s="43"/>
      <c r="SBH38" s="43"/>
      <c r="SBI38" s="43"/>
      <c r="SBJ38" s="43"/>
      <c r="SBK38" s="43"/>
      <c r="SBL38" s="43"/>
      <c r="SBM38" s="43"/>
      <c r="SBN38" s="43"/>
      <c r="SBO38" s="43"/>
      <c r="SBP38" s="43"/>
      <c r="SBQ38" s="43"/>
      <c r="SBR38" s="43"/>
      <c r="SBS38" s="43"/>
      <c r="SBT38" s="43"/>
      <c r="SBU38" s="43"/>
      <c r="SBV38" s="43"/>
      <c r="SBW38" s="43"/>
      <c r="SBX38" s="43"/>
      <c r="SBY38" s="43"/>
      <c r="SBZ38" s="43"/>
      <c r="SCA38" s="43"/>
      <c r="SCB38" s="43"/>
      <c r="SCC38" s="43"/>
      <c r="SCD38" s="43"/>
      <c r="SCE38" s="43"/>
      <c r="SCF38" s="43"/>
      <c r="SCG38" s="43"/>
      <c r="SCH38" s="43"/>
      <c r="SCI38" s="43"/>
      <c r="SCJ38" s="43"/>
      <c r="SCK38" s="43"/>
      <c r="SCL38" s="43"/>
      <c r="SCM38" s="43"/>
      <c r="SCN38" s="43"/>
      <c r="SCO38" s="43"/>
      <c r="SCP38" s="43"/>
      <c r="SCQ38" s="43"/>
      <c r="SCR38" s="43"/>
      <c r="SCS38" s="43"/>
      <c r="SCT38" s="43"/>
      <c r="SCU38" s="43"/>
      <c r="SCV38" s="43"/>
      <c r="SCW38" s="43"/>
      <c r="SCX38" s="43"/>
      <c r="SCY38" s="43"/>
      <c r="SCZ38" s="43"/>
      <c r="SDA38" s="43"/>
      <c r="SDB38" s="43"/>
      <c r="SDC38" s="43"/>
      <c r="SDD38" s="43"/>
      <c r="SDE38" s="43"/>
      <c r="SDF38" s="43"/>
      <c r="SDG38" s="43"/>
      <c r="SDH38" s="43"/>
      <c r="SDI38" s="43"/>
      <c r="SDJ38" s="43"/>
      <c r="SDK38" s="43"/>
      <c r="SDL38" s="43"/>
      <c r="SDM38" s="43"/>
      <c r="SDN38" s="43"/>
      <c r="SDO38" s="43"/>
      <c r="SDP38" s="43"/>
      <c r="SDQ38" s="43"/>
      <c r="SDR38" s="43"/>
      <c r="SDS38" s="43"/>
      <c r="SDT38" s="43"/>
      <c r="SDU38" s="43"/>
      <c r="SDV38" s="43"/>
      <c r="SDW38" s="43"/>
      <c r="SDX38" s="43"/>
      <c r="SDY38" s="43"/>
      <c r="SDZ38" s="43"/>
      <c r="SEA38" s="43"/>
      <c r="SEB38" s="43"/>
      <c r="SEC38" s="43"/>
      <c r="SED38" s="43"/>
      <c r="SEE38" s="43"/>
      <c r="SEF38" s="43"/>
      <c r="SEG38" s="43"/>
      <c r="SEH38" s="43"/>
      <c r="SEI38" s="43"/>
      <c r="SEJ38" s="43"/>
      <c r="SEK38" s="43"/>
      <c r="SEL38" s="43"/>
      <c r="SEM38" s="43"/>
      <c r="SEN38" s="43"/>
      <c r="SEO38" s="43"/>
      <c r="SEP38" s="43"/>
      <c r="SEQ38" s="43"/>
      <c r="SER38" s="43"/>
      <c r="SES38" s="43"/>
      <c r="SET38" s="43"/>
      <c r="SEU38" s="43"/>
      <c r="SEV38" s="43"/>
      <c r="SEW38" s="43"/>
      <c r="SEX38" s="43"/>
      <c r="SEY38" s="43"/>
      <c r="SEZ38" s="43"/>
      <c r="SFA38" s="43"/>
      <c r="SFB38" s="43"/>
      <c r="SFC38" s="43"/>
      <c r="SFD38" s="43"/>
      <c r="SFE38" s="43"/>
      <c r="SFF38" s="43"/>
      <c r="SFG38" s="43"/>
      <c r="SFH38" s="43"/>
      <c r="SFI38" s="43"/>
      <c r="SFJ38" s="43"/>
      <c r="SFK38" s="43"/>
      <c r="SFL38" s="43"/>
      <c r="SFM38" s="43"/>
      <c r="SFN38" s="43"/>
      <c r="SFO38" s="43"/>
      <c r="SFP38" s="43"/>
      <c r="SFQ38" s="43"/>
      <c r="SFR38" s="43"/>
      <c r="SFS38" s="43"/>
      <c r="SFT38" s="43"/>
      <c r="SFU38" s="43"/>
      <c r="SFV38" s="43"/>
      <c r="SFW38" s="43"/>
      <c r="SFX38" s="43"/>
      <c r="SFY38" s="43"/>
      <c r="SFZ38" s="43"/>
      <c r="SGA38" s="43"/>
      <c r="SGB38" s="43"/>
      <c r="SGC38" s="43"/>
      <c r="SGD38" s="43"/>
      <c r="SGE38" s="43"/>
      <c r="SGF38" s="43"/>
      <c r="SGG38" s="43"/>
      <c r="SGH38" s="43"/>
      <c r="SGI38" s="43"/>
      <c r="SGJ38" s="43"/>
      <c r="SGK38" s="43"/>
      <c r="SGL38" s="43"/>
      <c r="SGM38" s="43"/>
      <c r="SGN38" s="43"/>
      <c r="SGO38" s="43"/>
      <c r="SGP38" s="43"/>
      <c r="SGQ38" s="43"/>
      <c r="SGR38" s="43"/>
      <c r="SGS38" s="43"/>
      <c r="SGT38" s="43"/>
      <c r="SGU38" s="43"/>
      <c r="SGV38" s="43"/>
      <c r="SGW38" s="43"/>
      <c r="SGX38" s="43"/>
      <c r="SGY38" s="43"/>
      <c r="SGZ38" s="43"/>
      <c r="SHA38" s="43"/>
      <c r="SHB38" s="43"/>
      <c r="SHC38" s="43"/>
      <c r="SHD38" s="43"/>
      <c r="SHE38" s="43"/>
      <c r="SHF38" s="43"/>
      <c r="SHG38" s="43"/>
      <c r="SHH38" s="43"/>
      <c r="SHI38" s="43"/>
      <c r="SHJ38" s="43"/>
      <c r="SHK38" s="43"/>
      <c r="SHL38" s="43"/>
      <c r="SHM38" s="43"/>
      <c r="SHN38" s="43"/>
      <c r="SHO38" s="43"/>
      <c r="SHP38" s="43"/>
      <c r="SHQ38" s="43"/>
      <c r="SHR38" s="43"/>
      <c r="SHS38" s="43"/>
      <c r="SHT38" s="43"/>
      <c r="SHU38" s="43"/>
      <c r="SHV38" s="43"/>
      <c r="SHW38" s="43"/>
      <c r="SHX38" s="43"/>
      <c r="SHY38" s="43"/>
      <c r="SHZ38" s="43"/>
      <c r="SIA38" s="43"/>
      <c r="SIB38" s="43"/>
      <c r="SIC38" s="43"/>
      <c r="SID38" s="43"/>
      <c r="SIE38" s="43"/>
      <c r="SIF38" s="43"/>
      <c r="SIG38" s="43"/>
      <c r="SIH38" s="43"/>
      <c r="SII38" s="43"/>
      <c r="SIJ38" s="43"/>
      <c r="SIK38" s="43"/>
      <c r="SIL38" s="43"/>
      <c r="SIM38" s="43"/>
      <c r="SIN38" s="43"/>
      <c r="SIO38" s="43"/>
      <c r="SIP38" s="43"/>
      <c r="SIQ38" s="43"/>
      <c r="SIR38" s="43"/>
      <c r="SIS38" s="43"/>
      <c r="SIT38" s="43"/>
      <c r="SIU38" s="43"/>
      <c r="SIV38" s="43"/>
      <c r="SIW38" s="43"/>
      <c r="SIX38" s="43"/>
      <c r="SIY38" s="43"/>
      <c r="SIZ38" s="43"/>
      <c r="SJA38" s="43"/>
      <c r="SJB38" s="43"/>
      <c r="SJC38" s="43"/>
      <c r="SJD38" s="43"/>
      <c r="SJE38" s="43"/>
      <c r="SJF38" s="43"/>
      <c r="SJG38" s="43"/>
      <c r="SJH38" s="43"/>
      <c r="SJI38" s="43"/>
      <c r="SJJ38" s="43"/>
      <c r="SJK38" s="43"/>
      <c r="SJL38" s="43"/>
      <c r="SJM38" s="43"/>
      <c r="SJN38" s="43"/>
      <c r="SJO38" s="43"/>
      <c r="SJP38" s="43"/>
      <c r="SJQ38" s="43"/>
      <c r="SJR38" s="43"/>
      <c r="SJS38" s="43"/>
      <c r="SJT38" s="43"/>
      <c r="SJU38" s="43"/>
      <c r="SJV38" s="43"/>
      <c r="SJW38" s="43"/>
      <c r="SJX38" s="43"/>
      <c r="SJY38" s="43"/>
      <c r="SJZ38" s="43"/>
      <c r="SKA38" s="43"/>
      <c r="SKB38" s="43"/>
      <c r="SKC38" s="43"/>
      <c r="SKD38" s="43"/>
      <c r="SKE38" s="43"/>
      <c r="SKF38" s="43"/>
      <c r="SKG38" s="43"/>
      <c r="SKH38" s="43"/>
      <c r="SKI38" s="43"/>
      <c r="SKJ38" s="43"/>
      <c r="SKK38" s="43"/>
      <c r="SKL38" s="43"/>
      <c r="SKM38" s="43"/>
      <c r="SKN38" s="43"/>
      <c r="SKO38" s="43"/>
      <c r="SKP38" s="43"/>
      <c r="SKQ38" s="43"/>
      <c r="SKR38" s="43"/>
      <c r="SKS38" s="43"/>
      <c r="SKT38" s="43"/>
      <c r="SKU38" s="43"/>
      <c r="SKV38" s="43"/>
      <c r="SKW38" s="43"/>
      <c r="SKX38" s="43"/>
      <c r="SKY38" s="43"/>
      <c r="SKZ38" s="43"/>
      <c r="SLA38" s="43"/>
      <c r="SLB38" s="43"/>
      <c r="SLC38" s="43"/>
      <c r="SLD38" s="43"/>
      <c r="SLE38" s="43"/>
      <c r="SLF38" s="43"/>
      <c r="SLG38" s="43"/>
      <c r="SLH38" s="43"/>
      <c r="SLI38" s="43"/>
      <c r="SLJ38" s="43"/>
      <c r="SLK38" s="43"/>
      <c r="SLL38" s="43"/>
      <c r="SLM38" s="43"/>
      <c r="SLN38" s="43"/>
      <c r="SLO38" s="43"/>
      <c r="SLP38" s="43"/>
      <c r="SLQ38" s="43"/>
      <c r="SLR38" s="43"/>
      <c r="SLS38" s="43"/>
      <c r="SLT38" s="43"/>
      <c r="SLU38" s="43"/>
      <c r="SLV38" s="43"/>
      <c r="SLW38" s="43"/>
      <c r="SLX38" s="43"/>
      <c r="SLY38" s="43"/>
      <c r="SLZ38" s="43"/>
      <c r="SMA38" s="43"/>
      <c r="SMB38" s="43"/>
      <c r="SMC38" s="43"/>
      <c r="SMD38" s="43"/>
      <c r="SME38" s="43"/>
      <c r="SMF38" s="43"/>
      <c r="SMG38" s="43"/>
      <c r="SMH38" s="43"/>
      <c r="SMI38" s="43"/>
      <c r="SMJ38" s="43"/>
      <c r="SMK38" s="43"/>
      <c r="SML38" s="43"/>
      <c r="SMM38" s="43"/>
      <c r="SMN38" s="43"/>
      <c r="SMO38" s="43"/>
      <c r="SMP38" s="43"/>
      <c r="SMQ38" s="43"/>
      <c r="SMR38" s="43"/>
      <c r="SMS38" s="43"/>
      <c r="SMT38" s="43"/>
      <c r="SMU38" s="43"/>
      <c r="SMV38" s="43"/>
      <c r="SMW38" s="43"/>
      <c r="SMX38" s="43"/>
      <c r="SMY38" s="43"/>
      <c r="SMZ38" s="43"/>
      <c r="SNA38" s="43"/>
      <c r="SNB38" s="43"/>
      <c r="SNC38" s="43"/>
      <c r="SND38" s="43"/>
      <c r="SNE38" s="43"/>
      <c r="SNF38" s="43"/>
      <c r="SNG38" s="43"/>
      <c r="SNH38" s="43"/>
      <c r="SNI38" s="43"/>
      <c r="SNJ38" s="43"/>
      <c r="SNK38" s="43"/>
      <c r="SNL38" s="43"/>
      <c r="SNM38" s="43"/>
      <c r="SNN38" s="43"/>
      <c r="SNO38" s="43"/>
      <c r="SNP38" s="43"/>
      <c r="SNQ38" s="43"/>
      <c r="SNR38" s="43"/>
      <c r="SNS38" s="43"/>
      <c r="SNT38" s="43"/>
      <c r="SNU38" s="43"/>
      <c r="SNV38" s="43"/>
      <c r="SNW38" s="43"/>
      <c r="SNX38" s="43"/>
      <c r="SNY38" s="43"/>
      <c r="SNZ38" s="43"/>
      <c r="SOA38" s="43"/>
      <c r="SOB38" s="43"/>
      <c r="SOC38" s="43"/>
      <c r="SOD38" s="43"/>
      <c r="SOE38" s="43"/>
      <c r="SOF38" s="43"/>
      <c r="SOG38" s="43"/>
      <c r="SOH38" s="43"/>
      <c r="SOI38" s="43"/>
      <c r="SOJ38" s="43"/>
      <c r="SOK38" s="43"/>
      <c r="SOL38" s="43"/>
      <c r="SOM38" s="43"/>
      <c r="SON38" s="43"/>
      <c r="SOO38" s="43"/>
      <c r="SOP38" s="43"/>
      <c r="SOQ38" s="43"/>
      <c r="SOR38" s="43"/>
      <c r="SOS38" s="43"/>
      <c r="SOT38" s="43"/>
      <c r="SOU38" s="43"/>
      <c r="SOV38" s="43"/>
      <c r="SOW38" s="43"/>
      <c r="SOX38" s="43"/>
      <c r="SOY38" s="43"/>
      <c r="SOZ38" s="43"/>
      <c r="SPA38" s="43"/>
      <c r="SPB38" s="43"/>
      <c r="SPC38" s="43"/>
      <c r="SPD38" s="43"/>
      <c r="SPE38" s="43"/>
      <c r="SPF38" s="43"/>
      <c r="SPG38" s="43"/>
      <c r="SPH38" s="43"/>
      <c r="SPI38" s="43"/>
      <c r="SPJ38" s="43"/>
      <c r="SPK38" s="43"/>
      <c r="SPL38" s="43"/>
      <c r="SPM38" s="43"/>
      <c r="SPN38" s="43"/>
      <c r="SPO38" s="43"/>
      <c r="SPP38" s="43"/>
      <c r="SPQ38" s="43"/>
      <c r="SPR38" s="43"/>
      <c r="SPS38" s="43"/>
      <c r="SPT38" s="43"/>
      <c r="SPU38" s="43"/>
      <c r="SPV38" s="43"/>
      <c r="SPW38" s="43"/>
      <c r="SPX38" s="43"/>
      <c r="SPY38" s="43"/>
      <c r="SPZ38" s="43"/>
      <c r="SQA38" s="43"/>
      <c r="SQB38" s="43"/>
      <c r="SQC38" s="43"/>
      <c r="SQD38" s="43"/>
      <c r="SQE38" s="43"/>
      <c r="SQF38" s="43"/>
      <c r="SQG38" s="43"/>
      <c r="SQH38" s="43"/>
      <c r="SQI38" s="43"/>
      <c r="SQJ38" s="43"/>
      <c r="SQK38" s="43"/>
      <c r="SQL38" s="43"/>
      <c r="SQM38" s="43"/>
      <c r="SQN38" s="43"/>
      <c r="SQO38" s="43"/>
      <c r="SQP38" s="43"/>
      <c r="SQQ38" s="43"/>
      <c r="SQR38" s="43"/>
      <c r="SQS38" s="43"/>
      <c r="SQT38" s="43"/>
      <c r="SQU38" s="43"/>
      <c r="SQV38" s="43"/>
      <c r="SQW38" s="43"/>
      <c r="SQX38" s="43"/>
      <c r="SQY38" s="43"/>
      <c r="SQZ38" s="43"/>
      <c r="SRA38" s="43"/>
      <c r="SRB38" s="43"/>
      <c r="SRC38" s="43"/>
      <c r="SRD38" s="43"/>
      <c r="SRE38" s="43"/>
      <c r="SRF38" s="43"/>
      <c r="SRG38" s="43"/>
      <c r="SRH38" s="43"/>
      <c r="SRI38" s="43"/>
      <c r="SRJ38" s="43"/>
      <c r="SRK38" s="43"/>
      <c r="SRL38" s="43"/>
      <c r="SRM38" s="43"/>
      <c r="SRN38" s="43"/>
      <c r="SRO38" s="43"/>
      <c r="SRP38" s="43"/>
      <c r="SRQ38" s="43"/>
      <c r="SRR38" s="43"/>
      <c r="SRS38" s="43"/>
      <c r="SRT38" s="43"/>
      <c r="SRU38" s="43"/>
      <c r="SRV38" s="43"/>
      <c r="SRW38" s="43"/>
      <c r="SRX38" s="43"/>
      <c r="SRY38" s="43"/>
      <c r="SRZ38" s="43"/>
      <c r="SSA38" s="43"/>
      <c r="SSB38" s="43"/>
      <c r="SSC38" s="43"/>
      <c r="SSD38" s="43"/>
      <c r="SSE38" s="43"/>
      <c r="SSF38" s="43"/>
      <c r="SSG38" s="43"/>
      <c r="SSH38" s="43"/>
      <c r="SSI38" s="43"/>
      <c r="SSJ38" s="43"/>
      <c r="SSK38" s="43"/>
      <c r="SSL38" s="43"/>
      <c r="SSM38" s="43"/>
      <c r="SSN38" s="43"/>
      <c r="SSO38" s="43"/>
      <c r="SSP38" s="43"/>
      <c r="SSQ38" s="43"/>
      <c r="SSR38" s="43"/>
      <c r="SSS38" s="43"/>
      <c r="SST38" s="43"/>
      <c r="SSU38" s="43"/>
      <c r="SSV38" s="43"/>
      <c r="SSW38" s="43"/>
      <c r="SSX38" s="43"/>
      <c r="SSY38" s="43"/>
      <c r="SSZ38" s="43"/>
      <c r="STA38" s="43"/>
      <c r="STB38" s="43"/>
      <c r="STC38" s="43"/>
      <c r="STD38" s="43"/>
      <c r="STE38" s="43"/>
      <c r="STF38" s="43"/>
      <c r="STG38" s="43"/>
      <c r="STH38" s="43"/>
      <c r="STI38" s="43"/>
      <c r="STJ38" s="43"/>
      <c r="STK38" s="43"/>
      <c r="STL38" s="43"/>
      <c r="STM38" s="43"/>
      <c r="STN38" s="43"/>
      <c r="STO38" s="43"/>
      <c r="STP38" s="43"/>
      <c r="STQ38" s="43"/>
      <c r="STR38" s="43"/>
      <c r="STS38" s="43"/>
      <c r="STT38" s="43"/>
      <c r="STU38" s="43"/>
      <c r="STV38" s="43"/>
      <c r="STW38" s="43"/>
      <c r="STX38" s="43"/>
      <c r="STY38" s="43"/>
      <c r="STZ38" s="43"/>
      <c r="SUA38" s="43"/>
      <c r="SUB38" s="43"/>
      <c r="SUC38" s="43"/>
      <c r="SUD38" s="43"/>
      <c r="SUE38" s="43"/>
      <c r="SUF38" s="43"/>
      <c r="SUG38" s="43"/>
      <c r="SUH38" s="43"/>
      <c r="SUI38" s="43"/>
      <c r="SUJ38" s="43"/>
      <c r="SUK38" s="43"/>
      <c r="SUL38" s="43"/>
      <c r="SUM38" s="43"/>
      <c r="SUN38" s="43"/>
      <c r="SUO38" s="43"/>
      <c r="SUP38" s="43"/>
      <c r="SUQ38" s="43"/>
      <c r="SUR38" s="43"/>
      <c r="SUS38" s="43"/>
      <c r="SUT38" s="43"/>
      <c r="SUU38" s="43"/>
      <c r="SUV38" s="43"/>
      <c r="SUW38" s="43"/>
      <c r="SUX38" s="43"/>
      <c r="SUY38" s="43"/>
      <c r="SUZ38" s="43"/>
      <c r="SVA38" s="43"/>
      <c r="SVB38" s="43"/>
      <c r="SVC38" s="43"/>
      <c r="SVD38" s="43"/>
      <c r="SVE38" s="43"/>
      <c r="SVF38" s="43"/>
      <c r="SVG38" s="43"/>
      <c r="SVH38" s="43"/>
      <c r="SVI38" s="43"/>
      <c r="SVJ38" s="43"/>
      <c r="SVK38" s="43"/>
      <c r="SVL38" s="43"/>
      <c r="SVM38" s="43"/>
      <c r="SVN38" s="43"/>
      <c r="SVO38" s="43"/>
      <c r="SVP38" s="43"/>
      <c r="SVQ38" s="43"/>
      <c r="SVR38" s="43"/>
      <c r="SVS38" s="43"/>
      <c r="SVT38" s="43"/>
      <c r="SVU38" s="43"/>
      <c r="SVV38" s="43"/>
      <c r="SVW38" s="43"/>
      <c r="SVX38" s="43"/>
      <c r="SVY38" s="43"/>
      <c r="SVZ38" s="43"/>
      <c r="SWA38" s="43"/>
      <c r="SWB38" s="43"/>
      <c r="SWC38" s="43"/>
      <c r="SWD38" s="43"/>
      <c r="SWE38" s="43"/>
      <c r="SWF38" s="43"/>
      <c r="SWG38" s="43"/>
      <c r="SWH38" s="43"/>
      <c r="SWI38" s="43"/>
      <c r="SWJ38" s="43"/>
      <c r="SWK38" s="43"/>
      <c r="SWL38" s="43"/>
      <c r="SWM38" s="43"/>
      <c r="SWN38" s="43"/>
      <c r="SWO38" s="43"/>
      <c r="SWP38" s="43"/>
      <c r="SWQ38" s="43"/>
      <c r="SWR38" s="43"/>
      <c r="SWS38" s="43"/>
      <c r="SWT38" s="43"/>
      <c r="SWU38" s="43"/>
      <c r="SWV38" s="43"/>
      <c r="SWW38" s="43"/>
      <c r="SWX38" s="43"/>
      <c r="SWY38" s="43"/>
      <c r="SWZ38" s="43"/>
      <c r="SXA38" s="43"/>
      <c r="SXB38" s="43"/>
      <c r="SXC38" s="43"/>
      <c r="SXD38" s="43"/>
      <c r="SXE38" s="43"/>
      <c r="SXF38" s="43"/>
      <c r="SXG38" s="43"/>
      <c r="SXH38" s="43"/>
      <c r="SXI38" s="43"/>
      <c r="SXJ38" s="43"/>
      <c r="SXK38" s="43"/>
      <c r="SXL38" s="43"/>
      <c r="SXM38" s="43"/>
      <c r="SXN38" s="43"/>
      <c r="SXO38" s="43"/>
      <c r="SXP38" s="43"/>
      <c r="SXQ38" s="43"/>
      <c r="SXR38" s="43"/>
      <c r="SXS38" s="43"/>
      <c r="SXT38" s="43"/>
      <c r="SXU38" s="43"/>
      <c r="SXV38" s="43"/>
      <c r="SXW38" s="43"/>
      <c r="SXX38" s="43"/>
      <c r="SXY38" s="43"/>
      <c r="SXZ38" s="43"/>
      <c r="SYA38" s="43"/>
      <c r="SYB38" s="43"/>
      <c r="SYC38" s="43"/>
      <c r="SYD38" s="43"/>
      <c r="SYE38" s="43"/>
      <c r="SYF38" s="43"/>
      <c r="SYG38" s="43"/>
      <c r="SYH38" s="43"/>
      <c r="SYI38" s="43"/>
      <c r="SYJ38" s="43"/>
      <c r="SYK38" s="43"/>
      <c r="SYL38" s="43"/>
      <c r="SYM38" s="43"/>
      <c r="SYN38" s="43"/>
      <c r="SYO38" s="43"/>
      <c r="SYP38" s="43"/>
      <c r="SYQ38" s="43"/>
      <c r="SYR38" s="43"/>
      <c r="SYS38" s="43"/>
      <c r="SYT38" s="43"/>
      <c r="SYU38" s="43"/>
      <c r="SYV38" s="43"/>
      <c r="SYW38" s="43"/>
      <c r="SYX38" s="43"/>
      <c r="SYY38" s="43"/>
      <c r="SYZ38" s="43"/>
      <c r="SZA38" s="43"/>
      <c r="SZB38" s="43"/>
      <c r="SZC38" s="43"/>
      <c r="SZD38" s="43"/>
      <c r="SZE38" s="43"/>
      <c r="SZF38" s="43"/>
      <c r="SZG38" s="43"/>
      <c r="SZH38" s="43"/>
      <c r="SZI38" s="43"/>
      <c r="SZJ38" s="43"/>
      <c r="SZK38" s="43"/>
      <c r="SZL38" s="43"/>
      <c r="SZM38" s="43"/>
      <c r="SZN38" s="43"/>
      <c r="SZO38" s="43"/>
      <c r="SZP38" s="43"/>
      <c r="SZQ38" s="43"/>
      <c r="SZR38" s="43"/>
      <c r="SZS38" s="43"/>
      <c r="SZT38" s="43"/>
      <c r="SZU38" s="43"/>
      <c r="SZV38" s="43"/>
      <c r="SZW38" s="43"/>
      <c r="SZX38" s="43"/>
      <c r="SZY38" s="43"/>
      <c r="SZZ38" s="43"/>
      <c r="TAA38" s="43"/>
      <c r="TAB38" s="43"/>
      <c r="TAC38" s="43"/>
      <c r="TAD38" s="43"/>
      <c r="TAE38" s="43"/>
      <c r="TAF38" s="43"/>
      <c r="TAG38" s="43"/>
      <c r="TAH38" s="43"/>
      <c r="TAI38" s="43"/>
      <c r="TAJ38" s="43"/>
      <c r="TAK38" s="43"/>
      <c r="TAL38" s="43"/>
      <c r="TAM38" s="43"/>
      <c r="TAN38" s="43"/>
      <c r="TAO38" s="43"/>
      <c r="TAP38" s="43"/>
      <c r="TAQ38" s="43"/>
      <c r="TAR38" s="43"/>
      <c r="TAS38" s="43"/>
      <c r="TAT38" s="43"/>
      <c r="TAU38" s="43"/>
      <c r="TAV38" s="43"/>
      <c r="TAW38" s="43"/>
      <c r="TAX38" s="43"/>
      <c r="TAY38" s="43"/>
      <c r="TAZ38" s="43"/>
      <c r="TBA38" s="43"/>
      <c r="TBB38" s="43"/>
      <c r="TBC38" s="43"/>
      <c r="TBD38" s="43"/>
      <c r="TBE38" s="43"/>
      <c r="TBF38" s="43"/>
      <c r="TBG38" s="43"/>
      <c r="TBH38" s="43"/>
      <c r="TBI38" s="43"/>
      <c r="TBJ38" s="43"/>
      <c r="TBK38" s="43"/>
      <c r="TBL38" s="43"/>
      <c r="TBM38" s="43"/>
      <c r="TBN38" s="43"/>
      <c r="TBO38" s="43"/>
      <c r="TBP38" s="43"/>
      <c r="TBQ38" s="43"/>
      <c r="TBR38" s="43"/>
      <c r="TBS38" s="43"/>
      <c r="TBT38" s="43"/>
      <c r="TBU38" s="43"/>
      <c r="TBV38" s="43"/>
      <c r="TBW38" s="43"/>
      <c r="TBX38" s="43"/>
      <c r="TBY38" s="43"/>
      <c r="TBZ38" s="43"/>
      <c r="TCA38" s="43"/>
      <c r="TCB38" s="43"/>
      <c r="TCC38" s="43"/>
      <c r="TCD38" s="43"/>
      <c r="TCE38" s="43"/>
      <c r="TCF38" s="43"/>
      <c r="TCG38" s="43"/>
      <c r="TCH38" s="43"/>
      <c r="TCI38" s="43"/>
      <c r="TCJ38" s="43"/>
      <c r="TCK38" s="43"/>
      <c r="TCL38" s="43"/>
      <c r="TCM38" s="43"/>
      <c r="TCN38" s="43"/>
      <c r="TCO38" s="43"/>
      <c r="TCP38" s="43"/>
      <c r="TCQ38" s="43"/>
      <c r="TCR38" s="43"/>
      <c r="TCS38" s="43"/>
      <c r="TCT38" s="43"/>
      <c r="TCU38" s="43"/>
      <c r="TCV38" s="43"/>
      <c r="TCW38" s="43"/>
      <c r="TCX38" s="43"/>
      <c r="TCY38" s="43"/>
      <c r="TCZ38" s="43"/>
      <c r="TDA38" s="43"/>
      <c r="TDB38" s="43"/>
      <c r="TDC38" s="43"/>
      <c r="TDD38" s="43"/>
      <c r="TDE38" s="43"/>
      <c r="TDF38" s="43"/>
      <c r="TDG38" s="43"/>
      <c r="TDH38" s="43"/>
      <c r="TDI38" s="43"/>
      <c r="TDJ38" s="43"/>
      <c r="TDK38" s="43"/>
      <c r="TDL38" s="43"/>
      <c r="TDM38" s="43"/>
      <c r="TDN38" s="43"/>
      <c r="TDO38" s="43"/>
      <c r="TDP38" s="43"/>
      <c r="TDQ38" s="43"/>
      <c r="TDR38" s="43"/>
      <c r="TDS38" s="43"/>
      <c r="TDT38" s="43"/>
      <c r="TDU38" s="43"/>
      <c r="TDV38" s="43"/>
      <c r="TDW38" s="43"/>
      <c r="TDX38" s="43"/>
      <c r="TDY38" s="43"/>
      <c r="TDZ38" s="43"/>
      <c r="TEA38" s="43"/>
      <c r="TEB38" s="43"/>
      <c r="TEC38" s="43"/>
      <c r="TED38" s="43"/>
      <c r="TEE38" s="43"/>
      <c r="TEF38" s="43"/>
      <c r="TEG38" s="43"/>
      <c r="TEH38" s="43"/>
      <c r="TEI38" s="43"/>
      <c r="TEJ38" s="43"/>
      <c r="TEK38" s="43"/>
      <c r="TEL38" s="43"/>
      <c r="TEM38" s="43"/>
      <c r="TEN38" s="43"/>
      <c r="TEO38" s="43"/>
      <c r="TEP38" s="43"/>
      <c r="TEQ38" s="43"/>
      <c r="TER38" s="43"/>
      <c r="TES38" s="43"/>
      <c r="TET38" s="43"/>
      <c r="TEU38" s="43"/>
      <c r="TEV38" s="43"/>
      <c r="TEW38" s="43"/>
      <c r="TEX38" s="43"/>
      <c r="TEY38" s="43"/>
      <c r="TEZ38" s="43"/>
      <c r="TFA38" s="43"/>
      <c r="TFB38" s="43"/>
      <c r="TFC38" s="43"/>
      <c r="TFD38" s="43"/>
      <c r="TFE38" s="43"/>
      <c r="TFF38" s="43"/>
      <c r="TFG38" s="43"/>
      <c r="TFH38" s="43"/>
      <c r="TFI38" s="43"/>
      <c r="TFJ38" s="43"/>
      <c r="TFK38" s="43"/>
      <c r="TFL38" s="43"/>
      <c r="TFM38" s="43"/>
      <c r="TFN38" s="43"/>
      <c r="TFO38" s="43"/>
      <c r="TFP38" s="43"/>
      <c r="TFQ38" s="43"/>
      <c r="TFR38" s="43"/>
      <c r="TFS38" s="43"/>
      <c r="TFT38" s="43"/>
      <c r="TFU38" s="43"/>
      <c r="TFV38" s="43"/>
      <c r="TFW38" s="43"/>
      <c r="TFX38" s="43"/>
      <c r="TFY38" s="43"/>
      <c r="TFZ38" s="43"/>
      <c r="TGA38" s="43"/>
      <c r="TGB38" s="43"/>
      <c r="TGC38" s="43"/>
      <c r="TGD38" s="43"/>
      <c r="TGE38" s="43"/>
      <c r="TGF38" s="43"/>
      <c r="TGG38" s="43"/>
      <c r="TGH38" s="43"/>
      <c r="TGI38" s="43"/>
      <c r="TGJ38" s="43"/>
      <c r="TGK38" s="43"/>
      <c r="TGL38" s="43"/>
      <c r="TGM38" s="43"/>
      <c r="TGN38" s="43"/>
      <c r="TGO38" s="43"/>
      <c r="TGP38" s="43"/>
      <c r="TGQ38" s="43"/>
      <c r="TGR38" s="43"/>
      <c r="TGS38" s="43"/>
      <c r="TGT38" s="43"/>
      <c r="TGU38" s="43"/>
      <c r="TGV38" s="43"/>
      <c r="TGW38" s="43"/>
      <c r="TGX38" s="43"/>
      <c r="TGY38" s="43"/>
      <c r="TGZ38" s="43"/>
      <c r="THA38" s="43"/>
      <c r="THB38" s="43"/>
      <c r="THC38" s="43"/>
      <c r="THD38" s="43"/>
      <c r="THE38" s="43"/>
      <c r="THF38" s="43"/>
      <c r="THG38" s="43"/>
      <c r="THH38" s="43"/>
      <c r="THI38" s="43"/>
      <c r="THJ38" s="43"/>
      <c r="THK38" s="43"/>
      <c r="THL38" s="43"/>
      <c r="THM38" s="43"/>
      <c r="THN38" s="43"/>
      <c r="THO38" s="43"/>
      <c r="THP38" s="43"/>
      <c r="THQ38" s="43"/>
      <c r="THR38" s="43"/>
      <c r="THS38" s="43"/>
      <c r="THT38" s="43"/>
      <c r="THU38" s="43"/>
      <c r="THV38" s="43"/>
      <c r="THW38" s="43"/>
      <c r="THX38" s="43"/>
      <c r="THY38" s="43"/>
      <c r="THZ38" s="43"/>
      <c r="TIA38" s="43"/>
      <c r="TIB38" s="43"/>
      <c r="TIC38" s="43"/>
      <c r="TID38" s="43"/>
      <c r="TIE38" s="43"/>
      <c r="TIF38" s="43"/>
      <c r="TIG38" s="43"/>
      <c r="TIH38" s="43"/>
      <c r="TII38" s="43"/>
      <c r="TIJ38" s="43"/>
      <c r="TIK38" s="43"/>
      <c r="TIL38" s="43"/>
      <c r="TIM38" s="43"/>
      <c r="TIN38" s="43"/>
      <c r="TIO38" s="43"/>
      <c r="TIP38" s="43"/>
      <c r="TIQ38" s="43"/>
      <c r="TIR38" s="43"/>
      <c r="TIS38" s="43"/>
      <c r="TIT38" s="43"/>
      <c r="TIU38" s="43"/>
      <c r="TIV38" s="43"/>
      <c r="TIW38" s="43"/>
      <c r="TIX38" s="43"/>
      <c r="TIY38" s="43"/>
      <c r="TIZ38" s="43"/>
      <c r="TJA38" s="43"/>
      <c r="TJB38" s="43"/>
      <c r="TJC38" s="43"/>
      <c r="TJD38" s="43"/>
      <c r="TJE38" s="43"/>
      <c r="TJF38" s="43"/>
      <c r="TJG38" s="43"/>
      <c r="TJH38" s="43"/>
      <c r="TJI38" s="43"/>
      <c r="TJJ38" s="43"/>
      <c r="TJK38" s="43"/>
      <c r="TJL38" s="43"/>
      <c r="TJM38" s="43"/>
      <c r="TJN38" s="43"/>
      <c r="TJO38" s="43"/>
      <c r="TJP38" s="43"/>
      <c r="TJQ38" s="43"/>
      <c r="TJR38" s="43"/>
      <c r="TJS38" s="43"/>
      <c r="TJT38" s="43"/>
      <c r="TJU38" s="43"/>
      <c r="TJV38" s="43"/>
      <c r="TJW38" s="43"/>
      <c r="TJX38" s="43"/>
      <c r="TJY38" s="43"/>
      <c r="TJZ38" s="43"/>
      <c r="TKA38" s="43"/>
      <c r="TKB38" s="43"/>
      <c r="TKC38" s="43"/>
      <c r="TKD38" s="43"/>
      <c r="TKE38" s="43"/>
      <c r="TKF38" s="43"/>
      <c r="TKG38" s="43"/>
      <c r="TKH38" s="43"/>
      <c r="TKI38" s="43"/>
      <c r="TKJ38" s="43"/>
      <c r="TKK38" s="43"/>
      <c r="TKL38" s="43"/>
      <c r="TKM38" s="43"/>
      <c r="TKN38" s="43"/>
      <c r="TKO38" s="43"/>
      <c r="TKP38" s="43"/>
      <c r="TKQ38" s="43"/>
      <c r="TKR38" s="43"/>
      <c r="TKS38" s="43"/>
      <c r="TKT38" s="43"/>
      <c r="TKU38" s="43"/>
      <c r="TKV38" s="43"/>
      <c r="TKW38" s="43"/>
      <c r="TKX38" s="43"/>
      <c r="TKY38" s="43"/>
      <c r="TKZ38" s="43"/>
      <c r="TLA38" s="43"/>
      <c r="TLB38" s="43"/>
      <c r="TLC38" s="43"/>
      <c r="TLD38" s="43"/>
      <c r="TLE38" s="43"/>
      <c r="TLF38" s="43"/>
      <c r="TLG38" s="43"/>
      <c r="TLH38" s="43"/>
      <c r="TLI38" s="43"/>
      <c r="TLJ38" s="43"/>
      <c r="TLK38" s="43"/>
      <c r="TLL38" s="43"/>
      <c r="TLM38" s="43"/>
      <c r="TLN38" s="43"/>
      <c r="TLO38" s="43"/>
      <c r="TLP38" s="43"/>
      <c r="TLQ38" s="43"/>
      <c r="TLR38" s="43"/>
      <c r="TLS38" s="43"/>
      <c r="TLT38" s="43"/>
      <c r="TLU38" s="43"/>
      <c r="TLV38" s="43"/>
      <c r="TLW38" s="43"/>
      <c r="TLX38" s="43"/>
      <c r="TLY38" s="43"/>
      <c r="TLZ38" s="43"/>
      <c r="TMA38" s="43"/>
      <c r="TMB38" s="43"/>
      <c r="TMC38" s="43"/>
      <c r="TMD38" s="43"/>
      <c r="TME38" s="43"/>
      <c r="TMF38" s="43"/>
      <c r="TMG38" s="43"/>
      <c r="TMH38" s="43"/>
      <c r="TMI38" s="43"/>
      <c r="TMJ38" s="43"/>
      <c r="TMK38" s="43"/>
      <c r="TML38" s="43"/>
      <c r="TMM38" s="43"/>
      <c r="TMN38" s="43"/>
      <c r="TMO38" s="43"/>
      <c r="TMP38" s="43"/>
      <c r="TMQ38" s="43"/>
      <c r="TMR38" s="43"/>
      <c r="TMS38" s="43"/>
      <c r="TMT38" s="43"/>
      <c r="TMU38" s="43"/>
      <c r="TMV38" s="43"/>
      <c r="TMW38" s="43"/>
      <c r="TMX38" s="43"/>
      <c r="TMY38" s="43"/>
      <c r="TMZ38" s="43"/>
      <c r="TNA38" s="43"/>
      <c r="TNB38" s="43"/>
      <c r="TNC38" s="43"/>
      <c r="TND38" s="43"/>
      <c r="TNE38" s="43"/>
      <c r="TNF38" s="43"/>
      <c r="TNG38" s="43"/>
      <c r="TNH38" s="43"/>
      <c r="TNI38" s="43"/>
      <c r="TNJ38" s="43"/>
      <c r="TNK38" s="43"/>
      <c r="TNL38" s="43"/>
      <c r="TNM38" s="43"/>
      <c r="TNN38" s="43"/>
      <c r="TNO38" s="43"/>
      <c r="TNP38" s="43"/>
      <c r="TNQ38" s="43"/>
      <c r="TNR38" s="43"/>
      <c r="TNS38" s="43"/>
      <c r="TNT38" s="43"/>
      <c r="TNU38" s="43"/>
      <c r="TNV38" s="43"/>
      <c r="TNW38" s="43"/>
      <c r="TNX38" s="43"/>
      <c r="TNY38" s="43"/>
      <c r="TNZ38" s="43"/>
      <c r="TOA38" s="43"/>
      <c r="TOB38" s="43"/>
      <c r="TOC38" s="43"/>
      <c r="TOD38" s="43"/>
      <c r="TOE38" s="43"/>
      <c r="TOF38" s="43"/>
      <c r="TOG38" s="43"/>
      <c r="TOH38" s="43"/>
      <c r="TOI38" s="43"/>
      <c r="TOJ38" s="43"/>
      <c r="TOK38" s="43"/>
      <c r="TOL38" s="43"/>
      <c r="TOM38" s="43"/>
      <c r="TON38" s="43"/>
      <c r="TOO38" s="43"/>
      <c r="TOP38" s="43"/>
      <c r="TOQ38" s="43"/>
      <c r="TOR38" s="43"/>
      <c r="TOS38" s="43"/>
      <c r="TOT38" s="43"/>
      <c r="TOU38" s="43"/>
      <c r="TOV38" s="43"/>
      <c r="TOW38" s="43"/>
      <c r="TOX38" s="43"/>
      <c r="TOY38" s="43"/>
      <c r="TOZ38" s="43"/>
      <c r="TPA38" s="43"/>
      <c r="TPB38" s="43"/>
      <c r="TPC38" s="43"/>
      <c r="TPD38" s="43"/>
      <c r="TPE38" s="43"/>
      <c r="TPF38" s="43"/>
      <c r="TPG38" s="43"/>
      <c r="TPH38" s="43"/>
      <c r="TPI38" s="43"/>
      <c r="TPJ38" s="43"/>
      <c r="TPK38" s="43"/>
      <c r="TPL38" s="43"/>
      <c r="TPM38" s="43"/>
      <c r="TPN38" s="43"/>
      <c r="TPO38" s="43"/>
      <c r="TPP38" s="43"/>
      <c r="TPQ38" s="43"/>
      <c r="TPR38" s="43"/>
      <c r="TPS38" s="43"/>
      <c r="TPT38" s="43"/>
      <c r="TPU38" s="43"/>
      <c r="TPV38" s="43"/>
      <c r="TPW38" s="43"/>
      <c r="TPX38" s="43"/>
      <c r="TPY38" s="43"/>
      <c r="TPZ38" s="43"/>
      <c r="TQA38" s="43"/>
      <c r="TQB38" s="43"/>
      <c r="TQC38" s="43"/>
      <c r="TQD38" s="43"/>
      <c r="TQE38" s="43"/>
      <c r="TQF38" s="43"/>
      <c r="TQG38" s="43"/>
      <c r="TQH38" s="43"/>
      <c r="TQI38" s="43"/>
      <c r="TQJ38" s="43"/>
      <c r="TQK38" s="43"/>
      <c r="TQL38" s="43"/>
      <c r="TQM38" s="43"/>
      <c r="TQN38" s="43"/>
      <c r="TQO38" s="43"/>
      <c r="TQP38" s="43"/>
      <c r="TQQ38" s="43"/>
      <c r="TQR38" s="43"/>
      <c r="TQS38" s="43"/>
      <c r="TQT38" s="43"/>
      <c r="TQU38" s="43"/>
      <c r="TQV38" s="43"/>
      <c r="TQW38" s="43"/>
      <c r="TQX38" s="43"/>
      <c r="TQY38" s="43"/>
      <c r="TQZ38" s="43"/>
      <c r="TRA38" s="43"/>
      <c r="TRB38" s="43"/>
      <c r="TRC38" s="43"/>
      <c r="TRD38" s="43"/>
      <c r="TRE38" s="43"/>
      <c r="TRF38" s="43"/>
      <c r="TRG38" s="43"/>
      <c r="TRH38" s="43"/>
      <c r="TRI38" s="43"/>
      <c r="TRJ38" s="43"/>
      <c r="TRK38" s="43"/>
      <c r="TRL38" s="43"/>
      <c r="TRM38" s="43"/>
      <c r="TRN38" s="43"/>
      <c r="TRO38" s="43"/>
      <c r="TRP38" s="43"/>
      <c r="TRQ38" s="43"/>
      <c r="TRR38" s="43"/>
      <c r="TRS38" s="43"/>
      <c r="TRT38" s="43"/>
      <c r="TRU38" s="43"/>
      <c r="TRV38" s="43"/>
      <c r="TRW38" s="43"/>
      <c r="TRX38" s="43"/>
      <c r="TRY38" s="43"/>
      <c r="TRZ38" s="43"/>
      <c r="TSA38" s="43"/>
      <c r="TSB38" s="43"/>
      <c r="TSC38" s="43"/>
      <c r="TSD38" s="43"/>
      <c r="TSE38" s="43"/>
      <c r="TSF38" s="43"/>
      <c r="TSG38" s="43"/>
      <c r="TSH38" s="43"/>
      <c r="TSI38" s="43"/>
      <c r="TSJ38" s="43"/>
      <c r="TSK38" s="43"/>
      <c r="TSL38" s="43"/>
      <c r="TSM38" s="43"/>
      <c r="TSN38" s="43"/>
      <c r="TSO38" s="43"/>
      <c r="TSP38" s="43"/>
      <c r="TSQ38" s="43"/>
      <c r="TSR38" s="43"/>
      <c r="TSS38" s="43"/>
      <c r="TST38" s="43"/>
      <c r="TSU38" s="43"/>
      <c r="TSV38" s="43"/>
      <c r="TSW38" s="43"/>
      <c r="TSX38" s="43"/>
      <c r="TSY38" s="43"/>
      <c r="TSZ38" s="43"/>
      <c r="TTA38" s="43"/>
      <c r="TTB38" s="43"/>
      <c r="TTC38" s="43"/>
      <c r="TTD38" s="43"/>
      <c r="TTE38" s="43"/>
      <c r="TTF38" s="43"/>
      <c r="TTG38" s="43"/>
      <c r="TTH38" s="43"/>
      <c r="TTI38" s="43"/>
      <c r="TTJ38" s="43"/>
      <c r="TTK38" s="43"/>
      <c r="TTL38" s="43"/>
      <c r="TTM38" s="43"/>
      <c r="TTN38" s="43"/>
      <c r="TTO38" s="43"/>
      <c r="TTP38" s="43"/>
      <c r="TTQ38" s="43"/>
      <c r="TTR38" s="43"/>
      <c r="TTS38" s="43"/>
      <c r="TTT38" s="43"/>
      <c r="TTU38" s="43"/>
      <c r="TTV38" s="43"/>
      <c r="TTW38" s="43"/>
      <c r="TTX38" s="43"/>
      <c r="TTY38" s="43"/>
      <c r="TTZ38" s="43"/>
      <c r="TUA38" s="43"/>
      <c r="TUB38" s="43"/>
      <c r="TUC38" s="43"/>
      <c r="TUD38" s="43"/>
      <c r="TUE38" s="43"/>
      <c r="TUF38" s="43"/>
      <c r="TUG38" s="43"/>
      <c r="TUH38" s="43"/>
      <c r="TUI38" s="43"/>
      <c r="TUJ38" s="43"/>
      <c r="TUK38" s="43"/>
      <c r="TUL38" s="43"/>
      <c r="TUM38" s="43"/>
      <c r="TUN38" s="43"/>
      <c r="TUO38" s="43"/>
      <c r="TUP38" s="43"/>
      <c r="TUQ38" s="43"/>
      <c r="TUR38" s="43"/>
      <c r="TUS38" s="43"/>
      <c r="TUT38" s="43"/>
      <c r="TUU38" s="43"/>
      <c r="TUV38" s="43"/>
      <c r="TUW38" s="43"/>
      <c r="TUX38" s="43"/>
      <c r="TUY38" s="43"/>
      <c r="TUZ38" s="43"/>
      <c r="TVA38" s="43"/>
      <c r="TVB38" s="43"/>
      <c r="TVC38" s="43"/>
      <c r="TVD38" s="43"/>
      <c r="TVE38" s="43"/>
      <c r="TVF38" s="43"/>
      <c r="TVG38" s="43"/>
      <c r="TVH38" s="43"/>
      <c r="TVI38" s="43"/>
      <c r="TVJ38" s="43"/>
      <c r="TVK38" s="43"/>
      <c r="TVL38" s="43"/>
      <c r="TVM38" s="43"/>
      <c r="TVN38" s="43"/>
      <c r="TVO38" s="43"/>
      <c r="TVP38" s="43"/>
      <c r="TVQ38" s="43"/>
      <c r="TVR38" s="43"/>
      <c r="TVS38" s="43"/>
      <c r="TVT38" s="43"/>
      <c r="TVU38" s="43"/>
      <c r="TVV38" s="43"/>
      <c r="TVW38" s="43"/>
      <c r="TVX38" s="43"/>
      <c r="TVY38" s="43"/>
      <c r="TVZ38" s="43"/>
      <c r="TWA38" s="43"/>
      <c r="TWB38" s="43"/>
      <c r="TWC38" s="43"/>
      <c r="TWD38" s="43"/>
      <c r="TWE38" s="43"/>
      <c r="TWF38" s="43"/>
      <c r="TWG38" s="43"/>
      <c r="TWH38" s="43"/>
      <c r="TWI38" s="43"/>
      <c r="TWJ38" s="43"/>
      <c r="TWK38" s="43"/>
      <c r="TWL38" s="43"/>
      <c r="TWM38" s="43"/>
      <c r="TWN38" s="43"/>
      <c r="TWO38" s="43"/>
      <c r="TWP38" s="43"/>
      <c r="TWQ38" s="43"/>
      <c r="TWR38" s="43"/>
      <c r="TWS38" s="43"/>
      <c r="TWT38" s="43"/>
      <c r="TWU38" s="43"/>
      <c r="TWV38" s="43"/>
      <c r="TWW38" s="43"/>
      <c r="TWX38" s="43"/>
      <c r="TWY38" s="43"/>
      <c r="TWZ38" s="43"/>
      <c r="TXA38" s="43"/>
      <c r="TXB38" s="43"/>
      <c r="TXC38" s="43"/>
      <c r="TXD38" s="43"/>
      <c r="TXE38" s="43"/>
      <c r="TXF38" s="43"/>
      <c r="TXG38" s="43"/>
      <c r="TXH38" s="43"/>
      <c r="TXI38" s="43"/>
      <c r="TXJ38" s="43"/>
      <c r="TXK38" s="43"/>
      <c r="TXL38" s="43"/>
      <c r="TXM38" s="43"/>
      <c r="TXN38" s="43"/>
      <c r="TXO38" s="43"/>
      <c r="TXP38" s="43"/>
      <c r="TXQ38" s="43"/>
      <c r="TXR38" s="43"/>
      <c r="TXS38" s="43"/>
      <c r="TXT38" s="43"/>
      <c r="TXU38" s="43"/>
      <c r="TXV38" s="43"/>
      <c r="TXW38" s="43"/>
      <c r="TXX38" s="43"/>
      <c r="TXY38" s="43"/>
      <c r="TXZ38" s="43"/>
      <c r="TYA38" s="43"/>
      <c r="TYB38" s="43"/>
      <c r="TYC38" s="43"/>
      <c r="TYD38" s="43"/>
      <c r="TYE38" s="43"/>
      <c r="TYF38" s="43"/>
      <c r="TYG38" s="43"/>
      <c r="TYH38" s="43"/>
      <c r="TYI38" s="43"/>
      <c r="TYJ38" s="43"/>
      <c r="TYK38" s="43"/>
      <c r="TYL38" s="43"/>
      <c r="TYM38" s="43"/>
      <c r="TYN38" s="43"/>
      <c r="TYO38" s="43"/>
      <c r="TYP38" s="43"/>
      <c r="TYQ38" s="43"/>
      <c r="TYR38" s="43"/>
      <c r="TYS38" s="43"/>
      <c r="TYT38" s="43"/>
      <c r="TYU38" s="43"/>
      <c r="TYV38" s="43"/>
      <c r="TYW38" s="43"/>
      <c r="TYX38" s="43"/>
      <c r="TYY38" s="43"/>
      <c r="TYZ38" s="43"/>
      <c r="TZA38" s="43"/>
      <c r="TZB38" s="43"/>
      <c r="TZC38" s="43"/>
      <c r="TZD38" s="43"/>
      <c r="TZE38" s="43"/>
      <c r="TZF38" s="43"/>
      <c r="TZG38" s="43"/>
      <c r="TZH38" s="43"/>
      <c r="TZI38" s="43"/>
      <c r="TZJ38" s="43"/>
      <c r="TZK38" s="43"/>
      <c r="TZL38" s="43"/>
      <c r="TZM38" s="43"/>
      <c r="TZN38" s="43"/>
      <c r="TZO38" s="43"/>
      <c r="TZP38" s="43"/>
      <c r="TZQ38" s="43"/>
      <c r="TZR38" s="43"/>
      <c r="TZS38" s="43"/>
      <c r="TZT38" s="43"/>
      <c r="TZU38" s="43"/>
      <c r="TZV38" s="43"/>
      <c r="TZW38" s="43"/>
      <c r="TZX38" s="43"/>
      <c r="TZY38" s="43"/>
      <c r="TZZ38" s="43"/>
      <c r="UAA38" s="43"/>
      <c r="UAB38" s="43"/>
      <c r="UAC38" s="43"/>
      <c r="UAD38" s="43"/>
      <c r="UAE38" s="43"/>
      <c r="UAF38" s="43"/>
      <c r="UAG38" s="43"/>
      <c r="UAH38" s="43"/>
      <c r="UAI38" s="43"/>
      <c r="UAJ38" s="43"/>
      <c r="UAK38" s="43"/>
      <c r="UAL38" s="43"/>
      <c r="UAM38" s="43"/>
      <c r="UAN38" s="43"/>
      <c r="UAO38" s="43"/>
      <c r="UAP38" s="43"/>
      <c r="UAQ38" s="43"/>
      <c r="UAR38" s="43"/>
      <c r="UAS38" s="43"/>
      <c r="UAT38" s="43"/>
      <c r="UAU38" s="43"/>
      <c r="UAV38" s="43"/>
      <c r="UAW38" s="43"/>
      <c r="UAX38" s="43"/>
      <c r="UAY38" s="43"/>
      <c r="UAZ38" s="43"/>
      <c r="UBA38" s="43"/>
      <c r="UBB38" s="43"/>
      <c r="UBC38" s="43"/>
      <c r="UBD38" s="43"/>
      <c r="UBE38" s="43"/>
      <c r="UBF38" s="43"/>
      <c r="UBG38" s="43"/>
      <c r="UBH38" s="43"/>
      <c r="UBI38" s="43"/>
      <c r="UBJ38" s="43"/>
      <c r="UBK38" s="43"/>
      <c r="UBL38" s="43"/>
      <c r="UBM38" s="43"/>
      <c r="UBN38" s="43"/>
      <c r="UBO38" s="43"/>
      <c r="UBP38" s="43"/>
      <c r="UBQ38" s="43"/>
      <c r="UBR38" s="43"/>
      <c r="UBS38" s="43"/>
      <c r="UBT38" s="43"/>
      <c r="UBU38" s="43"/>
      <c r="UBV38" s="43"/>
      <c r="UBW38" s="43"/>
      <c r="UBX38" s="43"/>
      <c r="UBY38" s="43"/>
      <c r="UBZ38" s="43"/>
      <c r="UCA38" s="43"/>
      <c r="UCB38" s="43"/>
      <c r="UCC38" s="43"/>
      <c r="UCD38" s="43"/>
      <c r="UCE38" s="43"/>
      <c r="UCF38" s="43"/>
      <c r="UCG38" s="43"/>
      <c r="UCH38" s="43"/>
      <c r="UCI38" s="43"/>
      <c r="UCJ38" s="43"/>
      <c r="UCK38" s="43"/>
      <c r="UCL38" s="43"/>
      <c r="UCM38" s="43"/>
      <c r="UCN38" s="43"/>
      <c r="UCO38" s="43"/>
      <c r="UCP38" s="43"/>
      <c r="UCQ38" s="43"/>
      <c r="UCR38" s="43"/>
      <c r="UCS38" s="43"/>
      <c r="UCT38" s="43"/>
      <c r="UCU38" s="43"/>
      <c r="UCV38" s="43"/>
      <c r="UCW38" s="43"/>
      <c r="UCX38" s="43"/>
      <c r="UCY38" s="43"/>
      <c r="UCZ38" s="43"/>
      <c r="UDA38" s="43"/>
      <c r="UDB38" s="43"/>
      <c r="UDC38" s="43"/>
      <c r="UDD38" s="43"/>
      <c r="UDE38" s="43"/>
      <c r="UDF38" s="43"/>
      <c r="UDG38" s="43"/>
      <c r="UDH38" s="43"/>
      <c r="UDI38" s="43"/>
      <c r="UDJ38" s="43"/>
      <c r="UDK38" s="43"/>
      <c r="UDL38" s="43"/>
      <c r="UDM38" s="43"/>
      <c r="UDN38" s="43"/>
      <c r="UDO38" s="43"/>
      <c r="UDP38" s="43"/>
      <c r="UDQ38" s="43"/>
      <c r="UDR38" s="43"/>
      <c r="UDS38" s="43"/>
      <c r="UDT38" s="43"/>
      <c r="UDU38" s="43"/>
      <c r="UDV38" s="43"/>
      <c r="UDW38" s="43"/>
      <c r="UDX38" s="43"/>
      <c r="UDY38" s="43"/>
      <c r="UDZ38" s="43"/>
      <c r="UEA38" s="43"/>
      <c r="UEB38" s="43"/>
      <c r="UEC38" s="43"/>
      <c r="UED38" s="43"/>
      <c r="UEE38" s="43"/>
      <c r="UEF38" s="43"/>
      <c r="UEG38" s="43"/>
      <c r="UEH38" s="43"/>
      <c r="UEI38" s="43"/>
      <c r="UEJ38" s="43"/>
      <c r="UEK38" s="43"/>
      <c r="UEL38" s="43"/>
      <c r="UEM38" s="43"/>
      <c r="UEN38" s="43"/>
      <c r="UEO38" s="43"/>
      <c r="UEP38" s="43"/>
      <c r="UEQ38" s="43"/>
      <c r="UER38" s="43"/>
      <c r="UES38" s="43"/>
      <c r="UET38" s="43"/>
      <c r="UEU38" s="43"/>
      <c r="UEV38" s="43"/>
      <c r="UEW38" s="43"/>
      <c r="UEX38" s="43"/>
      <c r="UEY38" s="43"/>
      <c r="UEZ38" s="43"/>
      <c r="UFA38" s="43"/>
      <c r="UFB38" s="43"/>
      <c r="UFC38" s="43"/>
      <c r="UFD38" s="43"/>
      <c r="UFE38" s="43"/>
      <c r="UFF38" s="43"/>
      <c r="UFG38" s="43"/>
      <c r="UFH38" s="43"/>
      <c r="UFI38" s="43"/>
      <c r="UFJ38" s="43"/>
      <c r="UFK38" s="43"/>
      <c r="UFL38" s="43"/>
      <c r="UFM38" s="43"/>
      <c r="UFN38" s="43"/>
      <c r="UFO38" s="43"/>
      <c r="UFP38" s="43"/>
      <c r="UFQ38" s="43"/>
      <c r="UFR38" s="43"/>
      <c r="UFS38" s="43"/>
      <c r="UFT38" s="43"/>
      <c r="UFU38" s="43"/>
      <c r="UFV38" s="43"/>
      <c r="UFW38" s="43"/>
      <c r="UFX38" s="43"/>
      <c r="UFY38" s="43"/>
      <c r="UFZ38" s="43"/>
      <c r="UGA38" s="43"/>
      <c r="UGB38" s="43"/>
      <c r="UGC38" s="43"/>
      <c r="UGD38" s="43"/>
      <c r="UGE38" s="43"/>
      <c r="UGF38" s="43"/>
      <c r="UGG38" s="43"/>
      <c r="UGH38" s="43"/>
      <c r="UGI38" s="43"/>
      <c r="UGJ38" s="43"/>
      <c r="UGK38" s="43"/>
      <c r="UGL38" s="43"/>
      <c r="UGM38" s="43"/>
      <c r="UGN38" s="43"/>
      <c r="UGO38" s="43"/>
      <c r="UGP38" s="43"/>
      <c r="UGQ38" s="43"/>
      <c r="UGR38" s="43"/>
      <c r="UGS38" s="43"/>
      <c r="UGT38" s="43"/>
      <c r="UGU38" s="43"/>
      <c r="UGV38" s="43"/>
      <c r="UGW38" s="43"/>
      <c r="UGX38" s="43"/>
      <c r="UGY38" s="43"/>
      <c r="UGZ38" s="43"/>
      <c r="UHA38" s="43"/>
      <c r="UHB38" s="43"/>
      <c r="UHC38" s="43"/>
      <c r="UHD38" s="43"/>
      <c r="UHE38" s="43"/>
      <c r="UHF38" s="43"/>
      <c r="UHG38" s="43"/>
      <c r="UHH38" s="43"/>
      <c r="UHI38" s="43"/>
      <c r="UHJ38" s="43"/>
      <c r="UHK38" s="43"/>
      <c r="UHL38" s="43"/>
      <c r="UHM38" s="43"/>
      <c r="UHN38" s="43"/>
      <c r="UHO38" s="43"/>
      <c r="UHP38" s="43"/>
      <c r="UHQ38" s="43"/>
      <c r="UHR38" s="43"/>
      <c r="UHS38" s="43"/>
      <c r="UHT38" s="43"/>
      <c r="UHU38" s="43"/>
      <c r="UHV38" s="43"/>
      <c r="UHW38" s="43"/>
      <c r="UHX38" s="43"/>
      <c r="UHY38" s="43"/>
      <c r="UHZ38" s="43"/>
      <c r="UIA38" s="43"/>
      <c r="UIB38" s="43"/>
      <c r="UIC38" s="43"/>
      <c r="UID38" s="43"/>
      <c r="UIE38" s="43"/>
      <c r="UIF38" s="43"/>
      <c r="UIG38" s="43"/>
      <c r="UIH38" s="43"/>
      <c r="UII38" s="43"/>
      <c r="UIJ38" s="43"/>
      <c r="UIK38" s="43"/>
      <c r="UIL38" s="43"/>
      <c r="UIM38" s="43"/>
      <c r="UIN38" s="43"/>
      <c r="UIO38" s="43"/>
      <c r="UIP38" s="43"/>
      <c r="UIQ38" s="43"/>
      <c r="UIR38" s="43"/>
      <c r="UIS38" s="43"/>
      <c r="UIT38" s="43"/>
      <c r="UIU38" s="43"/>
      <c r="UIV38" s="43"/>
      <c r="UIW38" s="43"/>
      <c r="UIX38" s="43"/>
      <c r="UIY38" s="43"/>
      <c r="UIZ38" s="43"/>
      <c r="UJA38" s="43"/>
      <c r="UJB38" s="43"/>
      <c r="UJC38" s="43"/>
      <c r="UJD38" s="43"/>
      <c r="UJE38" s="43"/>
      <c r="UJF38" s="43"/>
      <c r="UJG38" s="43"/>
      <c r="UJH38" s="43"/>
      <c r="UJI38" s="43"/>
      <c r="UJJ38" s="43"/>
      <c r="UJK38" s="43"/>
      <c r="UJL38" s="43"/>
      <c r="UJM38" s="43"/>
      <c r="UJN38" s="43"/>
      <c r="UJO38" s="43"/>
      <c r="UJP38" s="43"/>
      <c r="UJQ38" s="43"/>
      <c r="UJR38" s="43"/>
      <c r="UJS38" s="43"/>
      <c r="UJT38" s="43"/>
      <c r="UJU38" s="43"/>
      <c r="UJV38" s="43"/>
      <c r="UJW38" s="43"/>
      <c r="UJX38" s="43"/>
      <c r="UJY38" s="43"/>
      <c r="UJZ38" s="43"/>
      <c r="UKA38" s="43"/>
      <c r="UKB38" s="43"/>
      <c r="UKC38" s="43"/>
      <c r="UKD38" s="43"/>
      <c r="UKE38" s="43"/>
      <c r="UKF38" s="43"/>
      <c r="UKG38" s="43"/>
      <c r="UKH38" s="43"/>
      <c r="UKI38" s="43"/>
      <c r="UKJ38" s="43"/>
      <c r="UKK38" s="43"/>
      <c r="UKL38" s="43"/>
      <c r="UKM38" s="43"/>
      <c r="UKN38" s="43"/>
      <c r="UKO38" s="43"/>
      <c r="UKP38" s="43"/>
      <c r="UKQ38" s="43"/>
      <c r="UKR38" s="43"/>
      <c r="UKS38" s="43"/>
      <c r="UKT38" s="43"/>
      <c r="UKU38" s="43"/>
      <c r="UKV38" s="43"/>
      <c r="UKW38" s="43"/>
      <c r="UKX38" s="43"/>
      <c r="UKY38" s="43"/>
      <c r="UKZ38" s="43"/>
      <c r="ULA38" s="43"/>
      <c r="ULB38" s="43"/>
      <c r="ULC38" s="43"/>
      <c r="ULD38" s="43"/>
      <c r="ULE38" s="43"/>
      <c r="ULF38" s="43"/>
      <c r="ULG38" s="43"/>
      <c r="ULH38" s="43"/>
      <c r="ULI38" s="43"/>
      <c r="ULJ38" s="43"/>
      <c r="ULK38" s="43"/>
      <c r="ULL38" s="43"/>
      <c r="ULM38" s="43"/>
      <c r="ULN38" s="43"/>
      <c r="ULO38" s="43"/>
      <c r="ULP38" s="43"/>
      <c r="ULQ38" s="43"/>
      <c r="ULR38" s="43"/>
      <c r="ULS38" s="43"/>
      <c r="ULT38" s="43"/>
      <c r="ULU38" s="43"/>
      <c r="ULV38" s="43"/>
      <c r="ULW38" s="43"/>
      <c r="ULX38" s="43"/>
      <c r="ULY38" s="43"/>
      <c r="ULZ38" s="43"/>
      <c r="UMA38" s="43"/>
      <c r="UMB38" s="43"/>
      <c r="UMC38" s="43"/>
      <c r="UMD38" s="43"/>
      <c r="UME38" s="43"/>
      <c r="UMF38" s="43"/>
      <c r="UMG38" s="43"/>
      <c r="UMH38" s="43"/>
      <c r="UMI38" s="43"/>
      <c r="UMJ38" s="43"/>
      <c r="UMK38" s="43"/>
      <c r="UML38" s="43"/>
      <c r="UMM38" s="43"/>
      <c r="UMN38" s="43"/>
      <c r="UMO38" s="43"/>
      <c r="UMP38" s="43"/>
      <c r="UMQ38" s="43"/>
      <c r="UMR38" s="43"/>
      <c r="UMS38" s="43"/>
      <c r="UMT38" s="43"/>
      <c r="UMU38" s="43"/>
      <c r="UMV38" s="43"/>
      <c r="UMW38" s="43"/>
      <c r="UMX38" s="43"/>
      <c r="UMY38" s="43"/>
      <c r="UMZ38" s="43"/>
      <c r="UNA38" s="43"/>
      <c r="UNB38" s="43"/>
      <c r="UNC38" s="43"/>
      <c r="UND38" s="43"/>
      <c r="UNE38" s="43"/>
      <c r="UNF38" s="43"/>
      <c r="UNG38" s="43"/>
      <c r="UNH38" s="43"/>
      <c r="UNI38" s="43"/>
      <c r="UNJ38" s="43"/>
      <c r="UNK38" s="43"/>
      <c r="UNL38" s="43"/>
      <c r="UNM38" s="43"/>
      <c r="UNN38" s="43"/>
      <c r="UNO38" s="43"/>
      <c r="UNP38" s="43"/>
      <c r="UNQ38" s="43"/>
      <c r="UNR38" s="43"/>
      <c r="UNS38" s="43"/>
      <c r="UNT38" s="43"/>
      <c r="UNU38" s="43"/>
      <c r="UNV38" s="43"/>
      <c r="UNW38" s="43"/>
      <c r="UNX38" s="43"/>
      <c r="UNY38" s="43"/>
      <c r="UNZ38" s="43"/>
      <c r="UOA38" s="43"/>
      <c r="UOB38" s="43"/>
      <c r="UOC38" s="43"/>
      <c r="UOD38" s="43"/>
      <c r="UOE38" s="43"/>
      <c r="UOF38" s="43"/>
      <c r="UOG38" s="43"/>
      <c r="UOH38" s="43"/>
      <c r="UOI38" s="43"/>
      <c r="UOJ38" s="43"/>
      <c r="UOK38" s="43"/>
      <c r="UOL38" s="43"/>
      <c r="UOM38" s="43"/>
      <c r="UON38" s="43"/>
      <c r="UOO38" s="43"/>
      <c r="UOP38" s="43"/>
      <c r="UOQ38" s="43"/>
      <c r="UOR38" s="43"/>
      <c r="UOS38" s="43"/>
      <c r="UOT38" s="43"/>
      <c r="UOU38" s="43"/>
      <c r="UOV38" s="43"/>
      <c r="UOW38" s="43"/>
      <c r="UOX38" s="43"/>
      <c r="UOY38" s="43"/>
      <c r="UOZ38" s="43"/>
      <c r="UPA38" s="43"/>
      <c r="UPB38" s="43"/>
      <c r="UPC38" s="43"/>
      <c r="UPD38" s="43"/>
      <c r="UPE38" s="43"/>
      <c r="UPF38" s="43"/>
      <c r="UPG38" s="43"/>
      <c r="UPH38" s="43"/>
      <c r="UPI38" s="43"/>
      <c r="UPJ38" s="43"/>
      <c r="UPK38" s="43"/>
      <c r="UPL38" s="43"/>
      <c r="UPM38" s="43"/>
      <c r="UPN38" s="43"/>
      <c r="UPO38" s="43"/>
      <c r="UPP38" s="43"/>
      <c r="UPQ38" s="43"/>
      <c r="UPR38" s="43"/>
      <c r="UPS38" s="43"/>
      <c r="UPT38" s="43"/>
      <c r="UPU38" s="43"/>
      <c r="UPV38" s="43"/>
      <c r="UPW38" s="43"/>
      <c r="UPX38" s="43"/>
      <c r="UPY38" s="43"/>
      <c r="UPZ38" s="43"/>
      <c r="UQA38" s="43"/>
      <c r="UQB38" s="43"/>
      <c r="UQC38" s="43"/>
      <c r="UQD38" s="43"/>
      <c r="UQE38" s="43"/>
      <c r="UQF38" s="43"/>
      <c r="UQG38" s="43"/>
      <c r="UQH38" s="43"/>
      <c r="UQI38" s="43"/>
      <c r="UQJ38" s="43"/>
      <c r="UQK38" s="43"/>
      <c r="UQL38" s="43"/>
      <c r="UQM38" s="43"/>
      <c r="UQN38" s="43"/>
      <c r="UQO38" s="43"/>
      <c r="UQP38" s="43"/>
      <c r="UQQ38" s="43"/>
      <c r="UQR38" s="43"/>
      <c r="UQS38" s="43"/>
      <c r="UQT38" s="43"/>
      <c r="UQU38" s="43"/>
      <c r="UQV38" s="43"/>
      <c r="UQW38" s="43"/>
      <c r="UQX38" s="43"/>
      <c r="UQY38" s="43"/>
      <c r="UQZ38" s="43"/>
      <c r="URA38" s="43"/>
      <c r="URB38" s="43"/>
      <c r="URC38" s="43"/>
      <c r="URD38" s="43"/>
      <c r="URE38" s="43"/>
      <c r="URF38" s="43"/>
      <c r="URG38" s="43"/>
      <c r="URH38" s="43"/>
      <c r="URI38" s="43"/>
      <c r="URJ38" s="43"/>
      <c r="URK38" s="43"/>
      <c r="URL38" s="43"/>
      <c r="URM38" s="43"/>
      <c r="URN38" s="43"/>
      <c r="URO38" s="43"/>
      <c r="URP38" s="43"/>
      <c r="URQ38" s="43"/>
      <c r="URR38" s="43"/>
      <c r="URS38" s="43"/>
      <c r="URT38" s="43"/>
      <c r="URU38" s="43"/>
      <c r="URV38" s="43"/>
      <c r="URW38" s="43"/>
      <c r="URX38" s="43"/>
      <c r="URY38" s="43"/>
      <c r="URZ38" s="43"/>
      <c r="USA38" s="43"/>
      <c r="USB38" s="43"/>
      <c r="USC38" s="43"/>
      <c r="USD38" s="43"/>
      <c r="USE38" s="43"/>
      <c r="USF38" s="43"/>
      <c r="USG38" s="43"/>
      <c r="USH38" s="43"/>
      <c r="USI38" s="43"/>
      <c r="USJ38" s="43"/>
      <c r="USK38" s="43"/>
      <c r="USL38" s="43"/>
      <c r="USM38" s="43"/>
      <c r="USN38" s="43"/>
      <c r="USO38" s="43"/>
      <c r="USP38" s="43"/>
      <c r="USQ38" s="43"/>
      <c r="USR38" s="43"/>
      <c r="USS38" s="43"/>
      <c r="UST38" s="43"/>
      <c r="USU38" s="43"/>
      <c r="USV38" s="43"/>
      <c r="USW38" s="43"/>
      <c r="USX38" s="43"/>
      <c r="USY38" s="43"/>
      <c r="USZ38" s="43"/>
      <c r="UTA38" s="43"/>
      <c r="UTB38" s="43"/>
      <c r="UTC38" s="43"/>
      <c r="UTD38" s="43"/>
      <c r="UTE38" s="43"/>
      <c r="UTF38" s="43"/>
      <c r="UTG38" s="43"/>
      <c r="UTH38" s="43"/>
      <c r="UTI38" s="43"/>
      <c r="UTJ38" s="43"/>
      <c r="UTK38" s="43"/>
      <c r="UTL38" s="43"/>
      <c r="UTM38" s="43"/>
      <c r="UTN38" s="43"/>
      <c r="UTO38" s="43"/>
      <c r="UTP38" s="43"/>
      <c r="UTQ38" s="43"/>
      <c r="UTR38" s="43"/>
      <c r="UTS38" s="43"/>
      <c r="UTT38" s="43"/>
      <c r="UTU38" s="43"/>
      <c r="UTV38" s="43"/>
      <c r="UTW38" s="43"/>
      <c r="UTX38" s="43"/>
      <c r="UTY38" s="43"/>
      <c r="UTZ38" s="43"/>
      <c r="UUA38" s="43"/>
      <c r="UUB38" s="43"/>
      <c r="UUC38" s="43"/>
      <c r="UUD38" s="43"/>
      <c r="UUE38" s="43"/>
      <c r="UUF38" s="43"/>
      <c r="UUG38" s="43"/>
      <c r="UUH38" s="43"/>
      <c r="UUI38" s="43"/>
      <c r="UUJ38" s="43"/>
      <c r="UUK38" s="43"/>
      <c r="UUL38" s="43"/>
      <c r="UUM38" s="43"/>
      <c r="UUN38" s="43"/>
      <c r="UUO38" s="43"/>
      <c r="UUP38" s="43"/>
      <c r="UUQ38" s="43"/>
      <c r="UUR38" s="43"/>
      <c r="UUS38" s="43"/>
      <c r="UUT38" s="43"/>
      <c r="UUU38" s="43"/>
      <c r="UUV38" s="43"/>
      <c r="UUW38" s="43"/>
      <c r="UUX38" s="43"/>
      <c r="UUY38" s="43"/>
      <c r="UUZ38" s="43"/>
      <c r="UVA38" s="43"/>
      <c r="UVB38" s="43"/>
      <c r="UVC38" s="43"/>
      <c r="UVD38" s="43"/>
      <c r="UVE38" s="43"/>
      <c r="UVF38" s="43"/>
      <c r="UVG38" s="43"/>
      <c r="UVH38" s="43"/>
      <c r="UVI38" s="43"/>
      <c r="UVJ38" s="43"/>
      <c r="UVK38" s="43"/>
      <c r="UVL38" s="43"/>
      <c r="UVM38" s="43"/>
      <c r="UVN38" s="43"/>
      <c r="UVO38" s="43"/>
      <c r="UVP38" s="43"/>
      <c r="UVQ38" s="43"/>
      <c r="UVR38" s="43"/>
      <c r="UVS38" s="43"/>
      <c r="UVT38" s="43"/>
      <c r="UVU38" s="43"/>
      <c r="UVV38" s="43"/>
      <c r="UVW38" s="43"/>
      <c r="UVX38" s="43"/>
      <c r="UVY38" s="43"/>
      <c r="UVZ38" s="43"/>
      <c r="UWA38" s="43"/>
      <c r="UWB38" s="43"/>
      <c r="UWC38" s="43"/>
      <c r="UWD38" s="43"/>
      <c r="UWE38" s="43"/>
      <c r="UWF38" s="43"/>
      <c r="UWG38" s="43"/>
      <c r="UWH38" s="43"/>
      <c r="UWI38" s="43"/>
      <c r="UWJ38" s="43"/>
      <c r="UWK38" s="43"/>
      <c r="UWL38" s="43"/>
      <c r="UWM38" s="43"/>
      <c r="UWN38" s="43"/>
      <c r="UWO38" s="43"/>
      <c r="UWP38" s="43"/>
      <c r="UWQ38" s="43"/>
      <c r="UWR38" s="43"/>
      <c r="UWS38" s="43"/>
      <c r="UWT38" s="43"/>
      <c r="UWU38" s="43"/>
      <c r="UWV38" s="43"/>
      <c r="UWW38" s="43"/>
      <c r="UWX38" s="43"/>
      <c r="UWY38" s="43"/>
      <c r="UWZ38" s="43"/>
      <c r="UXA38" s="43"/>
      <c r="UXB38" s="43"/>
      <c r="UXC38" s="43"/>
      <c r="UXD38" s="43"/>
      <c r="UXE38" s="43"/>
      <c r="UXF38" s="43"/>
      <c r="UXG38" s="43"/>
      <c r="UXH38" s="43"/>
      <c r="UXI38" s="43"/>
      <c r="UXJ38" s="43"/>
      <c r="UXK38" s="43"/>
      <c r="UXL38" s="43"/>
      <c r="UXM38" s="43"/>
      <c r="UXN38" s="43"/>
      <c r="UXO38" s="43"/>
      <c r="UXP38" s="43"/>
      <c r="UXQ38" s="43"/>
      <c r="UXR38" s="43"/>
      <c r="UXS38" s="43"/>
      <c r="UXT38" s="43"/>
      <c r="UXU38" s="43"/>
      <c r="UXV38" s="43"/>
      <c r="UXW38" s="43"/>
      <c r="UXX38" s="43"/>
      <c r="UXY38" s="43"/>
      <c r="UXZ38" s="43"/>
      <c r="UYA38" s="43"/>
      <c r="UYB38" s="43"/>
      <c r="UYC38" s="43"/>
      <c r="UYD38" s="43"/>
      <c r="UYE38" s="43"/>
      <c r="UYF38" s="43"/>
      <c r="UYG38" s="43"/>
      <c r="UYH38" s="43"/>
      <c r="UYI38" s="43"/>
      <c r="UYJ38" s="43"/>
      <c r="UYK38" s="43"/>
      <c r="UYL38" s="43"/>
      <c r="UYM38" s="43"/>
      <c r="UYN38" s="43"/>
      <c r="UYO38" s="43"/>
      <c r="UYP38" s="43"/>
      <c r="UYQ38" s="43"/>
      <c r="UYR38" s="43"/>
      <c r="UYS38" s="43"/>
      <c r="UYT38" s="43"/>
      <c r="UYU38" s="43"/>
      <c r="UYV38" s="43"/>
      <c r="UYW38" s="43"/>
      <c r="UYX38" s="43"/>
      <c r="UYY38" s="43"/>
      <c r="UYZ38" s="43"/>
      <c r="UZA38" s="43"/>
      <c r="UZB38" s="43"/>
      <c r="UZC38" s="43"/>
      <c r="UZD38" s="43"/>
      <c r="UZE38" s="43"/>
      <c r="UZF38" s="43"/>
      <c r="UZG38" s="43"/>
      <c r="UZH38" s="43"/>
      <c r="UZI38" s="43"/>
      <c r="UZJ38" s="43"/>
      <c r="UZK38" s="43"/>
      <c r="UZL38" s="43"/>
      <c r="UZM38" s="43"/>
      <c r="UZN38" s="43"/>
      <c r="UZO38" s="43"/>
      <c r="UZP38" s="43"/>
      <c r="UZQ38" s="43"/>
      <c r="UZR38" s="43"/>
      <c r="UZS38" s="43"/>
      <c r="UZT38" s="43"/>
      <c r="UZU38" s="43"/>
      <c r="UZV38" s="43"/>
      <c r="UZW38" s="43"/>
      <c r="UZX38" s="43"/>
      <c r="UZY38" s="43"/>
      <c r="UZZ38" s="43"/>
      <c r="VAA38" s="43"/>
      <c r="VAB38" s="43"/>
      <c r="VAC38" s="43"/>
      <c r="VAD38" s="43"/>
      <c r="VAE38" s="43"/>
      <c r="VAF38" s="43"/>
      <c r="VAG38" s="43"/>
      <c r="VAH38" s="43"/>
      <c r="VAI38" s="43"/>
      <c r="VAJ38" s="43"/>
      <c r="VAK38" s="43"/>
      <c r="VAL38" s="43"/>
      <c r="VAM38" s="43"/>
      <c r="VAN38" s="43"/>
      <c r="VAO38" s="43"/>
      <c r="VAP38" s="43"/>
      <c r="VAQ38" s="43"/>
      <c r="VAR38" s="43"/>
      <c r="VAS38" s="43"/>
      <c r="VAT38" s="43"/>
      <c r="VAU38" s="43"/>
      <c r="VAV38" s="43"/>
      <c r="VAW38" s="43"/>
      <c r="VAX38" s="43"/>
      <c r="VAY38" s="43"/>
      <c r="VAZ38" s="43"/>
      <c r="VBA38" s="43"/>
      <c r="VBB38" s="43"/>
      <c r="VBC38" s="43"/>
      <c r="VBD38" s="43"/>
      <c r="VBE38" s="43"/>
      <c r="VBF38" s="43"/>
      <c r="VBG38" s="43"/>
      <c r="VBH38" s="43"/>
      <c r="VBI38" s="43"/>
      <c r="VBJ38" s="43"/>
      <c r="VBK38" s="43"/>
      <c r="VBL38" s="43"/>
      <c r="VBM38" s="43"/>
      <c r="VBN38" s="43"/>
      <c r="VBO38" s="43"/>
      <c r="VBP38" s="43"/>
      <c r="VBQ38" s="43"/>
      <c r="VBR38" s="43"/>
      <c r="VBS38" s="43"/>
      <c r="VBT38" s="43"/>
      <c r="VBU38" s="43"/>
      <c r="VBV38" s="43"/>
      <c r="VBW38" s="43"/>
      <c r="VBX38" s="43"/>
      <c r="VBY38" s="43"/>
      <c r="VBZ38" s="43"/>
      <c r="VCA38" s="43"/>
      <c r="VCB38" s="43"/>
      <c r="VCC38" s="43"/>
      <c r="VCD38" s="43"/>
      <c r="VCE38" s="43"/>
      <c r="VCF38" s="43"/>
      <c r="VCG38" s="43"/>
      <c r="VCH38" s="43"/>
      <c r="VCI38" s="43"/>
      <c r="VCJ38" s="43"/>
      <c r="VCK38" s="43"/>
      <c r="VCL38" s="43"/>
      <c r="VCM38" s="43"/>
      <c r="VCN38" s="43"/>
      <c r="VCO38" s="43"/>
      <c r="VCP38" s="43"/>
      <c r="VCQ38" s="43"/>
      <c r="VCR38" s="43"/>
      <c r="VCS38" s="43"/>
      <c r="VCT38" s="43"/>
      <c r="VCU38" s="43"/>
      <c r="VCV38" s="43"/>
      <c r="VCW38" s="43"/>
      <c r="VCX38" s="43"/>
      <c r="VCY38" s="43"/>
      <c r="VCZ38" s="43"/>
      <c r="VDA38" s="43"/>
      <c r="VDB38" s="43"/>
      <c r="VDC38" s="43"/>
      <c r="VDD38" s="43"/>
      <c r="VDE38" s="43"/>
      <c r="VDF38" s="43"/>
      <c r="VDG38" s="43"/>
      <c r="VDH38" s="43"/>
      <c r="VDI38" s="43"/>
      <c r="VDJ38" s="43"/>
      <c r="VDK38" s="43"/>
      <c r="VDL38" s="43"/>
      <c r="VDM38" s="43"/>
      <c r="VDN38" s="43"/>
      <c r="VDO38" s="43"/>
      <c r="VDP38" s="43"/>
      <c r="VDQ38" s="43"/>
      <c r="VDR38" s="43"/>
      <c r="VDS38" s="43"/>
      <c r="VDT38" s="43"/>
      <c r="VDU38" s="43"/>
      <c r="VDV38" s="43"/>
      <c r="VDW38" s="43"/>
      <c r="VDX38" s="43"/>
      <c r="VDY38" s="43"/>
      <c r="VDZ38" s="43"/>
      <c r="VEA38" s="43"/>
      <c r="VEB38" s="43"/>
      <c r="VEC38" s="43"/>
      <c r="VED38" s="43"/>
      <c r="VEE38" s="43"/>
      <c r="VEF38" s="43"/>
      <c r="VEG38" s="43"/>
      <c r="VEH38" s="43"/>
      <c r="VEI38" s="43"/>
      <c r="VEJ38" s="43"/>
      <c r="VEK38" s="43"/>
      <c r="VEL38" s="43"/>
      <c r="VEM38" s="43"/>
      <c r="VEN38" s="43"/>
      <c r="VEO38" s="43"/>
      <c r="VEP38" s="43"/>
      <c r="VEQ38" s="43"/>
      <c r="VER38" s="43"/>
      <c r="VES38" s="43"/>
      <c r="VET38" s="43"/>
      <c r="VEU38" s="43"/>
      <c r="VEV38" s="43"/>
      <c r="VEW38" s="43"/>
      <c r="VEX38" s="43"/>
      <c r="VEY38" s="43"/>
      <c r="VEZ38" s="43"/>
      <c r="VFA38" s="43"/>
      <c r="VFB38" s="43"/>
      <c r="VFC38" s="43"/>
      <c r="VFD38" s="43"/>
      <c r="VFE38" s="43"/>
      <c r="VFF38" s="43"/>
      <c r="VFG38" s="43"/>
      <c r="VFH38" s="43"/>
      <c r="VFI38" s="43"/>
      <c r="VFJ38" s="43"/>
      <c r="VFK38" s="43"/>
      <c r="VFL38" s="43"/>
      <c r="VFM38" s="43"/>
      <c r="VFN38" s="43"/>
      <c r="VFO38" s="43"/>
      <c r="VFP38" s="43"/>
      <c r="VFQ38" s="43"/>
      <c r="VFR38" s="43"/>
      <c r="VFS38" s="43"/>
      <c r="VFT38" s="43"/>
      <c r="VFU38" s="43"/>
      <c r="VFV38" s="43"/>
      <c r="VFW38" s="43"/>
      <c r="VFX38" s="43"/>
      <c r="VFY38" s="43"/>
      <c r="VFZ38" s="43"/>
      <c r="VGA38" s="43"/>
      <c r="VGB38" s="43"/>
      <c r="VGC38" s="43"/>
      <c r="VGD38" s="43"/>
      <c r="VGE38" s="43"/>
      <c r="VGF38" s="43"/>
      <c r="VGG38" s="43"/>
      <c r="VGH38" s="43"/>
      <c r="VGI38" s="43"/>
      <c r="VGJ38" s="43"/>
      <c r="VGK38" s="43"/>
      <c r="VGL38" s="43"/>
      <c r="VGM38" s="43"/>
      <c r="VGN38" s="43"/>
      <c r="VGO38" s="43"/>
      <c r="VGP38" s="43"/>
      <c r="VGQ38" s="43"/>
      <c r="VGR38" s="43"/>
      <c r="VGS38" s="43"/>
      <c r="VGT38" s="43"/>
      <c r="VGU38" s="43"/>
      <c r="VGV38" s="43"/>
      <c r="VGW38" s="43"/>
      <c r="VGX38" s="43"/>
      <c r="VGY38" s="43"/>
      <c r="VGZ38" s="43"/>
      <c r="VHA38" s="43"/>
      <c r="VHB38" s="43"/>
      <c r="VHC38" s="43"/>
      <c r="VHD38" s="43"/>
      <c r="VHE38" s="43"/>
      <c r="VHF38" s="43"/>
      <c r="VHG38" s="43"/>
      <c r="VHH38" s="43"/>
      <c r="VHI38" s="43"/>
      <c r="VHJ38" s="43"/>
      <c r="VHK38" s="43"/>
      <c r="VHL38" s="43"/>
      <c r="VHM38" s="43"/>
      <c r="VHN38" s="43"/>
      <c r="VHO38" s="43"/>
      <c r="VHP38" s="43"/>
      <c r="VHQ38" s="43"/>
      <c r="VHR38" s="43"/>
      <c r="VHS38" s="43"/>
      <c r="VHT38" s="43"/>
      <c r="VHU38" s="43"/>
      <c r="VHV38" s="43"/>
      <c r="VHW38" s="43"/>
      <c r="VHX38" s="43"/>
      <c r="VHY38" s="43"/>
      <c r="VHZ38" s="43"/>
      <c r="VIA38" s="43"/>
      <c r="VIB38" s="43"/>
      <c r="VIC38" s="43"/>
      <c r="VID38" s="43"/>
      <c r="VIE38" s="43"/>
      <c r="VIF38" s="43"/>
      <c r="VIG38" s="43"/>
      <c r="VIH38" s="43"/>
      <c r="VII38" s="43"/>
      <c r="VIJ38" s="43"/>
      <c r="VIK38" s="43"/>
      <c r="VIL38" s="43"/>
      <c r="VIM38" s="43"/>
      <c r="VIN38" s="43"/>
      <c r="VIO38" s="43"/>
      <c r="VIP38" s="43"/>
      <c r="VIQ38" s="43"/>
      <c r="VIR38" s="43"/>
      <c r="VIS38" s="43"/>
      <c r="VIT38" s="43"/>
      <c r="VIU38" s="43"/>
      <c r="VIV38" s="43"/>
      <c r="VIW38" s="43"/>
      <c r="VIX38" s="43"/>
      <c r="VIY38" s="43"/>
      <c r="VIZ38" s="43"/>
      <c r="VJA38" s="43"/>
      <c r="VJB38" s="43"/>
      <c r="VJC38" s="43"/>
      <c r="VJD38" s="43"/>
      <c r="VJE38" s="43"/>
      <c r="VJF38" s="43"/>
      <c r="VJG38" s="43"/>
      <c r="VJH38" s="43"/>
      <c r="VJI38" s="43"/>
      <c r="VJJ38" s="43"/>
      <c r="VJK38" s="43"/>
      <c r="VJL38" s="43"/>
      <c r="VJM38" s="43"/>
      <c r="VJN38" s="43"/>
      <c r="VJO38" s="43"/>
      <c r="VJP38" s="43"/>
      <c r="VJQ38" s="43"/>
      <c r="VJR38" s="43"/>
      <c r="VJS38" s="43"/>
      <c r="VJT38" s="43"/>
      <c r="VJU38" s="43"/>
      <c r="VJV38" s="43"/>
      <c r="VJW38" s="43"/>
      <c r="VJX38" s="43"/>
      <c r="VJY38" s="43"/>
      <c r="VJZ38" s="43"/>
      <c r="VKA38" s="43"/>
      <c r="VKB38" s="43"/>
      <c r="VKC38" s="43"/>
      <c r="VKD38" s="43"/>
      <c r="VKE38" s="43"/>
      <c r="VKF38" s="43"/>
      <c r="VKG38" s="43"/>
      <c r="VKH38" s="43"/>
      <c r="VKI38" s="43"/>
      <c r="VKJ38" s="43"/>
      <c r="VKK38" s="43"/>
      <c r="VKL38" s="43"/>
      <c r="VKM38" s="43"/>
      <c r="VKN38" s="43"/>
      <c r="VKO38" s="43"/>
      <c r="VKP38" s="43"/>
      <c r="VKQ38" s="43"/>
      <c r="VKR38" s="43"/>
      <c r="VKS38" s="43"/>
      <c r="VKT38" s="43"/>
      <c r="VKU38" s="43"/>
      <c r="VKV38" s="43"/>
      <c r="VKW38" s="43"/>
      <c r="VKX38" s="43"/>
      <c r="VKY38" s="43"/>
      <c r="VKZ38" s="43"/>
      <c r="VLA38" s="43"/>
      <c r="VLB38" s="43"/>
      <c r="VLC38" s="43"/>
      <c r="VLD38" s="43"/>
      <c r="VLE38" s="43"/>
      <c r="VLF38" s="43"/>
      <c r="VLG38" s="43"/>
      <c r="VLH38" s="43"/>
      <c r="VLI38" s="43"/>
      <c r="VLJ38" s="43"/>
      <c r="VLK38" s="43"/>
      <c r="VLL38" s="43"/>
      <c r="VLM38" s="43"/>
      <c r="VLN38" s="43"/>
      <c r="VLO38" s="43"/>
      <c r="VLP38" s="43"/>
      <c r="VLQ38" s="43"/>
      <c r="VLR38" s="43"/>
      <c r="VLS38" s="43"/>
      <c r="VLT38" s="43"/>
      <c r="VLU38" s="43"/>
      <c r="VLV38" s="43"/>
      <c r="VLW38" s="43"/>
      <c r="VLX38" s="43"/>
      <c r="VLY38" s="43"/>
      <c r="VLZ38" s="43"/>
      <c r="VMA38" s="43"/>
      <c r="VMB38" s="43"/>
      <c r="VMC38" s="43"/>
      <c r="VMD38" s="43"/>
      <c r="VME38" s="43"/>
      <c r="VMF38" s="43"/>
      <c r="VMG38" s="43"/>
      <c r="VMH38" s="43"/>
      <c r="VMI38" s="43"/>
      <c r="VMJ38" s="43"/>
      <c r="VMK38" s="43"/>
      <c r="VML38" s="43"/>
      <c r="VMM38" s="43"/>
      <c r="VMN38" s="43"/>
      <c r="VMO38" s="43"/>
      <c r="VMP38" s="43"/>
      <c r="VMQ38" s="43"/>
      <c r="VMR38" s="43"/>
      <c r="VMS38" s="43"/>
      <c r="VMT38" s="43"/>
      <c r="VMU38" s="43"/>
      <c r="VMV38" s="43"/>
      <c r="VMW38" s="43"/>
      <c r="VMX38" s="43"/>
      <c r="VMY38" s="43"/>
      <c r="VMZ38" s="43"/>
      <c r="VNA38" s="43"/>
      <c r="VNB38" s="43"/>
      <c r="VNC38" s="43"/>
      <c r="VND38" s="43"/>
      <c r="VNE38" s="43"/>
      <c r="VNF38" s="43"/>
      <c r="VNG38" s="43"/>
      <c r="VNH38" s="43"/>
      <c r="VNI38" s="43"/>
      <c r="VNJ38" s="43"/>
      <c r="VNK38" s="43"/>
      <c r="VNL38" s="43"/>
      <c r="VNM38" s="43"/>
      <c r="VNN38" s="43"/>
      <c r="VNO38" s="43"/>
      <c r="VNP38" s="43"/>
      <c r="VNQ38" s="43"/>
      <c r="VNR38" s="43"/>
      <c r="VNS38" s="43"/>
      <c r="VNT38" s="43"/>
      <c r="VNU38" s="43"/>
      <c r="VNV38" s="43"/>
      <c r="VNW38" s="43"/>
      <c r="VNX38" s="43"/>
      <c r="VNY38" s="43"/>
      <c r="VNZ38" s="43"/>
      <c r="VOA38" s="43"/>
      <c r="VOB38" s="43"/>
      <c r="VOC38" s="43"/>
      <c r="VOD38" s="43"/>
      <c r="VOE38" s="43"/>
      <c r="VOF38" s="43"/>
      <c r="VOG38" s="43"/>
      <c r="VOH38" s="43"/>
      <c r="VOI38" s="43"/>
      <c r="VOJ38" s="43"/>
      <c r="VOK38" s="43"/>
      <c r="VOL38" s="43"/>
      <c r="VOM38" s="43"/>
      <c r="VON38" s="43"/>
      <c r="VOO38" s="43"/>
      <c r="VOP38" s="43"/>
      <c r="VOQ38" s="43"/>
      <c r="VOR38" s="43"/>
      <c r="VOS38" s="43"/>
      <c r="VOT38" s="43"/>
      <c r="VOU38" s="43"/>
      <c r="VOV38" s="43"/>
      <c r="VOW38" s="43"/>
      <c r="VOX38" s="43"/>
      <c r="VOY38" s="43"/>
      <c r="VOZ38" s="43"/>
      <c r="VPA38" s="43"/>
      <c r="VPB38" s="43"/>
      <c r="VPC38" s="43"/>
      <c r="VPD38" s="43"/>
      <c r="VPE38" s="43"/>
      <c r="VPF38" s="43"/>
      <c r="VPG38" s="43"/>
      <c r="VPH38" s="43"/>
      <c r="VPI38" s="43"/>
      <c r="VPJ38" s="43"/>
      <c r="VPK38" s="43"/>
      <c r="VPL38" s="43"/>
      <c r="VPM38" s="43"/>
      <c r="VPN38" s="43"/>
      <c r="VPO38" s="43"/>
      <c r="VPP38" s="43"/>
      <c r="VPQ38" s="43"/>
      <c r="VPR38" s="43"/>
      <c r="VPS38" s="43"/>
      <c r="VPT38" s="43"/>
      <c r="VPU38" s="43"/>
      <c r="VPV38" s="43"/>
      <c r="VPW38" s="43"/>
      <c r="VPX38" s="43"/>
      <c r="VPY38" s="43"/>
      <c r="VPZ38" s="43"/>
      <c r="VQA38" s="43"/>
      <c r="VQB38" s="43"/>
      <c r="VQC38" s="43"/>
      <c r="VQD38" s="43"/>
      <c r="VQE38" s="43"/>
      <c r="VQF38" s="43"/>
      <c r="VQG38" s="43"/>
      <c r="VQH38" s="43"/>
      <c r="VQI38" s="43"/>
      <c r="VQJ38" s="43"/>
      <c r="VQK38" s="43"/>
      <c r="VQL38" s="43"/>
      <c r="VQM38" s="43"/>
      <c r="VQN38" s="43"/>
      <c r="VQO38" s="43"/>
      <c r="VQP38" s="43"/>
      <c r="VQQ38" s="43"/>
      <c r="VQR38" s="43"/>
      <c r="VQS38" s="43"/>
      <c r="VQT38" s="43"/>
      <c r="VQU38" s="43"/>
      <c r="VQV38" s="43"/>
      <c r="VQW38" s="43"/>
      <c r="VQX38" s="43"/>
      <c r="VQY38" s="43"/>
      <c r="VQZ38" s="43"/>
      <c r="VRA38" s="43"/>
      <c r="VRB38" s="43"/>
      <c r="VRC38" s="43"/>
      <c r="VRD38" s="43"/>
      <c r="VRE38" s="43"/>
      <c r="VRF38" s="43"/>
      <c r="VRG38" s="43"/>
      <c r="VRH38" s="43"/>
      <c r="VRI38" s="43"/>
      <c r="VRJ38" s="43"/>
      <c r="VRK38" s="43"/>
      <c r="VRL38" s="43"/>
      <c r="VRM38" s="43"/>
      <c r="VRN38" s="43"/>
      <c r="VRO38" s="43"/>
      <c r="VRP38" s="43"/>
      <c r="VRQ38" s="43"/>
      <c r="VRR38" s="43"/>
      <c r="VRS38" s="43"/>
      <c r="VRT38" s="43"/>
      <c r="VRU38" s="43"/>
      <c r="VRV38" s="43"/>
      <c r="VRW38" s="43"/>
      <c r="VRX38" s="43"/>
      <c r="VRY38" s="43"/>
      <c r="VRZ38" s="43"/>
      <c r="VSA38" s="43"/>
      <c r="VSB38" s="43"/>
      <c r="VSC38" s="43"/>
      <c r="VSD38" s="43"/>
      <c r="VSE38" s="43"/>
      <c r="VSF38" s="43"/>
      <c r="VSG38" s="43"/>
      <c r="VSH38" s="43"/>
      <c r="VSI38" s="43"/>
      <c r="VSJ38" s="43"/>
      <c r="VSK38" s="43"/>
      <c r="VSL38" s="43"/>
      <c r="VSM38" s="43"/>
      <c r="VSN38" s="43"/>
      <c r="VSO38" s="43"/>
      <c r="VSP38" s="43"/>
      <c r="VSQ38" s="43"/>
      <c r="VSR38" s="43"/>
      <c r="VSS38" s="43"/>
      <c r="VST38" s="43"/>
      <c r="VSU38" s="43"/>
      <c r="VSV38" s="43"/>
      <c r="VSW38" s="43"/>
      <c r="VSX38" s="43"/>
      <c r="VSY38" s="43"/>
      <c r="VSZ38" s="43"/>
      <c r="VTA38" s="43"/>
      <c r="VTB38" s="43"/>
      <c r="VTC38" s="43"/>
      <c r="VTD38" s="43"/>
      <c r="VTE38" s="43"/>
      <c r="VTF38" s="43"/>
      <c r="VTG38" s="43"/>
      <c r="VTH38" s="43"/>
      <c r="VTI38" s="43"/>
      <c r="VTJ38" s="43"/>
      <c r="VTK38" s="43"/>
      <c r="VTL38" s="43"/>
      <c r="VTM38" s="43"/>
      <c r="VTN38" s="43"/>
      <c r="VTO38" s="43"/>
      <c r="VTP38" s="43"/>
      <c r="VTQ38" s="43"/>
      <c r="VTR38" s="43"/>
      <c r="VTS38" s="43"/>
      <c r="VTT38" s="43"/>
      <c r="VTU38" s="43"/>
      <c r="VTV38" s="43"/>
      <c r="VTW38" s="43"/>
      <c r="VTX38" s="43"/>
      <c r="VTY38" s="43"/>
      <c r="VTZ38" s="43"/>
      <c r="VUA38" s="43"/>
      <c r="VUB38" s="43"/>
      <c r="VUC38" s="43"/>
      <c r="VUD38" s="43"/>
      <c r="VUE38" s="43"/>
      <c r="VUF38" s="43"/>
      <c r="VUG38" s="43"/>
      <c r="VUH38" s="43"/>
      <c r="VUI38" s="43"/>
      <c r="VUJ38" s="43"/>
      <c r="VUK38" s="43"/>
      <c r="VUL38" s="43"/>
      <c r="VUM38" s="43"/>
      <c r="VUN38" s="43"/>
      <c r="VUO38" s="43"/>
      <c r="VUP38" s="43"/>
      <c r="VUQ38" s="43"/>
      <c r="VUR38" s="43"/>
      <c r="VUS38" s="43"/>
      <c r="VUT38" s="43"/>
      <c r="VUU38" s="43"/>
      <c r="VUV38" s="43"/>
      <c r="VUW38" s="43"/>
      <c r="VUX38" s="43"/>
      <c r="VUY38" s="43"/>
      <c r="VUZ38" s="43"/>
      <c r="VVA38" s="43"/>
      <c r="VVB38" s="43"/>
      <c r="VVC38" s="43"/>
      <c r="VVD38" s="43"/>
      <c r="VVE38" s="43"/>
      <c r="VVF38" s="43"/>
      <c r="VVG38" s="43"/>
      <c r="VVH38" s="43"/>
      <c r="VVI38" s="43"/>
      <c r="VVJ38" s="43"/>
      <c r="VVK38" s="43"/>
      <c r="VVL38" s="43"/>
      <c r="VVM38" s="43"/>
      <c r="VVN38" s="43"/>
      <c r="VVO38" s="43"/>
      <c r="VVP38" s="43"/>
      <c r="VVQ38" s="43"/>
      <c r="VVR38" s="43"/>
      <c r="VVS38" s="43"/>
      <c r="VVT38" s="43"/>
      <c r="VVU38" s="43"/>
      <c r="VVV38" s="43"/>
      <c r="VVW38" s="43"/>
      <c r="VVX38" s="43"/>
      <c r="VVY38" s="43"/>
      <c r="VVZ38" s="43"/>
      <c r="VWA38" s="43"/>
      <c r="VWB38" s="43"/>
      <c r="VWC38" s="43"/>
      <c r="VWD38" s="43"/>
      <c r="VWE38" s="43"/>
      <c r="VWF38" s="43"/>
      <c r="VWG38" s="43"/>
      <c r="VWH38" s="43"/>
      <c r="VWI38" s="43"/>
      <c r="VWJ38" s="43"/>
      <c r="VWK38" s="43"/>
      <c r="VWL38" s="43"/>
      <c r="VWM38" s="43"/>
      <c r="VWN38" s="43"/>
      <c r="VWO38" s="43"/>
      <c r="VWP38" s="43"/>
      <c r="VWQ38" s="43"/>
      <c r="VWR38" s="43"/>
      <c r="VWS38" s="43"/>
      <c r="VWT38" s="43"/>
      <c r="VWU38" s="43"/>
      <c r="VWV38" s="43"/>
      <c r="VWW38" s="43"/>
      <c r="VWX38" s="43"/>
      <c r="VWY38" s="43"/>
      <c r="VWZ38" s="43"/>
      <c r="VXA38" s="43"/>
      <c r="VXB38" s="43"/>
      <c r="VXC38" s="43"/>
      <c r="VXD38" s="43"/>
      <c r="VXE38" s="43"/>
      <c r="VXF38" s="43"/>
      <c r="VXG38" s="43"/>
      <c r="VXH38" s="43"/>
      <c r="VXI38" s="43"/>
      <c r="VXJ38" s="43"/>
      <c r="VXK38" s="43"/>
      <c r="VXL38" s="43"/>
      <c r="VXM38" s="43"/>
      <c r="VXN38" s="43"/>
      <c r="VXO38" s="43"/>
      <c r="VXP38" s="43"/>
      <c r="VXQ38" s="43"/>
      <c r="VXR38" s="43"/>
      <c r="VXS38" s="43"/>
      <c r="VXT38" s="43"/>
      <c r="VXU38" s="43"/>
      <c r="VXV38" s="43"/>
      <c r="VXW38" s="43"/>
      <c r="VXX38" s="43"/>
      <c r="VXY38" s="43"/>
      <c r="VXZ38" s="43"/>
      <c r="VYA38" s="43"/>
      <c r="VYB38" s="43"/>
      <c r="VYC38" s="43"/>
      <c r="VYD38" s="43"/>
      <c r="VYE38" s="43"/>
      <c r="VYF38" s="43"/>
      <c r="VYG38" s="43"/>
      <c r="VYH38" s="43"/>
      <c r="VYI38" s="43"/>
      <c r="VYJ38" s="43"/>
      <c r="VYK38" s="43"/>
      <c r="VYL38" s="43"/>
      <c r="VYM38" s="43"/>
      <c r="VYN38" s="43"/>
      <c r="VYO38" s="43"/>
      <c r="VYP38" s="43"/>
      <c r="VYQ38" s="43"/>
      <c r="VYR38" s="43"/>
      <c r="VYS38" s="43"/>
      <c r="VYT38" s="43"/>
      <c r="VYU38" s="43"/>
      <c r="VYV38" s="43"/>
      <c r="VYW38" s="43"/>
      <c r="VYX38" s="43"/>
      <c r="VYY38" s="43"/>
      <c r="VYZ38" s="43"/>
      <c r="VZA38" s="43"/>
      <c r="VZB38" s="43"/>
      <c r="VZC38" s="43"/>
      <c r="VZD38" s="43"/>
      <c r="VZE38" s="43"/>
      <c r="VZF38" s="43"/>
      <c r="VZG38" s="43"/>
      <c r="VZH38" s="43"/>
      <c r="VZI38" s="43"/>
      <c r="VZJ38" s="43"/>
      <c r="VZK38" s="43"/>
      <c r="VZL38" s="43"/>
      <c r="VZM38" s="43"/>
      <c r="VZN38" s="43"/>
      <c r="VZO38" s="43"/>
      <c r="VZP38" s="43"/>
      <c r="VZQ38" s="43"/>
      <c r="VZR38" s="43"/>
      <c r="VZS38" s="43"/>
      <c r="VZT38" s="43"/>
      <c r="VZU38" s="43"/>
      <c r="VZV38" s="43"/>
      <c r="VZW38" s="43"/>
      <c r="VZX38" s="43"/>
      <c r="VZY38" s="43"/>
      <c r="VZZ38" s="43"/>
      <c r="WAA38" s="43"/>
      <c r="WAB38" s="43"/>
      <c r="WAC38" s="43"/>
      <c r="WAD38" s="43"/>
      <c r="WAE38" s="43"/>
      <c r="WAF38" s="43"/>
      <c r="WAG38" s="43"/>
      <c r="WAH38" s="43"/>
      <c r="WAI38" s="43"/>
      <c r="WAJ38" s="43"/>
      <c r="WAK38" s="43"/>
      <c r="WAL38" s="43"/>
      <c r="WAM38" s="43"/>
      <c r="WAN38" s="43"/>
      <c r="WAO38" s="43"/>
      <c r="WAP38" s="43"/>
      <c r="WAQ38" s="43"/>
      <c r="WAR38" s="43"/>
      <c r="WAS38" s="43"/>
      <c r="WAT38" s="43"/>
      <c r="WAU38" s="43"/>
      <c r="WAV38" s="43"/>
      <c r="WAW38" s="43"/>
      <c r="WAX38" s="43"/>
      <c r="WAY38" s="43"/>
      <c r="WAZ38" s="43"/>
      <c r="WBA38" s="43"/>
      <c r="WBB38" s="43"/>
      <c r="WBC38" s="43"/>
      <c r="WBD38" s="43"/>
      <c r="WBE38" s="43"/>
      <c r="WBF38" s="43"/>
      <c r="WBG38" s="43"/>
      <c r="WBH38" s="43"/>
      <c r="WBI38" s="43"/>
      <c r="WBJ38" s="43"/>
      <c r="WBK38" s="43"/>
      <c r="WBL38" s="43"/>
      <c r="WBM38" s="43"/>
      <c r="WBN38" s="43"/>
      <c r="WBO38" s="43"/>
      <c r="WBP38" s="43"/>
      <c r="WBQ38" s="43"/>
      <c r="WBR38" s="43"/>
      <c r="WBS38" s="43"/>
      <c r="WBT38" s="43"/>
      <c r="WBU38" s="43"/>
      <c r="WBV38" s="43"/>
      <c r="WBW38" s="43"/>
      <c r="WBX38" s="43"/>
      <c r="WBY38" s="43"/>
      <c r="WBZ38" s="43"/>
      <c r="WCA38" s="43"/>
      <c r="WCB38" s="43"/>
      <c r="WCC38" s="43"/>
      <c r="WCD38" s="43"/>
      <c r="WCE38" s="43"/>
      <c r="WCF38" s="43"/>
      <c r="WCG38" s="43"/>
      <c r="WCH38" s="43"/>
      <c r="WCI38" s="43"/>
      <c r="WCJ38" s="43"/>
      <c r="WCK38" s="43"/>
      <c r="WCL38" s="43"/>
      <c r="WCM38" s="43"/>
      <c r="WCN38" s="43"/>
      <c r="WCO38" s="43"/>
      <c r="WCP38" s="43"/>
      <c r="WCQ38" s="43"/>
      <c r="WCR38" s="43"/>
      <c r="WCS38" s="43"/>
      <c r="WCT38" s="43"/>
      <c r="WCU38" s="43"/>
      <c r="WCV38" s="43"/>
      <c r="WCW38" s="43"/>
      <c r="WCX38" s="43"/>
      <c r="WCY38" s="43"/>
      <c r="WCZ38" s="43"/>
      <c r="WDA38" s="43"/>
      <c r="WDB38" s="43"/>
      <c r="WDC38" s="43"/>
      <c r="WDD38" s="43"/>
      <c r="WDE38" s="43"/>
      <c r="WDF38" s="43"/>
      <c r="WDG38" s="43"/>
      <c r="WDH38" s="43"/>
      <c r="WDI38" s="43"/>
      <c r="WDJ38" s="43"/>
      <c r="WDK38" s="43"/>
      <c r="WDL38" s="43"/>
      <c r="WDM38" s="43"/>
      <c r="WDN38" s="43"/>
      <c r="WDO38" s="43"/>
      <c r="WDP38" s="43"/>
      <c r="WDQ38" s="43"/>
      <c r="WDR38" s="43"/>
      <c r="WDS38" s="43"/>
      <c r="WDT38" s="43"/>
      <c r="WDU38" s="43"/>
      <c r="WDV38" s="43"/>
      <c r="WDW38" s="43"/>
      <c r="WDX38" s="43"/>
      <c r="WDY38" s="43"/>
      <c r="WDZ38" s="43"/>
      <c r="WEA38" s="43"/>
      <c r="WEB38" s="43"/>
      <c r="WEC38" s="43"/>
      <c r="WED38" s="43"/>
      <c r="WEE38" s="43"/>
      <c r="WEF38" s="43"/>
      <c r="WEG38" s="43"/>
      <c r="WEH38" s="43"/>
      <c r="WEI38" s="43"/>
      <c r="WEJ38" s="43"/>
      <c r="WEK38" s="43"/>
      <c r="WEL38" s="43"/>
      <c r="WEM38" s="43"/>
      <c r="WEN38" s="43"/>
      <c r="WEO38" s="43"/>
      <c r="WEP38" s="43"/>
      <c r="WEQ38" s="43"/>
      <c r="WER38" s="43"/>
      <c r="WES38" s="43"/>
      <c r="WET38" s="43"/>
      <c r="WEU38" s="43"/>
      <c r="WEV38" s="43"/>
      <c r="WEW38" s="43"/>
      <c r="WEX38" s="43"/>
      <c r="WEY38" s="43"/>
      <c r="WEZ38" s="43"/>
      <c r="WFA38" s="43"/>
      <c r="WFB38" s="43"/>
      <c r="WFC38" s="43"/>
      <c r="WFD38" s="43"/>
      <c r="WFE38" s="43"/>
      <c r="WFF38" s="43"/>
      <c r="WFG38" s="43"/>
      <c r="WFH38" s="43"/>
      <c r="WFI38" s="43"/>
      <c r="WFJ38" s="43"/>
      <c r="WFK38" s="43"/>
      <c r="WFL38" s="43"/>
      <c r="WFM38" s="43"/>
      <c r="WFN38" s="43"/>
      <c r="WFO38" s="43"/>
      <c r="WFP38" s="43"/>
      <c r="WFQ38" s="43"/>
      <c r="WFR38" s="43"/>
      <c r="WFS38" s="43"/>
      <c r="WFT38" s="43"/>
      <c r="WFU38" s="43"/>
      <c r="WFV38" s="43"/>
      <c r="WFW38" s="43"/>
      <c r="WFX38" s="43"/>
      <c r="WFY38" s="43"/>
      <c r="WFZ38" s="43"/>
      <c r="WGA38" s="43"/>
      <c r="WGB38" s="43"/>
      <c r="WGC38" s="43"/>
      <c r="WGD38" s="43"/>
      <c r="WGE38" s="43"/>
      <c r="WGF38" s="43"/>
      <c r="WGG38" s="43"/>
      <c r="WGH38" s="43"/>
      <c r="WGI38" s="43"/>
      <c r="WGJ38" s="43"/>
      <c r="WGK38" s="43"/>
      <c r="WGL38" s="43"/>
      <c r="WGM38" s="43"/>
      <c r="WGN38" s="43"/>
      <c r="WGO38" s="43"/>
      <c r="WGP38" s="43"/>
      <c r="WGQ38" s="43"/>
      <c r="WGR38" s="43"/>
      <c r="WGS38" s="43"/>
      <c r="WGT38" s="43"/>
      <c r="WGU38" s="43"/>
      <c r="WGV38" s="43"/>
      <c r="WGW38" s="43"/>
      <c r="WGX38" s="43"/>
      <c r="WGY38" s="43"/>
      <c r="WGZ38" s="43"/>
      <c r="WHA38" s="43"/>
      <c r="WHB38" s="43"/>
      <c r="WHC38" s="43"/>
      <c r="WHD38" s="43"/>
      <c r="WHE38" s="43"/>
      <c r="WHF38" s="43"/>
      <c r="WHG38" s="43"/>
      <c r="WHH38" s="43"/>
      <c r="WHI38" s="43"/>
      <c r="WHJ38" s="43"/>
      <c r="WHK38" s="43"/>
      <c r="WHL38" s="43"/>
      <c r="WHM38" s="43"/>
      <c r="WHN38" s="43"/>
      <c r="WHO38" s="43"/>
      <c r="WHP38" s="43"/>
      <c r="WHQ38" s="43"/>
      <c r="WHR38" s="43"/>
      <c r="WHS38" s="43"/>
      <c r="WHT38" s="43"/>
      <c r="WHU38" s="43"/>
      <c r="WHV38" s="43"/>
      <c r="WHW38" s="43"/>
      <c r="WHX38" s="43"/>
      <c r="WHY38" s="43"/>
      <c r="WHZ38" s="43"/>
      <c r="WIA38" s="43"/>
      <c r="WIB38" s="43"/>
      <c r="WIC38" s="43"/>
      <c r="WID38" s="43"/>
      <c r="WIE38" s="43"/>
      <c r="WIF38" s="43"/>
      <c r="WIG38" s="43"/>
      <c r="WIH38" s="43"/>
      <c r="WII38" s="43"/>
      <c r="WIJ38" s="43"/>
      <c r="WIK38" s="43"/>
      <c r="WIL38" s="43"/>
      <c r="WIM38" s="43"/>
      <c r="WIN38" s="43"/>
      <c r="WIO38" s="43"/>
      <c r="WIP38" s="43"/>
      <c r="WIQ38" s="43"/>
      <c r="WIR38" s="43"/>
      <c r="WIS38" s="43"/>
      <c r="WIT38" s="43"/>
      <c r="WIU38" s="43"/>
      <c r="WIV38" s="43"/>
      <c r="WIW38" s="43"/>
      <c r="WIX38" s="43"/>
      <c r="WIY38" s="43"/>
      <c r="WIZ38" s="43"/>
      <c r="WJA38" s="43"/>
      <c r="WJB38" s="43"/>
      <c r="WJC38" s="43"/>
      <c r="WJD38" s="43"/>
      <c r="WJE38" s="43"/>
      <c r="WJF38" s="43"/>
      <c r="WJG38" s="43"/>
      <c r="WJH38" s="43"/>
      <c r="WJI38" s="43"/>
      <c r="WJJ38" s="43"/>
      <c r="WJK38" s="43"/>
      <c r="WJL38" s="43"/>
      <c r="WJM38" s="43"/>
      <c r="WJN38" s="43"/>
      <c r="WJO38" s="43"/>
      <c r="WJP38" s="43"/>
      <c r="WJQ38" s="43"/>
      <c r="WJR38" s="43"/>
      <c r="WJS38" s="43"/>
      <c r="WJT38" s="43"/>
      <c r="WJU38" s="43"/>
      <c r="WJV38" s="43"/>
      <c r="WJW38" s="43"/>
      <c r="WJX38" s="43"/>
      <c r="WJY38" s="43"/>
      <c r="WJZ38" s="43"/>
      <c r="WKA38" s="43"/>
      <c r="WKB38" s="43"/>
      <c r="WKC38" s="43"/>
      <c r="WKD38" s="43"/>
      <c r="WKE38" s="43"/>
      <c r="WKF38" s="43"/>
      <c r="WKG38" s="43"/>
      <c r="WKH38" s="43"/>
      <c r="WKI38" s="43"/>
      <c r="WKJ38" s="43"/>
      <c r="WKK38" s="43"/>
      <c r="WKL38" s="43"/>
      <c r="WKM38" s="43"/>
      <c r="WKN38" s="43"/>
      <c r="WKO38" s="43"/>
      <c r="WKP38" s="43"/>
      <c r="WKQ38" s="43"/>
      <c r="WKR38" s="43"/>
      <c r="WKS38" s="43"/>
      <c r="WKT38" s="43"/>
      <c r="WKU38" s="43"/>
      <c r="WKV38" s="43"/>
      <c r="WKW38" s="43"/>
      <c r="WKX38" s="43"/>
      <c r="WKY38" s="43"/>
      <c r="WKZ38" s="43"/>
      <c r="WLA38" s="43"/>
      <c r="WLB38" s="43"/>
      <c r="WLC38" s="43"/>
      <c r="WLD38" s="43"/>
      <c r="WLE38" s="43"/>
      <c r="WLF38" s="43"/>
      <c r="WLG38" s="43"/>
      <c r="WLH38" s="43"/>
      <c r="WLI38" s="43"/>
      <c r="WLJ38" s="43"/>
      <c r="WLK38" s="43"/>
      <c r="WLL38" s="43"/>
      <c r="WLM38" s="43"/>
      <c r="WLN38" s="43"/>
      <c r="WLO38" s="43"/>
      <c r="WLP38" s="43"/>
      <c r="WLQ38" s="43"/>
      <c r="WLR38" s="43"/>
      <c r="WLS38" s="43"/>
      <c r="WLT38" s="43"/>
      <c r="WLU38" s="43"/>
      <c r="WLV38" s="43"/>
      <c r="WLW38" s="43"/>
      <c r="WLX38" s="43"/>
      <c r="WLY38" s="43"/>
      <c r="WLZ38" s="43"/>
      <c r="WMA38" s="43"/>
      <c r="WMB38" s="43"/>
      <c r="WMC38" s="43"/>
      <c r="WMD38" s="43"/>
      <c r="WME38" s="43"/>
      <c r="WMF38" s="43"/>
      <c r="WMG38" s="43"/>
      <c r="WMH38" s="43"/>
      <c r="WMI38" s="43"/>
      <c r="WMJ38" s="43"/>
      <c r="WMK38" s="43"/>
      <c r="WML38" s="43"/>
      <c r="WMM38" s="43"/>
      <c r="WMN38" s="43"/>
      <c r="WMO38" s="43"/>
      <c r="WMP38" s="43"/>
      <c r="WMQ38" s="43"/>
      <c r="WMR38" s="43"/>
      <c r="WMS38" s="43"/>
      <c r="WMT38" s="43"/>
      <c r="WMU38" s="43"/>
      <c r="WMV38" s="43"/>
      <c r="WMW38" s="43"/>
      <c r="WMX38" s="43"/>
      <c r="WMY38" s="43"/>
      <c r="WMZ38" s="43"/>
      <c r="WNA38" s="43"/>
      <c r="WNB38" s="43"/>
      <c r="WNC38" s="43"/>
      <c r="WND38" s="43"/>
      <c r="WNE38" s="43"/>
      <c r="WNF38" s="43"/>
      <c r="WNG38" s="43"/>
      <c r="WNH38" s="43"/>
      <c r="WNI38" s="43"/>
      <c r="WNJ38" s="43"/>
      <c r="WNK38" s="43"/>
      <c r="WNL38" s="43"/>
      <c r="WNM38" s="43"/>
      <c r="WNN38" s="43"/>
      <c r="WNO38" s="43"/>
      <c r="WNP38" s="43"/>
      <c r="WNQ38" s="43"/>
      <c r="WNR38" s="43"/>
      <c r="WNS38" s="43"/>
      <c r="WNT38" s="43"/>
      <c r="WNU38" s="43"/>
      <c r="WNV38" s="43"/>
      <c r="WNW38" s="43"/>
      <c r="WNX38" s="43"/>
      <c r="WNY38" s="43"/>
      <c r="WNZ38" s="43"/>
      <c r="WOA38" s="43"/>
      <c r="WOB38" s="43"/>
      <c r="WOC38" s="43"/>
      <c r="WOD38" s="43"/>
      <c r="WOE38" s="43"/>
      <c r="WOF38" s="43"/>
      <c r="WOG38" s="43"/>
      <c r="WOH38" s="43"/>
      <c r="WOI38" s="43"/>
      <c r="WOJ38" s="43"/>
      <c r="WOK38" s="43"/>
      <c r="WOL38" s="43"/>
      <c r="WOM38" s="43"/>
      <c r="WON38" s="43"/>
      <c r="WOO38" s="43"/>
      <c r="WOP38" s="43"/>
      <c r="WOQ38" s="43"/>
      <c r="WOR38" s="43"/>
      <c r="WOS38" s="43"/>
      <c r="WOT38" s="43"/>
      <c r="WOU38" s="43"/>
      <c r="WOV38" s="43"/>
      <c r="WOW38" s="43"/>
      <c r="WOX38" s="43"/>
      <c r="WOY38" s="43"/>
      <c r="WOZ38" s="43"/>
      <c r="WPA38" s="43"/>
      <c r="WPB38" s="43"/>
      <c r="WPC38" s="43"/>
      <c r="WPD38" s="43"/>
      <c r="WPE38" s="43"/>
      <c r="WPF38" s="43"/>
      <c r="WPG38" s="43"/>
      <c r="WPH38" s="43"/>
      <c r="WPI38" s="43"/>
      <c r="WPJ38" s="43"/>
      <c r="WPK38" s="43"/>
      <c r="WPL38" s="43"/>
      <c r="WPM38" s="43"/>
      <c r="WPN38" s="43"/>
      <c r="WPO38" s="43"/>
      <c r="WPP38" s="43"/>
      <c r="WPQ38" s="43"/>
      <c r="WPR38" s="43"/>
      <c r="WPS38" s="43"/>
      <c r="WPT38" s="43"/>
      <c r="WPU38" s="43"/>
      <c r="WPV38" s="43"/>
      <c r="WPW38" s="43"/>
      <c r="WPX38" s="43"/>
      <c r="WPY38" s="43"/>
      <c r="WPZ38" s="43"/>
      <c r="WQA38" s="43"/>
      <c r="WQB38" s="43"/>
      <c r="WQC38" s="43"/>
      <c r="WQD38" s="43"/>
      <c r="WQE38" s="43"/>
      <c r="WQF38" s="43"/>
      <c r="WQG38" s="43"/>
      <c r="WQH38" s="43"/>
      <c r="WQI38" s="43"/>
      <c r="WQJ38" s="43"/>
      <c r="WQK38" s="43"/>
      <c r="WQL38" s="43"/>
      <c r="WQM38" s="43"/>
      <c r="WQN38" s="43"/>
      <c r="WQO38" s="43"/>
      <c r="WQP38" s="43"/>
      <c r="WQQ38" s="43"/>
      <c r="WQR38" s="43"/>
      <c r="WQS38" s="43"/>
      <c r="WQT38" s="43"/>
      <c r="WQU38" s="43"/>
      <c r="WQV38" s="43"/>
      <c r="WQW38" s="43"/>
      <c r="WQX38" s="43"/>
      <c r="WQY38" s="43"/>
      <c r="WQZ38" s="43"/>
      <c r="WRA38" s="43"/>
      <c r="WRB38" s="43"/>
      <c r="WRC38" s="43"/>
      <c r="WRD38" s="43"/>
      <c r="WRE38" s="43"/>
      <c r="WRF38" s="43"/>
      <c r="WRG38" s="43"/>
      <c r="WRH38" s="43"/>
      <c r="WRI38" s="43"/>
      <c r="WRJ38" s="43"/>
      <c r="WRK38" s="43"/>
      <c r="WRL38" s="43"/>
      <c r="WRM38" s="43"/>
      <c r="WRN38" s="43"/>
      <c r="WRO38" s="43"/>
      <c r="WRP38" s="43"/>
      <c r="WRQ38" s="43"/>
      <c r="WRR38" s="43"/>
      <c r="WRS38" s="43"/>
      <c r="WRT38" s="43"/>
      <c r="WRU38" s="43"/>
      <c r="WRV38" s="43"/>
      <c r="WRW38" s="43"/>
      <c r="WRX38" s="43"/>
      <c r="WRY38" s="43"/>
      <c r="WRZ38" s="43"/>
      <c r="WSA38" s="43"/>
      <c r="WSB38" s="43"/>
      <c r="WSC38" s="43"/>
      <c r="WSD38" s="43"/>
      <c r="WSE38" s="43"/>
      <c r="WSF38" s="43"/>
      <c r="WSG38" s="43"/>
      <c r="WSH38" s="43"/>
      <c r="WSI38" s="43"/>
      <c r="WSJ38" s="43"/>
      <c r="WSK38" s="43"/>
      <c r="WSL38" s="43"/>
      <c r="WSM38" s="43"/>
      <c r="WSN38" s="43"/>
      <c r="WSO38" s="43"/>
      <c r="WSP38" s="43"/>
      <c r="WSQ38" s="43"/>
      <c r="WSR38" s="43"/>
      <c r="WSS38" s="43"/>
      <c r="WST38" s="43"/>
      <c r="WSU38" s="43"/>
      <c r="WSV38" s="43"/>
      <c r="WSW38" s="43"/>
      <c r="WSX38" s="43"/>
      <c r="WSY38" s="43"/>
      <c r="WSZ38" s="43"/>
      <c r="WTA38" s="43"/>
      <c r="WTB38" s="43"/>
      <c r="WTC38" s="43"/>
      <c r="WTD38" s="43"/>
      <c r="WTE38" s="43"/>
      <c r="WTF38" s="43"/>
      <c r="WTG38" s="43"/>
      <c r="WTH38" s="43"/>
      <c r="WTI38" s="43"/>
      <c r="WTJ38" s="43"/>
      <c r="WTK38" s="43"/>
      <c r="WTL38" s="43"/>
      <c r="WTM38" s="43"/>
      <c r="WTN38" s="43"/>
      <c r="WTO38" s="43"/>
      <c r="WTP38" s="43"/>
      <c r="WTQ38" s="43"/>
      <c r="WTR38" s="43"/>
      <c r="WTS38" s="43"/>
      <c r="WTT38" s="43"/>
      <c r="WTU38" s="43"/>
      <c r="WTV38" s="43"/>
      <c r="WTW38" s="43"/>
      <c r="WTX38" s="43"/>
      <c r="WTY38" s="43"/>
      <c r="WTZ38" s="43"/>
      <c r="WUA38" s="43"/>
      <c r="WUB38" s="43"/>
      <c r="WUC38" s="43"/>
      <c r="WUD38" s="43"/>
      <c r="WUE38" s="43"/>
      <c r="WUF38" s="43"/>
      <c r="WUG38" s="43"/>
      <c r="WUH38" s="43"/>
      <c r="WUI38" s="43"/>
      <c r="WUJ38" s="43"/>
      <c r="WUK38" s="43"/>
      <c r="WUL38" s="43"/>
      <c r="WUM38" s="43"/>
      <c r="WUN38" s="43"/>
      <c r="WUO38" s="43"/>
      <c r="WUP38" s="43"/>
      <c r="WUQ38" s="43"/>
      <c r="WUR38" s="43"/>
      <c r="WUS38" s="43"/>
      <c r="WUT38" s="43"/>
      <c r="WUU38" s="43"/>
      <c r="WUV38" s="43"/>
      <c r="WUW38" s="43"/>
      <c r="WUX38" s="43"/>
      <c r="WUY38" s="43"/>
      <c r="WUZ38" s="43"/>
      <c r="WVA38" s="43"/>
      <c r="WVB38" s="43"/>
      <c r="WVC38" s="43"/>
      <c r="WVD38" s="43"/>
      <c r="WVE38" s="43"/>
      <c r="WVF38" s="43"/>
      <c r="WVG38" s="43"/>
      <c r="WVH38" s="43"/>
      <c r="WVI38" s="43"/>
      <c r="WVJ38" s="43"/>
      <c r="WVK38" s="43"/>
      <c r="WVL38" s="43"/>
      <c r="WVM38" s="43"/>
      <c r="WVN38" s="43"/>
      <c r="WVO38" s="43"/>
      <c r="WVP38" s="43"/>
      <c r="WVQ38" s="43"/>
      <c r="WVR38" s="43"/>
      <c r="WVS38" s="43"/>
      <c r="WVT38" s="43"/>
      <c r="WVU38" s="43"/>
      <c r="WVV38" s="43"/>
      <c r="WVW38" s="43"/>
      <c r="WVX38" s="43"/>
      <c r="WVY38" s="43"/>
      <c r="WVZ38" s="43"/>
      <c r="WWA38" s="43"/>
      <c r="WWB38" s="43"/>
      <c r="WWC38" s="43"/>
      <c r="WWD38" s="43"/>
      <c r="WWE38" s="43"/>
      <c r="WWF38" s="43"/>
      <c r="WWG38" s="43"/>
      <c r="WWH38" s="43"/>
      <c r="WWI38" s="43"/>
      <c r="WWJ38" s="43"/>
      <c r="WWK38" s="43"/>
      <c r="WWL38" s="43"/>
      <c r="WWM38" s="43"/>
      <c r="WWN38" s="43"/>
      <c r="WWO38" s="43"/>
      <c r="WWP38" s="43"/>
      <c r="WWQ38" s="43"/>
      <c r="WWR38" s="43"/>
      <c r="WWS38" s="43"/>
      <c r="WWT38" s="43"/>
      <c r="WWU38" s="43"/>
      <c r="WWV38" s="43"/>
      <c r="WWW38" s="43"/>
      <c r="WWX38" s="43"/>
      <c r="WWY38" s="43"/>
      <c r="WWZ38" s="43"/>
      <c r="WXA38" s="43"/>
      <c r="WXB38" s="43"/>
      <c r="WXC38" s="43"/>
      <c r="WXD38" s="43"/>
      <c r="WXE38" s="43"/>
      <c r="WXF38" s="43"/>
      <c r="WXG38" s="43"/>
      <c r="WXH38" s="43"/>
      <c r="WXI38" s="43"/>
      <c r="WXJ38" s="43"/>
      <c r="WXK38" s="43"/>
      <c r="WXL38" s="43"/>
      <c r="WXM38" s="43"/>
      <c r="WXN38" s="43"/>
      <c r="WXO38" s="43"/>
      <c r="WXP38" s="43"/>
      <c r="WXQ38" s="43"/>
      <c r="WXR38" s="43"/>
      <c r="WXS38" s="43"/>
      <c r="WXT38" s="43"/>
      <c r="WXU38" s="43"/>
      <c r="WXV38" s="43"/>
      <c r="WXW38" s="43"/>
      <c r="WXX38" s="43"/>
      <c r="WXY38" s="43"/>
      <c r="WXZ38" s="43"/>
      <c r="WYA38" s="43"/>
      <c r="WYB38" s="43"/>
      <c r="WYC38" s="43"/>
      <c r="WYD38" s="43"/>
      <c r="WYE38" s="43"/>
      <c r="WYF38" s="43"/>
      <c r="WYG38" s="43"/>
      <c r="WYH38" s="43"/>
      <c r="WYI38" s="43"/>
      <c r="WYJ38" s="43"/>
      <c r="WYK38" s="43"/>
      <c r="WYL38" s="43"/>
      <c r="WYM38" s="43"/>
      <c r="WYN38" s="43"/>
      <c r="WYO38" s="43"/>
      <c r="WYP38" s="43"/>
      <c r="WYQ38" s="43"/>
      <c r="WYR38" s="43"/>
      <c r="WYS38" s="43"/>
      <c r="WYT38" s="43"/>
      <c r="WYU38" s="43"/>
      <c r="WYV38" s="43"/>
      <c r="WYW38" s="43"/>
      <c r="WYX38" s="43"/>
      <c r="WYY38" s="43"/>
      <c r="WYZ38" s="43"/>
      <c r="WZA38" s="43"/>
      <c r="WZB38" s="43"/>
      <c r="WZC38" s="43"/>
      <c r="WZD38" s="43"/>
      <c r="WZE38" s="43"/>
      <c r="WZF38" s="43"/>
      <c r="WZG38" s="43"/>
      <c r="WZH38" s="43"/>
      <c r="WZI38" s="43"/>
      <c r="WZJ38" s="43"/>
      <c r="WZK38" s="43"/>
      <c r="WZL38" s="43"/>
      <c r="WZM38" s="43"/>
      <c r="WZN38" s="43"/>
      <c r="WZO38" s="43"/>
      <c r="WZP38" s="43"/>
      <c r="WZQ38" s="43"/>
      <c r="WZR38" s="43"/>
      <c r="WZS38" s="43"/>
      <c r="WZT38" s="43"/>
      <c r="WZU38" s="43"/>
      <c r="WZV38" s="43"/>
      <c r="WZW38" s="43"/>
      <c r="WZX38" s="43"/>
      <c r="WZY38" s="43"/>
      <c r="WZZ38" s="43"/>
      <c r="XAA38" s="43"/>
      <c r="XAB38" s="43"/>
      <c r="XAC38" s="43"/>
      <c r="XAD38" s="43"/>
      <c r="XAE38" s="43"/>
      <c r="XAF38" s="43"/>
      <c r="XAG38" s="43"/>
      <c r="XAH38" s="43"/>
      <c r="XAI38" s="43"/>
      <c r="XAJ38" s="43"/>
      <c r="XAK38" s="43"/>
      <c r="XAL38" s="43"/>
      <c r="XAM38" s="43"/>
      <c r="XAN38" s="43"/>
      <c r="XAO38" s="43"/>
      <c r="XAP38" s="43"/>
      <c r="XAQ38" s="43"/>
      <c r="XAR38" s="43"/>
      <c r="XAS38" s="43"/>
      <c r="XAT38" s="43"/>
      <c r="XAU38" s="43"/>
      <c r="XAV38" s="43"/>
      <c r="XAW38" s="43"/>
      <c r="XAX38" s="43"/>
      <c r="XAY38" s="43"/>
      <c r="XAZ38" s="43"/>
      <c r="XBA38" s="43"/>
      <c r="XBB38" s="43"/>
      <c r="XBC38" s="43"/>
      <c r="XBD38" s="43"/>
      <c r="XBE38" s="43"/>
      <c r="XBF38" s="43"/>
      <c r="XBG38" s="43"/>
      <c r="XBH38" s="43"/>
      <c r="XBI38" s="43"/>
      <c r="XBJ38" s="43"/>
      <c r="XBK38" s="43"/>
      <c r="XBL38" s="43"/>
      <c r="XBM38" s="43"/>
      <c r="XBN38" s="43"/>
      <c r="XBO38" s="43"/>
      <c r="XBP38" s="43"/>
      <c r="XBQ38" s="43"/>
      <c r="XBR38" s="43"/>
      <c r="XBS38" s="43"/>
      <c r="XBT38" s="43"/>
      <c r="XBU38" s="43"/>
      <c r="XBV38" s="43"/>
      <c r="XBW38" s="43"/>
      <c r="XBX38" s="43"/>
      <c r="XBY38" s="43"/>
      <c r="XBZ38" s="43"/>
      <c r="XCA38" s="43"/>
      <c r="XCB38" s="43"/>
      <c r="XCC38" s="43"/>
      <c r="XCD38" s="43"/>
      <c r="XCE38" s="43"/>
      <c r="XCF38" s="43"/>
      <c r="XCG38" s="43"/>
      <c r="XCH38" s="43"/>
      <c r="XCI38" s="43"/>
      <c r="XCJ38" s="43"/>
      <c r="XCK38" s="43"/>
      <c r="XCL38" s="43"/>
      <c r="XCM38" s="43"/>
      <c r="XCN38" s="43"/>
      <c r="XCO38" s="43"/>
      <c r="XCP38" s="43"/>
      <c r="XCQ38" s="43"/>
      <c r="XCR38" s="43"/>
      <c r="XCS38" s="43"/>
      <c r="XCT38" s="43"/>
      <c r="XCU38" s="43"/>
      <c r="XCV38" s="43"/>
      <c r="XCW38" s="43"/>
      <c r="XCX38" s="43"/>
      <c r="XCY38" s="43"/>
      <c r="XCZ38" s="43"/>
      <c r="XDA38" s="43"/>
      <c r="XDB38" s="43"/>
      <c r="XDC38" s="43"/>
      <c r="XDD38" s="43"/>
      <c r="XDE38" s="43"/>
      <c r="XDF38" s="43"/>
      <c r="XDG38" s="43"/>
      <c r="XDH38" s="43"/>
      <c r="XDI38" s="43"/>
      <c r="XDJ38" s="43"/>
      <c r="XDK38" s="43"/>
      <c r="XDL38" s="43"/>
      <c r="XDM38" s="43"/>
      <c r="XDN38" s="43"/>
      <c r="XDO38" s="43"/>
      <c r="XDP38" s="43"/>
      <c r="XDQ38" s="43"/>
      <c r="XDR38" s="43"/>
      <c r="XDS38" s="43"/>
      <c r="XDT38" s="43"/>
      <c r="XDU38" s="43"/>
      <c r="XDV38" s="43"/>
      <c r="XDW38" s="43"/>
      <c r="XDX38" s="43"/>
      <c r="XDY38" s="43"/>
      <c r="XDZ38" s="43"/>
      <c r="XEA38" s="43"/>
      <c r="XEB38" s="43"/>
      <c r="XEC38" s="43"/>
      <c r="XED38" s="43"/>
      <c r="XEE38" s="43"/>
      <c r="XEF38" s="43"/>
      <c r="XEG38" s="43"/>
      <c r="XEH38" s="43"/>
      <c r="XEI38" s="43"/>
      <c r="XEJ38" s="43"/>
      <c r="XEK38" s="43"/>
      <c r="XEL38" s="43"/>
      <c r="XEM38" s="43"/>
      <c r="XEN38" s="43"/>
      <c r="XEO38" s="43"/>
      <c r="XEP38" s="43"/>
      <c r="XEQ38" s="43"/>
      <c r="XER38" s="43"/>
      <c r="XES38" s="43"/>
      <c r="XET38" s="43"/>
      <c r="XEU38" s="43"/>
      <c r="XEV38" s="43"/>
      <c r="XEW38" s="43"/>
      <c r="XEX38" s="43"/>
      <c r="XEY38" s="43"/>
      <c r="XEZ38" s="43"/>
      <c r="XFA38" s="43"/>
      <c r="XFB38" s="43"/>
      <c r="XFC38" s="43"/>
    </row>
    <row r="39" spans="1:16383" s="18" customFormat="1" outlineLevel="1"/>
    <row r="40" spans="1:16383" ht="14.45" outlineLevel="1" thickBot="1">
      <c r="B40" s="85" t="s">
        <v>568</v>
      </c>
      <c r="C40" s="85" t="s">
        <v>570</v>
      </c>
      <c r="D40" s="85" t="s">
        <v>572</v>
      </c>
      <c r="E40" s="85" t="s">
        <v>574</v>
      </c>
      <c r="F40" s="85" t="s">
        <v>1980</v>
      </c>
      <c r="G40" s="84" t="s">
        <v>578</v>
      </c>
      <c r="H40" s="84" t="s">
        <v>1981</v>
      </c>
      <c r="I40" s="18" t="s">
        <v>566</v>
      </c>
    </row>
    <row r="41" spans="1:16383" outlineLevel="1">
      <c r="B41" s="127"/>
      <c r="C41" s="128"/>
      <c r="D41" s="129"/>
      <c r="E41" s="129"/>
      <c r="F41" s="136"/>
      <c r="G41" s="144" t="str">
        <f t="shared" ref="G41:G52" si="4">IF(ISBLANK(D41),"",E41-D41+1)</f>
        <v/>
      </c>
      <c r="H41" s="149" t="str">
        <f t="shared" ref="H41:H52" si="5">IF(ISBLANK(F41),"", (F41/G41))</f>
        <v/>
      </c>
    </row>
    <row r="42" spans="1:16383" outlineLevel="1">
      <c r="B42" s="130"/>
      <c r="C42" s="131"/>
      <c r="D42" s="132"/>
      <c r="E42" s="132"/>
      <c r="F42" s="137"/>
      <c r="G42" s="144" t="str">
        <f t="shared" si="4"/>
        <v/>
      </c>
      <c r="H42" s="149" t="str">
        <f t="shared" si="5"/>
        <v/>
      </c>
    </row>
    <row r="43" spans="1:16383" outlineLevel="1">
      <c r="B43" s="130"/>
      <c r="C43" s="131"/>
      <c r="D43" s="132"/>
      <c r="E43" s="132"/>
      <c r="F43" s="137"/>
      <c r="G43" s="144" t="str">
        <f t="shared" si="4"/>
        <v/>
      </c>
      <c r="H43" s="149" t="str">
        <f t="shared" si="5"/>
        <v/>
      </c>
    </row>
    <row r="44" spans="1:16383" outlineLevel="1">
      <c r="B44" s="130"/>
      <c r="C44" s="131"/>
      <c r="D44" s="132"/>
      <c r="E44" s="132"/>
      <c r="F44" s="137"/>
      <c r="G44" s="144" t="str">
        <f t="shared" si="4"/>
        <v/>
      </c>
      <c r="H44" s="149" t="str">
        <f t="shared" si="5"/>
        <v/>
      </c>
    </row>
    <row r="45" spans="1:16383" outlineLevel="1">
      <c r="B45" s="130"/>
      <c r="C45" s="131"/>
      <c r="D45" s="132"/>
      <c r="E45" s="132"/>
      <c r="F45" s="137"/>
      <c r="G45" s="144" t="str">
        <f t="shared" si="4"/>
        <v/>
      </c>
      <c r="H45" s="149" t="str">
        <f t="shared" si="5"/>
        <v/>
      </c>
    </row>
    <row r="46" spans="1:16383" outlineLevel="1">
      <c r="B46" s="130"/>
      <c r="C46" s="131"/>
      <c r="D46" s="132"/>
      <c r="E46" s="132"/>
      <c r="F46" s="137"/>
      <c r="G46" s="144" t="str">
        <f t="shared" si="4"/>
        <v/>
      </c>
      <c r="H46" s="149" t="str">
        <f t="shared" si="5"/>
        <v/>
      </c>
    </row>
    <row r="47" spans="1:16383" outlineLevel="1">
      <c r="B47" s="130"/>
      <c r="C47" s="131"/>
      <c r="D47" s="132"/>
      <c r="E47" s="132"/>
      <c r="F47" s="137"/>
      <c r="G47" s="144" t="str">
        <f t="shared" si="4"/>
        <v/>
      </c>
      <c r="H47" s="149" t="str">
        <f t="shared" si="5"/>
        <v/>
      </c>
    </row>
    <row r="48" spans="1:16383" outlineLevel="1">
      <c r="B48" s="130"/>
      <c r="C48" s="131"/>
      <c r="D48" s="132"/>
      <c r="E48" s="132"/>
      <c r="F48" s="137"/>
      <c r="G48" s="144" t="str">
        <f t="shared" si="4"/>
        <v/>
      </c>
      <c r="H48" s="149" t="str">
        <f t="shared" si="5"/>
        <v/>
      </c>
    </row>
    <row r="49" spans="1:16383" outlineLevel="1">
      <c r="B49" s="130"/>
      <c r="C49" s="131"/>
      <c r="D49" s="132"/>
      <c r="E49" s="132"/>
      <c r="F49" s="137"/>
      <c r="G49" s="144" t="str">
        <f t="shared" si="4"/>
        <v/>
      </c>
      <c r="H49" s="149" t="str">
        <f t="shared" si="5"/>
        <v/>
      </c>
    </row>
    <row r="50" spans="1:16383" outlineLevel="1">
      <c r="B50" s="130"/>
      <c r="C50" s="131"/>
      <c r="D50" s="132"/>
      <c r="E50" s="132"/>
      <c r="F50" s="137"/>
      <c r="G50" s="144" t="str">
        <f t="shared" si="4"/>
        <v/>
      </c>
      <c r="H50" s="149" t="str">
        <f t="shared" si="5"/>
        <v/>
      </c>
    </row>
    <row r="51" spans="1:16383" outlineLevel="1">
      <c r="B51" s="130"/>
      <c r="C51" s="131"/>
      <c r="D51" s="132"/>
      <c r="E51" s="132"/>
      <c r="F51" s="137"/>
      <c r="G51" s="144" t="str">
        <f t="shared" si="4"/>
        <v/>
      </c>
      <c r="H51" s="149" t="str">
        <f t="shared" si="5"/>
        <v/>
      </c>
    </row>
    <row r="52" spans="1:16383" ht="14.45" outlineLevel="1" thickBot="1">
      <c r="B52" s="133"/>
      <c r="C52" s="134"/>
      <c r="D52" s="135"/>
      <c r="E52" s="135"/>
      <c r="F52" s="138"/>
      <c r="G52" s="144" t="str">
        <f t="shared" si="4"/>
        <v/>
      </c>
      <c r="H52" s="149" t="str">
        <f t="shared" si="5"/>
        <v/>
      </c>
    </row>
    <row r="53" spans="1:16383" outlineLevel="1">
      <c r="B53" s="60" t="s">
        <v>1982</v>
      </c>
      <c r="C53" s="60"/>
      <c r="D53" s="60"/>
      <c r="E53" s="60"/>
      <c r="F53" s="146" t="str">
        <f>IF(H53="","",H53*366)</f>
        <v/>
      </c>
      <c r="G53" s="60" t="str">
        <f>IF(SUM(G41:G52)&gt;0,SUM(G41:G52),"")</f>
        <v/>
      </c>
      <c r="H53" s="147" t="str">
        <f>IF(G53="","",SUM(F41:F52)/G53)</f>
        <v/>
      </c>
    </row>
    <row r="54" spans="1:16383" s="18" customFormat="1"/>
    <row r="55" spans="1:16383" s="40" customFormat="1">
      <c r="A55" s="18"/>
      <c r="B55" s="141" t="s">
        <v>1985</v>
      </c>
      <c r="C55" s="142"/>
      <c r="D55" s="143"/>
      <c r="E55" s="143"/>
      <c r="F55" s="143"/>
      <c r="G55" s="143"/>
      <c r="H55" s="143"/>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43"/>
      <c r="AV55" s="43"/>
      <c r="AW55" s="43"/>
      <c r="AX55" s="43"/>
      <c r="AY55" s="43"/>
      <c r="AZ55" s="43"/>
      <c r="BA55" s="43"/>
      <c r="BB55" s="43"/>
      <c r="BC55" s="43"/>
      <c r="BD55" s="43"/>
      <c r="BE55" s="43"/>
      <c r="BF55" s="43"/>
      <c r="BG55" s="43"/>
      <c r="BH55" s="43"/>
      <c r="BI55" s="43"/>
      <c r="BJ55" s="43"/>
      <c r="BK55" s="43"/>
      <c r="BL55" s="43"/>
      <c r="BM55" s="43"/>
      <c r="BN55" s="43"/>
      <c r="BO55" s="43"/>
      <c r="BP55" s="43"/>
      <c r="BQ55" s="43"/>
      <c r="BR55" s="43"/>
      <c r="BS55" s="43"/>
      <c r="BT55" s="43"/>
      <c r="BU55" s="43"/>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c r="EO55" s="43"/>
      <c r="EP55" s="43"/>
      <c r="EQ55" s="43"/>
      <c r="ER55" s="43"/>
      <c r="ES55" s="43"/>
      <c r="ET55" s="43"/>
      <c r="EU55" s="43"/>
      <c r="EV55" s="43"/>
      <c r="EW55" s="43"/>
      <c r="EX55" s="43"/>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43"/>
      <c r="HX55" s="43"/>
      <c r="HY55" s="43"/>
      <c r="HZ55" s="43"/>
      <c r="IA55" s="43"/>
      <c r="IB55" s="43"/>
      <c r="IC55" s="43"/>
      <c r="ID55" s="43"/>
      <c r="IE55" s="43"/>
      <c r="IF55" s="43"/>
      <c r="IG55" s="43"/>
      <c r="IH55" s="43"/>
      <c r="II55" s="43"/>
      <c r="IJ55" s="43"/>
      <c r="IK55" s="43"/>
      <c r="IL55" s="43"/>
      <c r="IM55" s="43"/>
      <c r="IN55" s="43"/>
      <c r="IO55" s="43"/>
      <c r="IP55" s="43"/>
      <c r="IQ55" s="43"/>
      <c r="IR55" s="43"/>
      <c r="IS55" s="43"/>
      <c r="IT55" s="43"/>
      <c r="IU55" s="43"/>
      <c r="IV55" s="43"/>
      <c r="IW55" s="43"/>
      <c r="IX55" s="43"/>
      <c r="IY55" s="43"/>
      <c r="IZ55" s="43"/>
      <c r="JA55" s="43"/>
      <c r="JB55" s="43"/>
      <c r="JC55" s="43"/>
      <c r="JD55" s="43"/>
      <c r="JE55" s="43"/>
      <c r="JF55" s="43"/>
      <c r="JG55" s="43"/>
      <c r="JH55" s="43"/>
      <c r="JI55" s="43"/>
      <c r="JJ55" s="43"/>
      <c r="JK55" s="43"/>
      <c r="JL55" s="43"/>
      <c r="JM55" s="43"/>
      <c r="JN55" s="43"/>
      <c r="JO55" s="43"/>
      <c r="JP55" s="43"/>
      <c r="JQ55" s="43"/>
      <c r="JR55" s="43"/>
      <c r="JS55" s="43"/>
      <c r="JT55" s="43"/>
      <c r="JU55" s="43"/>
      <c r="JV55" s="43"/>
      <c r="JW55" s="43"/>
      <c r="JX55" s="43"/>
      <c r="JY55" s="43"/>
      <c r="JZ55" s="43"/>
      <c r="KA55" s="43"/>
      <c r="KB55" s="43"/>
      <c r="KC55" s="43"/>
      <c r="KD55" s="43"/>
      <c r="KE55" s="43"/>
      <c r="KF55" s="43"/>
      <c r="KG55" s="43"/>
      <c r="KH55" s="43"/>
      <c r="KI55" s="43"/>
      <c r="KJ55" s="43"/>
      <c r="KK55" s="43"/>
      <c r="KL55" s="43"/>
      <c r="KM55" s="43"/>
      <c r="KN55" s="43"/>
      <c r="KO55" s="43"/>
      <c r="KP55" s="43"/>
      <c r="KQ55" s="43"/>
      <c r="KR55" s="43"/>
      <c r="KS55" s="43"/>
      <c r="KT55" s="43"/>
      <c r="KU55" s="43"/>
      <c r="KV55" s="43"/>
      <c r="KW55" s="43"/>
      <c r="KX55" s="43"/>
      <c r="KY55" s="43"/>
      <c r="KZ55" s="43"/>
      <c r="LA55" s="43"/>
      <c r="LB55" s="43"/>
      <c r="LC55" s="43"/>
      <c r="LD55" s="43"/>
      <c r="LE55" s="43"/>
      <c r="LF55" s="43"/>
      <c r="LG55" s="43"/>
      <c r="LH55" s="43"/>
      <c r="LI55" s="43"/>
      <c r="LJ55" s="43"/>
      <c r="LK55" s="43"/>
      <c r="LL55" s="43"/>
      <c r="LM55" s="43"/>
      <c r="LN55" s="43"/>
      <c r="LO55" s="43"/>
      <c r="LP55" s="43"/>
      <c r="LQ55" s="43"/>
      <c r="LR55" s="43"/>
      <c r="LS55" s="43"/>
      <c r="LT55" s="43"/>
      <c r="LU55" s="43"/>
      <c r="LV55" s="43"/>
      <c r="LW55" s="43"/>
      <c r="LX55" s="43"/>
      <c r="LY55" s="43"/>
      <c r="LZ55" s="43"/>
      <c r="MA55" s="43"/>
      <c r="MB55" s="43"/>
      <c r="MC55" s="43"/>
      <c r="MD55" s="43"/>
      <c r="ME55" s="43"/>
      <c r="MF55" s="43"/>
      <c r="MG55" s="43"/>
      <c r="MH55" s="43"/>
      <c r="MI55" s="43"/>
      <c r="MJ55" s="43"/>
      <c r="MK55" s="43"/>
      <c r="ML55" s="43"/>
      <c r="MM55" s="43"/>
      <c r="MN55" s="43"/>
      <c r="MO55" s="43"/>
      <c r="MP55" s="43"/>
      <c r="MQ55" s="43"/>
      <c r="MR55" s="43"/>
      <c r="MS55" s="43"/>
      <c r="MT55" s="43"/>
      <c r="MU55" s="43"/>
      <c r="MV55" s="43"/>
      <c r="MW55" s="43"/>
      <c r="MX55" s="43"/>
      <c r="MY55" s="43"/>
      <c r="MZ55" s="43"/>
      <c r="NA55" s="43"/>
      <c r="NB55" s="43"/>
      <c r="NC55" s="43"/>
      <c r="ND55" s="43"/>
      <c r="NE55" s="43"/>
      <c r="NF55" s="43"/>
      <c r="NG55" s="43"/>
      <c r="NH55" s="43"/>
      <c r="NI55" s="43"/>
      <c r="NJ55" s="43"/>
      <c r="NK55" s="43"/>
      <c r="NL55" s="43"/>
      <c r="NM55" s="43"/>
      <c r="NN55" s="43"/>
      <c r="NO55" s="43"/>
      <c r="NP55" s="43"/>
      <c r="NQ55" s="43"/>
      <c r="NR55" s="43"/>
      <c r="NS55" s="43"/>
      <c r="NT55" s="43"/>
      <c r="NU55" s="43"/>
      <c r="NV55" s="43"/>
      <c r="NW55" s="43"/>
      <c r="NX55" s="43"/>
      <c r="NY55" s="43"/>
      <c r="NZ55" s="43"/>
      <c r="OA55" s="43"/>
      <c r="OB55" s="43"/>
      <c r="OC55" s="43"/>
      <c r="OD55" s="43"/>
      <c r="OE55" s="43"/>
      <c r="OF55" s="43"/>
      <c r="OG55" s="43"/>
      <c r="OH55" s="43"/>
      <c r="OI55" s="43"/>
      <c r="OJ55" s="43"/>
      <c r="OK55" s="43"/>
      <c r="OL55" s="43"/>
      <c r="OM55" s="43"/>
      <c r="ON55" s="43"/>
      <c r="OO55" s="43"/>
      <c r="OP55" s="43"/>
      <c r="OQ55" s="43"/>
      <c r="OR55" s="43"/>
      <c r="OS55" s="43"/>
      <c r="OT55" s="43"/>
      <c r="OU55" s="43"/>
      <c r="OV55" s="43"/>
      <c r="OW55" s="43"/>
      <c r="OX55" s="43"/>
      <c r="OY55" s="43"/>
      <c r="OZ55" s="43"/>
      <c r="PA55" s="43"/>
      <c r="PB55" s="43"/>
      <c r="PC55" s="43"/>
      <c r="PD55" s="43"/>
      <c r="PE55" s="43"/>
      <c r="PF55" s="43"/>
      <c r="PG55" s="43"/>
      <c r="PH55" s="43"/>
      <c r="PI55" s="43"/>
      <c r="PJ55" s="43"/>
      <c r="PK55" s="43"/>
      <c r="PL55" s="43"/>
      <c r="PM55" s="43"/>
      <c r="PN55" s="43"/>
      <c r="PO55" s="43"/>
      <c r="PP55" s="43"/>
      <c r="PQ55" s="43"/>
      <c r="PR55" s="43"/>
      <c r="PS55" s="43"/>
      <c r="PT55" s="43"/>
      <c r="PU55" s="43"/>
      <c r="PV55" s="43"/>
      <c r="PW55" s="43"/>
      <c r="PX55" s="43"/>
      <c r="PY55" s="43"/>
      <c r="PZ55" s="43"/>
      <c r="QA55" s="43"/>
      <c r="QB55" s="43"/>
      <c r="QC55" s="43"/>
      <c r="QD55" s="43"/>
      <c r="QE55" s="43"/>
      <c r="QF55" s="43"/>
      <c r="QG55" s="43"/>
      <c r="QH55" s="43"/>
      <c r="QI55" s="43"/>
      <c r="QJ55" s="43"/>
      <c r="QK55" s="43"/>
      <c r="QL55" s="43"/>
      <c r="QM55" s="43"/>
      <c r="QN55" s="43"/>
      <c r="QO55" s="43"/>
      <c r="QP55" s="43"/>
      <c r="QQ55" s="43"/>
      <c r="QR55" s="43"/>
      <c r="QS55" s="43"/>
      <c r="QT55" s="43"/>
      <c r="QU55" s="43"/>
      <c r="QV55" s="43"/>
      <c r="QW55" s="43"/>
      <c r="QX55" s="43"/>
      <c r="QY55" s="43"/>
      <c r="QZ55" s="43"/>
      <c r="RA55" s="43"/>
      <c r="RB55" s="43"/>
      <c r="RC55" s="43"/>
      <c r="RD55" s="43"/>
      <c r="RE55" s="43"/>
      <c r="RF55" s="43"/>
      <c r="RG55" s="43"/>
      <c r="RH55" s="43"/>
      <c r="RI55" s="43"/>
      <c r="RJ55" s="43"/>
      <c r="RK55" s="43"/>
      <c r="RL55" s="43"/>
      <c r="RM55" s="43"/>
      <c r="RN55" s="43"/>
      <c r="RO55" s="43"/>
      <c r="RP55" s="43"/>
      <c r="RQ55" s="43"/>
      <c r="RR55" s="43"/>
      <c r="RS55" s="43"/>
      <c r="RT55" s="43"/>
      <c r="RU55" s="43"/>
      <c r="RV55" s="43"/>
      <c r="RW55" s="43"/>
      <c r="RX55" s="43"/>
      <c r="RY55" s="43"/>
      <c r="RZ55" s="43"/>
      <c r="SA55" s="43"/>
      <c r="SB55" s="43"/>
      <c r="SC55" s="43"/>
      <c r="SD55" s="43"/>
      <c r="SE55" s="43"/>
      <c r="SF55" s="43"/>
      <c r="SG55" s="43"/>
      <c r="SH55" s="43"/>
      <c r="SI55" s="43"/>
      <c r="SJ55" s="43"/>
      <c r="SK55" s="43"/>
      <c r="SL55" s="43"/>
      <c r="SM55" s="43"/>
      <c r="SN55" s="43"/>
      <c r="SO55" s="43"/>
      <c r="SP55" s="43"/>
      <c r="SQ55" s="43"/>
      <c r="SR55" s="43"/>
      <c r="SS55" s="43"/>
      <c r="ST55" s="43"/>
      <c r="SU55" s="43"/>
      <c r="SV55" s="43"/>
      <c r="SW55" s="43"/>
      <c r="SX55" s="43"/>
      <c r="SY55" s="43"/>
      <c r="SZ55" s="43"/>
      <c r="TA55" s="43"/>
      <c r="TB55" s="43"/>
      <c r="TC55" s="43"/>
      <c r="TD55" s="43"/>
      <c r="TE55" s="43"/>
      <c r="TF55" s="43"/>
      <c r="TG55" s="43"/>
      <c r="TH55" s="43"/>
      <c r="TI55" s="43"/>
      <c r="TJ55" s="43"/>
      <c r="TK55" s="43"/>
      <c r="TL55" s="43"/>
      <c r="TM55" s="43"/>
      <c r="TN55" s="43"/>
      <c r="TO55" s="43"/>
      <c r="TP55" s="43"/>
      <c r="TQ55" s="43"/>
      <c r="TR55" s="43"/>
      <c r="TS55" s="43"/>
      <c r="TT55" s="43"/>
      <c r="TU55" s="43"/>
      <c r="TV55" s="43"/>
      <c r="TW55" s="43"/>
      <c r="TX55" s="43"/>
      <c r="TY55" s="43"/>
      <c r="TZ55" s="43"/>
      <c r="UA55" s="43"/>
      <c r="UB55" s="43"/>
      <c r="UC55" s="43"/>
      <c r="UD55" s="43"/>
      <c r="UE55" s="43"/>
      <c r="UF55" s="43"/>
      <c r="UG55" s="43"/>
      <c r="UH55" s="43"/>
      <c r="UI55" s="43"/>
      <c r="UJ55" s="43"/>
      <c r="UK55" s="43"/>
      <c r="UL55" s="43"/>
      <c r="UM55" s="43"/>
      <c r="UN55" s="43"/>
      <c r="UO55" s="43"/>
      <c r="UP55" s="43"/>
      <c r="UQ55" s="43"/>
      <c r="UR55" s="43"/>
      <c r="US55" s="43"/>
      <c r="UT55" s="43"/>
      <c r="UU55" s="43"/>
      <c r="UV55" s="43"/>
      <c r="UW55" s="43"/>
      <c r="UX55" s="43"/>
      <c r="UY55" s="43"/>
      <c r="UZ55" s="43"/>
      <c r="VA55" s="43"/>
      <c r="VB55" s="43"/>
      <c r="VC55" s="43"/>
      <c r="VD55" s="43"/>
      <c r="VE55" s="43"/>
      <c r="VF55" s="43"/>
      <c r="VG55" s="43"/>
      <c r="VH55" s="43"/>
      <c r="VI55" s="43"/>
      <c r="VJ55" s="43"/>
      <c r="VK55" s="43"/>
      <c r="VL55" s="43"/>
      <c r="VM55" s="43"/>
      <c r="VN55" s="43"/>
      <c r="VO55" s="43"/>
      <c r="VP55" s="43"/>
      <c r="VQ55" s="43"/>
      <c r="VR55" s="43"/>
      <c r="VS55" s="43"/>
      <c r="VT55" s="43"/>
      <c r="VU55" s="43"/>
      <c r="VV55" s="43"/>
      <c r="VW55" s="43"/>
      <c r="VX55" s="43"/>
      <c r="VY55" s="43"/>
      <c r="VZ55" s="43"/>
      <c r="WA55" s="43"/>
      <c r="WB55" s="43"/>
      <c r="WC55" s="43"/>
      <c r="WD55" s="43"/>
      <c r="WE55" s="43"/>
      <c r="WF55" s="43"/>
      <c r="WG55" s="43"/>
      <c r="WH55" s="43"/>
      <c r="WI55" s="43"/>
      <c r="WJ55" s="43"/>
      <c r="WK55" s="43"/>
      <c r="WL55" s="43"/>
      <c r="WM55" s="43"/>
      <c r="WN55" s="43"/>
      <c r="WO55" s="43"/>
      <c r="WP55" s="43"/>
      <c r="WQ55" s="43"/>
      <c r="WR55" s="43"/>
      <c r="WS55" s="43"/>
      <c r="WT55" s="43"/>
      <c r="WU55" s="43"/>
      <c r="WV55" s="43"/>
      <c r="WW55" s="43"/>
      <c r="WX55" s="43"/>
      <c r="WY55" s="43"/>
      <c r="WZ55" s="43"/>
      <c r="XA55" s="43"/>
      <c r="XB55" s="43"/>
      <c r="XC55" s="43"/>
      <c r="XD55" s="43"/>
      <c r="XE55" s="43"/>
      <c r="XF55" s="43"/>
      <c r="XG55" s="43"/>
      <c r="XH55" s="43"/>
      <c r="XI55" s="43"/>
      <c r="XJ55" s="43"/>
      <c r="XK55" s="43"/>
      <c r="XL55" s="43"/>
      <c r="XM55" s="43"/>
      <c r="XN55" s="43"/>
      <c r="XO55" s="43"/>
      <c r="XP55" s="43"/>
      <c r="XQ55" s="43"/>
      <c r="XR55" s="43"/>
      <c r="XS55" s="43"/>
      <c r="XT55" s="43"/>
      <c r="XU55" s="43"/>
      <c r="XV55" s="43"/>
      <c r="XW55" s="43"/>
      <c r="XX55" s="43"/>
      <c r="XY55" s="43"/>
      <c r="XZ55" s="43"/>
      <c r="YA55" s="43"/>
      <c r="YB55" s="43"/>
      <c r="YC55" s="43"/>
      <c r="YD55" s="43"/>
      <c r="YE55" s="43"/>
      <c r="YF55" s="43"/>
      <c r="YG55" s="43"/>
      <c r="YH55" s="43"/>
      <c r="YI55" s="43"/>
      <c r="YJ55" s="43"/>
      <c r="YK55" s="43"/>
      <c r="YL55" s="43"/>
      <c r="YM55" s="43"/>
      <c r="YN55" s="43"/>
      <c r="YO55" s="43"/>
      <c r="YP55" s="43"/>
      <c r="YQ55" s="43"/>
      <c r="YR55" s="43"/>
      <c r="YS55" s="43"/>
      <c r="YT55" s="43"/>
      <c r="YU55" s="43"/>
      <c r="YV55" s="43"/>
      <c r="YW55" s="43"/>
      <c r="YX55" s="43"/>
      <c r="YY55" s="43"/>
      <c r="YZ55" s="43"/>
      <c r="ZA55" s="43"/>
      <c r="ZB55" s="43"/>
      <c r="ZC55" s="43"/>
      <c r="ZD55" s="43"/>
      <c r="ZE55" s="43"/>
      <c r="ZF55" s="43"/>
      <c r="ZG55" s="43"/>
      <c r="ZH55" s="43"/>
      <c r="ZI55" s="43"/>
      <c r="ZJ55" s="43"/>
      <c r="ZK55" s="43"/>
      <c r="ZL55" s="43"/>
      <c r="ZM55" s="43"/>
      <c r="ZN55" s="43"/>
      <c r="ZO55" s="43"/>
      <c r="ZP55" s="43"/>
      <c r="ZQ55" s="43"/>
      <c r="ZR55" s="43"/>
      <c r="ZS55" s="43"/>
      <c r="ZT55" s="43"/>
      <c r="ZU55" s="43"/>
      <c r="ZV55" s="43"/>
      <c r="ZW55" s="43"/>
      <c r="ZX55" s="43"/>
      <c r="ZY55" s="43"/>
      <c r="ZZ55" s="43"/>
      <c r="AAA55" s="43"/>
      <c r="AAB55" s="43"/>
      <c r="AAC55" s="43"/>
      <c r="AAD55" s="43"/>
      <c r="AAE55" s="43"/>
      <c r="AAF55" s="43"/>
      <c r="AAG55" s="43"/>
      <c r="AAH55" s="43"/>
      <c r="AAI55" s="43"/>
      <c r="AAJ55" s="43"/>
      <c r="AAK55" s="43"/>
      <c r="AAL55" s="43"/>
      <c r="AAM55" s="43"/>
      <c r="AAN55" s="43"/>
      <c r="AAO55" s="43"/>
      <c r="AAP55" s="43"/>
      <c r="AAQ55" s="43"/>
      <c r="AAR55" s="43"/>
      <c r="AAS55" s="43"/>
      <c r="AAT55" s="43"/>
      <c r="AAU55" s="43"/>
      <c r="AAV55" s="43"/>
      <c r="AAW55" s="43"/>
      <c r="AAX55" s="43"/>
      <c r="AAY55" s="43"/>
      <c r="AAZ55" s="43"/>
      <c r="ABA55" s="43"/>
      <c r="ABB55" s="43"/>
      <c r="ABC55" s="43"/>
      <c r="ABD55" s="43"/>
      <c r="ABE55" s="43"/>
      <c r="ABF55" s="43"/>
      <c r="ABG55" s="43"/>
      <c r="ABH55" s="43"/>
      <c r="ABI55" s="43"/>
      <c r="ABJ55" s="43"/>
      <c r="ABK55" s="43"/>
      <c r="ABL55" s="43"/>
      <c r="ABM55" s="43"/>
      <c r="ABN55" s="43"/>
      <c r="ABO55" s="43"/>
      <c r="ABP55" s="43"/>
      <c r="ABQ55" s="43"/>
      <c r="ABR55" s="43"/>
      <c r="ABS55" s="43"/>
      <c r="ABT55" s="43"/>
      <c r="ABU55" s="43"/>
      <c r="ABV55" s="43"/>
      <c r="ABW55" s="43"/>
      <c r="ABX55" s="43"/>
      <c r="ABY55" s="43"/>
      <c r="ABZ55" s="43"/>
      <c r="ACA55" s="43"/>
      <c r="ACB55" s="43"/>
      <c r="ACC55" s="43"/>
      <c r="ACD55" s="43"/>
      <c r="ACE55" s="43"/>
      <c r="ACF55" s="43"/>
      <c r="ACG55" s="43"/>
      <c r="ACH55" s="43"/>
      <c r="ACI55" s="43"/>
      <c r="ACJ55" s="43"/>
      <c r="ACK55" s="43"/>
      <c r="ACL55" s="43"/>
      <c r="ACM55" s="43"/>
      <c r="ACN55" s="43"/>
      <c r="ACO55" s="43"/>
      <c r="ACP55" s="43"/>
      <c r="ACQ55" s="43"/>
      <c r="ACR55" s="43"/>
      <c r="ACS55" s="43"/>
      <c r="ACT55" s="43"/>
      <c r="ACU55" s="43"/>
      <c r="ACV55" s="43"/>
      <c r="ACW55" s="43"/>
      <c r="ACX55" s="43"/>
      <c r="ACY55" s="43"/>
      <c r="ACZ55" s="43"/>
      <c r="ADA55" s="43"/>
      <c r="ADB55" s="43"/>
      <c r="ADC55" s="43"/>
      <c r="ADD55" s="43"/>
      <c r="ADE55" s="43"/>
      <c r="ADF55" s="43"/>
      <c r="ADG55" s="43"/>
      <c r="ADH55" s="43"/>
      <c r="ADI55" s="43"/>
      <c r="ADJ55" s="43"/>
      <c r="ADK55" s="43"/>
      <c r="ADL55" s="43"/>
      <c r="ADM55" s="43"/>
      <c r="ADN55" s="43"/>
      <c r="ADO55" s="43"/>
      <c r="ADP55" s="43"/>
      <c r="ADQ55" s="43"/>
      <c r="ADR55" s="43"/>
      <c r="ADS55" s="43"/>
      <c r="ADT55" s="43"/>
      <c r="ADU55" s="43"/>
      <c r="ADV55" s="43"/>
      <c r="ADW55" s="43"/>
      <c r="ADX55" s="43"/>
      <c r="ADY55" s="43"/>
      <c r="ADZ55" s="43"/>
      <c r="AEA55" s="43"/>
      <c r="AEB55" s="43"/>
      <c r="AEC55" s="43"/>
      <c r="AED55" s="43"/>
      <c r="AEE55" s="43"/>
      <c r="AEF55" s="43"/>
      <c r="AEG55" s="43"/>
      <c r="AEH55" s="43"/>
      <c r="AEI55" s="43"/>
      <c r="AEJ55" s="43"/>
      <c r="AEK55" s="43"/>
      <c r="AEL55" s="43"/>
      <c r="AEM55" s="43"/>
      <c r="AEN55" s="43"/>
      <c r="AEO55" s="43"/>
      <c r="AEP55" s="43"/>
      <c r="AEQ55" s="43"/>
      <c r="AER55" s="43"/>
      <c r="AES55" s="43"/>
      <c r="AET55" s="43"/>
      <c r="AEU55" s="43"/>
      <c r="AEV55" s="43"/>
      <c r="AEW55" s="43"/>
      <c r="AEX55" s="43"/>
      <c r="AEY55" s="43"/>
      <c r="AEZ55" s="43"/>
      <c r="AFA55" s="43"/>
      <c r="AFB55" s="43"/>
      <c r="AFC55" s="43"/>
      <c r="AFD55" s="43"/>
      <c r="AFE55" s="43"/>
      <c r="AFF55" s="43"/>
      <c r="AFG55" s="43"/>
      <c r="AFH55" s="43"/>
      <c r="AFI55" s="43"/>
      <c r="AFJ55" s="43"/>
      <c r="AFK55" s="43"/>
      <c r="AFL55" s="43"/>
      <c r="AFM55" s="43"/>
      <c r="AFN55" s="43"/>
      <c r="AFO55" s="43"/>
      <c r="AFP55" s="43"/>
      <c r="AFQ55" s="43"/>
      <c r="AFR55" s="43"/>
      <c r="AFS55" s="43"/>
      <c r="AFT55" s="43"/>
      <c r="AFU55" s="43"/>
      <c r="AFV55" s="43"/>
      <c r="AFW55" s="43"/>
      <c r="AFX55" s="43"/>
      <c r="AFY55" s="43"/>
      <c r="AFZ55" s="43"/>
      <c r="AGA55" s="43"/>
      <c r="AGB55" s="43"/>
      <c r="AGC55" s="43"/>
      <c r="AGD55" s="43"/>
      <c r="AGE55" s="43"/>
      <c r="AGF55" s="43"/>
      <c r="AGG55" s="43"/>
      <c r="AGH55" s="43"/>
      <c r="AGI55" s="43"/>
      <c r="AGJ55" s="43"/>
      <c r="AGK55" s="43"/>
      <c r="AGL55" s="43"/>
      <c r="AGM55" s="43"/>
      <c r="AGN55" s="43"/>
      <c r="AGO55" s="43"/>
      <c r="AGP55" s="43"/>
      <c r="AGQ55" s="43"/>
      <c r="AGR55" s="43"/>
      <c r="AGS55" s="43"/>
      <c r="AGT55" s="43"/>
      <c r="AGU55" s="43"/>
      <c r="AGV55" s="43"/>
      <c r="AGW55" s="43"/>
      <c r="AGX55" s="43"/>
      <c r="AGY55" s="43"/>
      <c r="AGZ55" s="43"/>
      <c r="AHA55" s="43"/>
      <c r="AHB55" s="43"/>
      <c r="AHC55" s="43"/>
      <c r="AHD55" s="43"/>
      <c r="AHE55" s="43"/>
      <c r="AHF55" s="43"/>
      <c r="AHG55" s="43"/>
      <c r="AHH55" s="43"/>
      <c r="AHI55" s="43"/>
      <c r="AHJ55" s="43"/>
      <c r="AHK55" s="43"/>
      <c r="AHL55" s="43"/>
      <c r="AHM55" s="43"/>
      <c r="AHN55" s="43"/>
      <c r="AHO55" s="43"/>
      <c r="AHP55" s="43"/>
      <c r="AHQ55" s="43"/>
      <c r="AHR55" s="43"/>
      <c r="AHS55" s="43"/>
      <c r="AHT55" s="43"/>
      <c r="AHU55" s="43"/>
      <c r="AHV55" s="43"/>
      <c r="AHW55" s="43"/>
      <c r="AHX55" s="43"/>
      <c r="AHY55" s="43"/>
      <c r="AHZ55" s="43"/>
      <c r="AIA55" s="43"/>
      <c r="AIB55" s="43"/>
      <c r="AIC55" s="43"/>
      <c r="AID55" s="43"/>
      <c r="AIE55" s="43"/>
      <c r="AIF55" s="43"/>
      <c r="AIG55" s="43"/>
      <c r="AIH55" s="43"/>
      <c r="AII55" s="43"/>
      <c r="AIJ55" s="43"/>
      <c r="AIK55" s="43"/>
      <c r="AIL55" s="43"/>
      <c r="AIM55" s="43"/>
      <c r="AIN55" s="43"/>
      <c r="AIO55" s="43"/>
      <c r="AIP55" s="43"/>
      <c r="AIQ55" s="43"/>
      <c r="AIR55" s="43"/>
      <c r="AIS55" s="43"/>
      <c r="AIT55" s="43"/>
      <c r="AIU55" s="43"/>
      <c r="AIV55" s="43"/>
      <c r="AIW55" s="43"/>
      <c r="AIX55" s="43"/>
      <c r="AIY55" s="43"/>
      <c r="AIZ55" s="43"/>
      <c r="AJA55" s="43"/>
      <c r="AJB55" s="43"/>
      <c r="AJC55" s="43"/>
      <c r="AJD55" s="43"/>
      <c r="AJE55" s="43"/>
      <c r="AJF55" s="43"/>
      <c r="AJG55" s="43"/>
      <c r="AJH55" s="43"/>
      <c r="AJI55" s="43"/>
      <c r="AJJ55" s="43"/>
      <c r="AJK55" s="43"/>
      <c r="AJL55" s="43"/>
      <c r="AJM55" s="43"/>
      <c r="AJN55" s="43"/>
      <c r="AJO55" s="43"/>
      <c r="AJP55" s="43"/>
      <c r="AJQ55" s="43"/>
      <c r="AJR55" s="43"/>
      <c r="AJS55" s="43"/>
      <c r="AJT55" s="43"/>
      <c r="AJU55" s="43"/>
      <c r="AJV55" s="43"/>
      <c r="AJW55" s="43"/>
      <c r="AJX55" s="43"/>
      <c r="AJY55" s="43"/>
      <c r="AJZ55" s="43"/>
      <c r="AKA55" s="43"/>
      <c r="AKB55" s="43"/>
      <c r="AKC55" s="43"/>
      <c r="AKD55" s="43"/>
      <c r="AKE55" s="43"/>
      <c r="AKF55" s="43"/>
      <c r="AKG55" s="43"/>
      <c r="AKH55" s="43"/>
      <c r="AKI55" s="43"/>
      <c r="AKJ55" s="43"/>
      <c r="AKK55" s="43"/>
      <c r="AKL55" s="43"/>
      <c r="AKM55" s="43"/>
      <c r="AKN55" s="43"/>
      <c r="AKO55" s="43"/>
      <c r="AKP55" s="43"/>
      <c r="AKQ55" s="43"/>
      <c r="AKR55" s="43"/>
      <c r="AKS55" s="43"/>
      <c r="AKT55" s="43"/>
      <c r="AKU55" s="43"/>
      <c r="AKV55" s="43"/>
      <c r="AKW55" s="43"/>
      <c r="AKX55" s="43"/>
      <c r="AKY55" s="43"/>
      <c r="AKZ55" s="43"/>
      <c r="ALA55" s="43"/>
      <c r="ALB55" s="43"/>
      <c r="ALC55" s="43"/>
      <c r="ALD55" s="43"/>
      <c r="ALE55" s="43"/>
      <c r="ALF55" s="43"/>
      <c r="ALG55" s="43"/>
      <c r="ALH55" s="43"/>
      <c r="ALI55" s="43"/>
      <c r="ALJ55" s="43"/>
      <c r="ALK55" s="43"/>
      <c r="ALL55" s="43"/>
      <c r="ALM55" s="43"/>
      <c r="ALN55" s="43"/>
      <c r="ALO55" s="43"/>
      <c r="ALP55" s="43"/>
      <c r="ALQ55" s="43"/>
      <c r="ALR55" s="43"/>
      <c r="ALS55" s="43"/>
      <c r="ALT55" s="43"/>
      <c r="ALU55" s="43"/>
      <c r="ALV55" s="43"/>
      <c r="ALW55" s="43"/>
      <c r="ALX55" s="43"/>
      <c r="ALY55" s="43"/>
      <c r="ALZ55" s="43"/>
      <c r="AMA55" s="43"/>
      <c r="AMB55" s="43"/>
      <c r="AMC55" s="43"/>
      <c r="AMD55" s="43"/>
      <c r="AME55" s="43"/>
      <c r="AMF55" s="43"/>
      <c r="AMG55" s="43"/>
      <c r="AMH55" s="43"/>
      <c r="AMI55" s="43"/>
      <c r="AMJ55" s="43"/>
      <c r="AMK55" s="43"/>
      <c r="AML55" s="43"/>
      <c r="AMM55" s="43"/>
      <c r="AMN55" s="43"/>
      <c r="AMO55" s="43"/>
      <c r="AMP55" s="43"/>
      <c r="AMQ55" s="43"/>
      <c r="AMR55" s="43"/>
      <c r="AMS55" s="43"/>
      <c r="AMT55" s="43"/>
      <c r="AMU55" s="43"/>
      <c r="AMV55" s="43"/>
      <c r="AMW55" s="43"/>
      <c r="AMX55" s="43"/>
      <c r="AMY55" s="43"/>
      <c r="AMZ55" s="43"/>
      <c r="ANA55" s="43"/>
      <c r="ANB55" s="43"/>
      <c r="ANC55" s="43"/>
      <c r="AND55" s="43"/>
      <c r="ANE55" s="43"/>
      <c r="ANF55" s="43"/>
      <c r="ANG55" s="43"/>
      <c r="ANH55" s="43"/>
      <c r="ANI55" s="43"/>
      <c r="ANJ55" s="43"/>
      <c r="ANK55" s="43"/>
      <c r="ANL55" s="43"/>
      <c r="ANM55" s="43"/>
      <c r="ANN55" s="43"/>
      <c r="ANO55" s="43"/>
      <c r="ANP55" s="43"/>
      <c r="ANQ55" s="43"/>
      <c r="ANR55" s="43"/>
      <c r="ANS55" s="43"/>
      <c r="ANT55" s="43"/>
      <c r="ANU55" s="43"/>
      <c r="ANV55" s="43"/>
      <c r="ANW55" s="43"/>
      <c r="ANX55" s="43"/>
      <c r="ANY55" s="43"/>
      <c r="ANZ55" s="43"/>
      <c r="AOA55" s="43"/>
      <c r="AOB55" s="43"/>
      <c r="AOC55" s="43"/>
      <c r="AOD55" s="43"/>
      <c r="AOE55" s="43"/>
      <c r="AOF55" s="43"/>
      <c r="AOG55" s="43"/>
      <c r="AOH55" s="43"/>
      <c r="AOI55" s="43"/>
      <c r="AOJ55" s="43"/>
      <c r="AOK55" s="43"/>
      <c r="AOL55" s="43"/>
      <c r="AOM55" s="43"/>
      <c r="AON55" s="43"/>
      <c r="AOO55" s="43"/>
      <c r="AOP55" s="43"/>
      <c r="AOQ55" s="43"/>
      <c r="AOR55" s="43"/>
      <c r="AOS55" s="43"/>
      <c r="AOT55" s="43"/>
      <c r="AOU55" s="43"/>
      <c r="AOV55" s="43"/>
      <c r="AOW55" s="43"/>
      <c r="AOX55" s="43"/>
      <c r="AOY55" s="43"/>
      <c r="AOZ55" s="43"/>
      <c r="APA55" s="43"/>
      <c r="APB55" s="43"/>
      <c r="APC55" s="43"/>
      <c r="APD55" s="43"/>
      <c r="APE55" s="43"/>
      <c r="APF55" s="43"/>
      <c r="APG55" s="43"/>
      <c r="APH55" s="43"/>
      <c r="API55" s="43"/>
      <c r="APJ55" s="43"/>
      <c r="APK55" s="43"/>
      <c r="APL55" s="43"/>
      <c r="APM55" s="43"/>
      <c r="APN55" s="43"/>
      <c r="APO55" s="43"/>
      <c r="APP55" s="43"/>
      <c r="APQ55" s="43"/>
      <c r="APR55" s="43"/>
      <c r="APS55" s="43"/>
      <c r="APT55" s="43"/>
      <c r="APU55" s="43"/>
      <c r="APV55" s="43"/>
      <c r="APW55" s="43"/>
      <c r="APX55" s="43"/>
      <c r="APY55" s="43"/>
      <c r="APZ55" s="43"/>
      <c r="AQA55" s="43"/>
      <c r="AQB55" s="43"/>
      <c r="AQC55" s="43"/>
      <c r="AQD55" s="43"/>
      <c r="AQE55" s="43"/>
      <c r="AQF55" s="43"/>
      <c r="AQG55" s="43"/>
      <c r="AQH55" s="43"/>
      <c r="AQI55" s="43"/>
      <c r="AQJ55" s="43"/>
      <c r="AQK55" s="43"/>
      <c r="AQL55" s="43"/>
      <c r="AQM55" s="43"/>
      <c r="AQN55" s="43"/>
      <c r="AQO55" s="43"/>
      <c r="AQP55" s="43"/>
      <c r="AQQ55" s="43"/>
      <c r="AQR55" s="43"/>
      <c r="AQS55" s="43"/>
      <c r="AQT55" s="43"/>
      <c r="AQU55" s="43"/>
      <c r="AQV55" s="43"/>
      <c r="AQW55" s="43"/>
      <c r="AQX55" s="43"/>
      <c r="AQY55" s="43"/>
      <c r="AQZ55" s="43"/>
      <c r="ARA55" s="43"/>
      <c r="ARB55" s="43"/>
      <c r="ARC55" s="43"/>
      <c r="ARD55" s="43"/>
      <c r="ARE55" s="43"/>
      <c r="ARF55" s="43"/>
      <c r="ARG55" s="43"/>
      <c r="ARH55" s="43"/>
      <c r="ARI55" s="43"/>
      <c r="ARJ55" s="43"/>
      <c r="ARK55" s="43"/>
      <c r="ARL55" s="43"/>
      <c r="ARM55" s="43"/>
      <c r="ARN55" s="43"/>
      <c r="ARO55" s="43"/>
      <c r="ARP55" s="43"/>
      <c r="ARQ55" s="43"/>
      <c r="ARR55" s="43"/>
      <c r="ARS55" s="43"/>
      <c r="ART55" s="43"/>
      <c r="ARU55" s="43"/>
      <c r="ARV55" s="43"/>
      <c r="ARW55" s="43"/>
      <c r="ARX55" s="43"/>
      <c r="ARY55" s="43"/>
      <c r="ARZ55" s="43"/>
      <c r="ASA55" s="43"/>
      <c r="ASB55" s="43"/>
      <c r="ASC55" s="43"/>
      <c r="ASD55" s="43"/>
      <c r="ASE55" s="43"/>
      <c r="ASF55" s="43"/>
      <c r="ASG55" s="43"/>
      <c r="ASH55" s="43"/>
      <c r="ASI55" s="43"/>
      <c r="ASJ55" s="43"/>
      <c r="ASK55" s="43"/>
      <c r="ASL55" s="43"/>
      <c r="ASM55" s="43"/>
      <c r="ASN55" s="43"/>
      <c r="ASO55" s="43"/>
      <c r="ASP55" s="43"/>
      <c r="ASQ55" s="43"/>
      <c r="ASR55" s="43"/>
      <c r="ASS55" s="43"/>
      <c r="AST55" s="43"/>
      <c r="ASU55" s="43"/>
      <c r="ASV55" s="43"/>
      <c r="ASW55" s="43"/>
      <c r="ASX55" s="43"/>
      <c r="ASY55" s="43"/>
      <c r="ASZ55" s="43"/>
      <c r="ATA55" s="43"/>
      <c r="ATB55" s="43"/>
      <c r="ATC55" s="43"/>
      <c r="ATD55" s="43"/>
      <c r="ATE55" s="43"/>
      <c r="ATF55" s="43"/>
      <c r="ATG55" s="43"/>
      <c r="ATH55" s="43"/>
      <c r="ATI55" s="43"/>
      <c r="ATJ55" s="43"/>
      <c r="ATK55" s="43"/>
      <c r="ATL55" s="43"/>
      <c r="ATM55" s="43"/>
      <c r="ATN55" s="43"/>
      <c r="ATO55" s="43"/>
      <c r="ATP55" s="43"/>
      <c r="ATQ55" s="43"/>
      <c r="ATR55" s="43"/>
      <c r="ATS55" s="43"/>
      <c r="ATT55" s="43"/>
      <c r="ATU55" s="43"/>
      <c r="ATV55" s="43"/>
      <c r="ATW55" s="43"/>
      <c r="ATX55" s="43"/>
      <c r="ATY55" s="43"/>
      <c r="ATZ55" s="43"/>
      <c r="AUA55" s="43"/>
      <c r="AUB55" s="43"/>
      <c r="AUC55" s="43"/>
      <c r="AUD55" s="43"/>
      <c r="AUE55" s="43"/>
      <c r="AUF55" s="43"/>
      <c r="AUG55" s="43"/>
      <c r="AUH55" s="43"/>
      <c r="AUI55" s="43"/>
      <c r="AUJ55" s="43"/>
      <c r="AUK55" s="43"/>
      <c r="AUL55" s="43"/>
      <c r="AUM55" s="43"/>
      <c r="AUN55" s="43"/>
      <c r="AUO55" s="43"/>
      <c r="AUP55" s="43"/>
      <c r="AUQ55" s="43"/>
      <c r="AUR55" s="43"/>
      <c r="AUS55" s="43"/>
      <c r="AUT55" s="43"/>
      <c r="AUU55" s="43"/>
      <c r="AUV55" s="43"/>
      <c r="AUW55" s="43"/>
      <c r="AUX55" s="43"/>
      <c r="AUY55" s="43"/>
      <c r="AUZ55" s="43"/>
      <c r="AVA55" s="43"/>
      <c r="AVB55" s="43"/>
      <c r="AVC55" s="43"/>
      <c r="AVD55" s="43"/>
      <c r="AVE55" s="43"/>
      <c r="AVF55" s="43"/>
      <c r="AVG55" s="43"/>
      <c r="AVH55" s="43"/>
      <c r="AVI55" s="43"/>
      <c r="AVJ55" s="43"/>
      <c r="AVK55" s="43"/>
      <c r="AVL55" s="43"/>
      <c r="AVM55" s="43"/>
      <c r="AVN55" s="43"/>
      <c r="AVO55" s="43"/>
      <c r="AVP55" s="43"/>
      <c r="AVQ55" s="43"/>
      <c r="AVR55" s="43"/>
      <c r="AVS55" s="43"/>
      <c r="AVT55" s="43"/>
      <c r="AVU55" s="43"/>
      <c r="AVV55" s="43"/>
      <c r="AVW55" s="43"/>
      <c r="AVX55" s="43"/>
      <c r="AVY55" s="43"/>
      <c r="AVZ55" s="43"/>
      <c r="AWA55" s="43"/>
      <c r="AWB55" s="43"/>
      <c r="AWC55" s="43"/>
      <c r="AWD55" s="43"/>
      <c r="AWE55" s="43"/>
      <c r="AWF55" s="43"/>
      <c r="AWG55" s="43"/>
      <c r="AWH55" s="43"/>
      <c r="AWI55" s="43"/>
      <c r="AWJ55" s="43"/>
      <c r="AWK55" s="43"/>
      <c r="AWL55" s="43"/>
      <c r="AWM55" s="43"/>
      <c r="AWN55" s="43"/>
      <c r="AWO55" s="43"/>
      <c r="AWP55" s="43"/>
      <c r="AWQ55" s="43"/>
      <c r="AWR55" s="43"/>
      <c r="AWS55" s="43"/>
      <c r="AWT55" s="43"/>
      <c r="AWU55" s="43"/>
      <c r="AWV55" s="43"/>
      <c r="AWW55" s="43"/>
      <c r="AWX55" s="43"/>
      <c r="AWY55" s="43"/>
      <c r="AWZ55" s="43"/>
      <c r="AXA55" s="43"/>
      <c r="AXB55" s="43"/>
      <c r="AXC55" s="43"/>
      <c r="AXD55" s="43"/>
      <c r="AXE55" s="43"/>
      <c r="AXF55" s="43"/>
      <c r="AXG55" s="43"/>
      <c r="AXH55" s="43"/>
      <c r="AXI55" s="43"/>
      <c r="AXJ55" s="43"/>
      <c r="AXK55" s="43"/>
      <c r="AXL55" s="43"/>
      <c r="AXM55" s="43"/>
      <c r="AXN55" s="43"/>
      <c r="AXO55" s="43"/>
      <c r="AXP55" s="43"/>
      <c r="AXQ55" s="43"/>
      <c r="AXR55" s="43"/>
      <c r="AXS55" s="43"/>
      <c r="AXT55" s="43"/>
      <c r="AXU55" s="43"/>
      <c r="AXV55" s="43"/>
      <c r="AXW55" s="43"/>
      <c r="AXX55" s="43"/>
      <c r="AXY55" s="43"/>
      <c r="AXZ55" s="43"/>
      <c r="AYA55" s="43"/>
      <c r="AYB55" s="43"/>
      <c r="AYC55" s="43"/>
      <c r="AYD55" s="43"/>
      <c r="AYE55" s="43"/>
      <c r="AYF55" s="43"/>
      <c r="AYG55" s="43"/>
      <c r="AYH55" s="43"/>
      <c r="AYI55" s="43"/>
      <c r="AYJ55" s="43"/>
      <c r="AYK55" s="43"/>
      <c r="AYL55" s="43"/>
      <c r="AYM55" s="43"/>
      <c r="AYN55" s="43"/>
      <c r="AYO55" s="43"/>
      <c r="AYP55" s="43"/>
      <c r="AYQ55" s="43"/>
      <c r="AYR55" s="43"/>
      <c r="AYS55" s="43"/>
      <c r="AYT55" s="43"/>
      <c r="AYU55" s="43"/>
      <c r="AYV55" s="43"/>
      <c r="AYW55" s="43"/>
      <c r="AYX55" s="43"/>
      <c r="AYY55" s="43"/>
      <c r="AYZ55" s="43"/>
      <c r="AZA55" s="43"/>
      <c r="AZB55" s="43"/>
      <c r="AZC55" s="43"/>
      <c r="AZD55" s="43"/>
      <c r="AZE55" s="43"/>
      <c r="AZF55" s="43"/>
      <c r="AZG55" s="43"/>
      <c r="AZH55" s="43"/>
      <c r="AZI55" s="43"/>
      <c r="AZJ55" s="43"/>
      <c r="AZK55" s="43"/>
      <c r="AZL55" s="43"/>
      <c r="AZM55" s="43"/>
      <c r="AZN55" s="43"/>
      <c r="AZO55" s="43"/>
      <c r="AZP55" s="43"/>
      <c r="AZQ55" s="43"/>
      <c r="AZR55" s="43"/>
      <c r="AZS55" s="43"/>
      <c r="AZT55" s="43"/>
      <c r="AZU55" s="43"/>
      <c r="AZV55" s="43"/>
      <c r="AZW55" s="43"/>
      <c r="AZX55" s="43"/>
      <c r="AZY55" s="43"/>
      <c r="AZZ55" s="43"/>
      <c r="BAA55" s="43"/>
      <c r="BAB55" s="43"/>
      <c r="BAC55" s="43"/>
      <c r="BAD55" s="43"/>
      <c r="BAE55" s="43"/>
      <c r="BAF55" s="43"/>
      <c r="BAG55" s="43"/>
      <c r="BAH55" s="43"/>
      <c r="BAI55" s="43"/>
      <c r="BAJ55" s="43"/>
      <c r="BAK55" s="43"/>
      <c r="BAL55" s="43"/>
      <c r="BAM55" s="43"/>
      <c r="BAN55" s="43"/>
      <c r="BAO55" s="43"/>
      <c r="BAP55" s="43"/>
      <c r="BAQ55" s="43"/>
      <c r="BAR55" s="43"/>
      <c r="BAS55" s="43"/>
      <c r="BAT55" s="43"/>
      <c r="BAU55" s="43"/>
      <c r="BAV55" s="43"/>
      <c r="BAW55" s="43"/>
      <c r="BAX55" s="43"/>
      <c r="BAY55" s="43"/>
      <c r="BAZ55" s="43"/>
      <c r="BBA55" s="43"/>
      <c r="BBB55" s="43"/>
      <c r="BBC55" s="43"/>
      <c r="BBD55" s="43"/>
      <c r="BBE55" s="43"/>
      <c r="BBF55" s="43"/>
      <c r="BBG55" s="43"/>
      <c r="BBH55" s="43"/>
      <c r="BBI55" s="43"/>
      <c r="BBJ55" s="43"/>
      <c r="BBK55" s="43"/>
      <c r="BBL55" s="43"/>
      <c r="BBM55" s="43"/>
      <c r="BBN55" s="43"/>
      <c r="BBO55" s="43"/>
      <c r="BBP55" s="43"/>
      <c r="BBQ55" s="43"/>
      <c r="BBR55" s="43"/>
      <c r="BBS55" s="43"/>
      <c r="BBT55" s="43"/>
      <c r="BBU55" s="43"/>
      <c r="BBV55" s="43"/>
      <c r="BBW55" s="43"/>
      <c r="BBX55" s="43"/>
      <c r="BBY55" s="43"/>
      <c r="BBZ55" s="43"/>
      <c r="BCA55" s="43"/>
      <c r="BCB55" s="43"/>
      <c r="BCC55" s="43"/>
      <c r="BCD55" s="43"/>
      <c r="BCE55" s="43"/>
      <c r="BCF55" s="43"/>
      <c r="BCG55" s="43"/>
      <c r="BCH55" s="43"/>
      <c r="BCI55" s="43"/>
      <c r="BCJ55" s="43"/>
      <c r="BCK55" s="43"/>
      <c r="BCL55" s="43"/>
      <c r="BCM55" s="43"/>
      <c r="BCN55" s="43"/>
      <c r="BCO55" s="43"/>
      <c r="BCP55" s="43"/>
      <c r="BCQ55" s="43"/>
      <c r="BCR55" s="43"/>
      <c r="BCS55" s="43"/>
      <c r="BCT55" s="43"/>
      <c r="BCU55" s="43"/>
      <c r="BCV55" s="43"/>
      <c r="BCW55" s="43"/>
      <c r="BCX55" s="43"/>
      <c r="BCY55" s="43"/>
      <c r="BCZ55" s="43"/>
      <c r="BDA55" s="43"/>
      <c r="BDB55" s="43"/>
      <c r="BDC55" s="43"/>
      <c r="BDD55" s="43"/>
      <c r="BDE55" s="43"/>
      <c r="BDF55" s="43"/>
      <c r="BDG55" s="43"/>
      <c r="BDH55" s="43"/>
      <c r="BDI55" s="43"/>
      <c r="BDJ55" s="43"/>
      <c r="BDK55" s="43"/>
      <c r="BDL55" s="43"/>
      <c r="BDM55" s="43"/>
      <c r="BDN55" s="43"/>
      <c r="BDO55" s="43"/>
      <c r="BDP55" s="43"/>
      <c r="BDQ55" s="43"/>
      <c r="BDR55" s="43"/>
      <c r="BDS55" s="43"/>
      <c r="BDT55" s="43"/>
      <c r="BDU55" s="43"/>
      <c r="BDV55" s="43"/>
      <c r="BDW55" s="43"/>
      <c r="BDX55" s="43"/>
      <c r="BDY55" s="43"/>
      <c r="BDZ55" s="43"/>
      <c r="BEA55" s="43"/>
      <c r="BEB55" s="43"/>
      <c r="BEC55" s="43"/>
      <c r="BED55" s="43"/>
      <c r="BEE55" s="43"/>
      <c r="BEF55" s="43"/>
      <c r="BEG55" s="43"/>
      <c r="BEH55" s="43"/>
      <c r="BEI55" s="43"/>
      <c r="BEJ55" s="43"/>
      <c r="BEK55" s="43"/>
      <c r="BEL55" s="43"/>
      <c r="BEM55" s="43"/>
      <c r="BEN55" s="43"/>
      <c r="BEO55" s="43"/>
      <c r="BEP55" s="43"/>
      <c r="BEQ55" s="43"/>
      <c r="BER55" s="43"/>
      <c r="BES55" s="43"/>
      <c r="BET55" s="43"/>
      <c r="BEU55" s="43"/>
      <c r="BEV55" s="43"/>
      <c r="BEW55" s="43"/>
      <c r="BEX55" s="43"/>
      <c r="BEY55" s="43"/>
      <c r="BEZ55" s="43"/>
      <c r="BFA55" s="43"/>
      <c r="BFB55" s="43"/>
      <c r="BFC55" s="43"/>
      <c r="BFD55" s="43"/>
      <c r="BFE55" s="43"/>
      <c r="BFF55" s="43"/>
      <c r="BFG55" s="43"/>
      <c r="BFH55" s="43"/>
      <c r="BFI55" s="43"/>
      <c r="BFJ55" s="43"/>
      <c r="BFK55" s="43"/>
      <c r="BFL55" s="43"/>
      <c r="BFM55" s="43"/>
      <c r="BFN55" s="43"/>
      <c r="BFO55" s="43"/>
      <c r="BFP55" s="43"/>
      <c r="BFQ55" s="43"/>
      <c r="BFR55" s="43"/>
      <c r="BFS55" s="43"/>
      <c r="BFT55" s="43"/>
      <c r="BFU55" s="43"/>
      <c r="BFV55" s="43"/>
      <c r="BFW55" s="43"/>
      <c r="BFX55" s="43"/>
      <c r="BFY55" s="43"/>
      <c r="BFZ55" s="43"/>
      <c r="BGA55" s="43"/>
      <c r="BGB55" s="43"/>
      <c r="BGC55" s="43"/>
      <c r="BGD55" s="43"/>
      <c r="BGE55" s="43"/>
      <c r="BGF55" s="43"/>
      <c r="BGG55" s="43"/>
      <c r="BGH55" s="43"/>
      <c r="BGI55" s="43"/>
      <c r="BGJ55" s="43"/>
      <c r="BGK55" s="43"/>
      <c r="BGL55" s="43"/>
      <c r="BGM55" s="43"/>
      <c r="BGN55" s="43"/>
      <c r="BGO55" s="43"/>
      <c r="BGP55" s="43"/>
      <c r="BGQ55" s="43"/>
      <c r="BGR55" s="43"/>
      <c r="BGS55" s="43"/>
      <c r="BGT55" s="43"/>
      <c r="BGU55" s="43"/>
      <c r="BGV55" s="43"/>
      <c r="BGW55" s="43"/>
      <c r="BGX55" s="43"/>
      <c r="BGY55" s="43"/>
      <c r="BGZ55" s="43"/>
      <c r="BHA55" s="43"/>
      <c r="BHB55" s="43"/>
      <c r="BHC55" s="43"/>
      <c r="BHD55" s="43"/>
      <c r="BHE55" s="43"/>
      <c r="BHF55" s="43"/>
      <c r="BHG55" s="43"/>
      <c r="BHH55" s="43"/>
      <c r="BHI55" s="43"/>
      <c r="BHJ55" s="43"/>
      <c r="BHK55" s="43"/>
      <c r="BHL55" s="43"/>
      <c r="BHM55" s="43"/>
      <c r="BHN55" s="43"/>
      <c r="BHO55" s="43"/>
      <c r="BHP55" s="43"/>
      <c r="BHQ55" s="43"/>
      <c r="BHR55" s="43"/>
      <c r="BHS55" s="43"/>
      <c r="BHT55" s="43"/>
      <c r="BHU55" s="43"/>
      <c r="BHV55" s="43"/>
      <c r="BHW55" s="43"/>
      <c r="BHX55" s="43"/>
      <c r="BHY55" s="43"/>
      <c r="BHZ55" s="43"/>
      <c r="BIA55" s="43"/>
      <c r="BIB55" s="43"/>
      <c r="BIC55" s="43"/>
      <c r="BID55" s="43"/>
      <c r="BIE55" s="43"/>
      <c r="BIF55" s="43"/>
      <c r="BIG55" s="43"/>
      <c r="BIH55" s="43"/>
      <c r="BII55" s="43"/>
      <c r="BIJ55" s="43"/>
      <c r="BIK55" s="43"/>
      <c r="BIL55" s="43"/>
      <c r="BIM55" s="43"/>
      <c r="BIN55" s="43"/>
      <c r="BIO55" s="43"/>
      <c r="BIP55" s="43"/>
      <c r="BIQ55" s="43"/>
      <c r="BIR55" s="43"/>
      <c r="BIS55" s="43"/>
      <c r="BIT55" s="43"/>
      <c r="BIU55" s="43"/>
      <c r="BIV55" s="43"/>
      <c r="BIW55" s="43"/>
      <c r="BIX55" s="43"/>
      <c r="BIY55" s="43"/>
      <c r="BIZ55" s="43"/>
      <c r="BJA55" s="43"/>
      <c r="BJB55" s="43"/>
      <c r="BJC55" s="43"/>
      <c r="BJD55" s="43"/>
      <c r="BJE55" s="43"/>
      <c r="BJF55" s="43"/>
      <c r="BJG55" s="43"/>
      <c r="BJH55" s="43"/>
      <c r="BJI55" s="43"/>
      <c r="BJJ55" s="43"/>
      <c r="BJK55" s="43"/>
      <c r="BJL55" s="43"/>
      <c r="BJM55" s="43"/>
      <c r="BJN55" s="43"/>
      <c r="BJO55" s="43"/>
      <c r="BJP55" s="43"/>
      <c r="BJQ55" s="43"/>
      <c r="BJR55" s="43"/>
      <c r="BJS55" s="43"/>
      <c r="BJT55" s="43"/>
      <c r="BJU55" s="43"/>
      <c r="BJV55" s="43"/>
      <c r="BJW55" s="43"/>
      <c r="BJX55" s="43"/>
      <c r="BJY55" s="43"/>
      <c r="BJZ55" s="43"/>
      <c r="BKA55" s="43"/>
      <c r="BKB55" s="43"/>
      <c r="BKC55" s="43"/>
      <c r="BKD55" s="43"/>
      <c r="BKE55" s="43"/>
      <c r="BKF55" s="43"/>
      <c r="BKG55" s="43"/>
      <c r="BKH55" s="43"/>
      <c r="BKI55" s="43"/>
      <c r="BKJ55" s="43"/>
      <c r="BKK55" s="43"/>
      <c r="BKL55" s="43"/>
      <c r="BKM55" s="43"/>
      <c r="BKN55" s="43"/>
      <c r="BKO55" s="43"/>
      <c r="BKP55" s="43"/>
      <c r="BKQ55" s="43"/>
      <c r="BKR55" s="43"/>
      <c r="BKS55" s="43"/>
      <c r="BKT55" s="43"/>
      <c r="BKU55" s="43"/>
      <c r="BKV55" s="43"/>
      <c r="BKW55" s="43"/>
      <c r="BKX55" s="43"/>
      <c r="BKY55" s="43"/>
      <c r="BKZ55" s="43"/>
      <c r="BLA55" s="43"/>
      <c r="BLB55" s="43"/>
      <c r="BLC55" s="43"/>
      <c r="BLD55" s="43"/>
      <c r="BLE55" s="43"/>
      <c r="BLF55" s="43"/>
      <c r="BLG55" s="43"/>
      <c r="BLH55" s="43"/>
      <c r="BLI55" s="43"/>
      <c r="BLJ55" s="43"/>
      <c r="BLK55" s="43"/>
      <c r="BLL55" s="43"/>
      <c r="BLM55" s="43"/>
      <c r="BLN55" s="43"/>
      <c r="BLO55" s="43"/>
      <c r="BLP55" s="43"/>
      <c r="BLQ55" s="43"/>
      <c r="BLR55" s="43"/>
      <c r="BLS55" s="43"/>
      <c r="BLT55" s="43"/>
      <c r="BLU55" s="43"/>
      <c r="BLV55" s="43"/>
      <c r="BLW55" s="43"/>
      <c r="BLX55" s="43"/>
      <c r="BLY55" s="43"/>
      <c r="BLZ55" s="43"/>
      <c r="BMA55" s="43"/>
      <c r="BMB55" s="43"/>
      <c r="BMC55" s="43"/>
      <c r="BMD55" s="43"/>
      <c r="BME55" s="43"/>
      <c r="BMF55" s="43"/>
      <c r="BMG55" s="43"/>
      <c r="BMH55" s="43"/>
      <c r="BMI55" s="43"/>
      <c r="BMJ55" s="43"/>
      <c r="BMK55" s="43"/>
      <c r="BML55" s="43"/>
      <c r="BMM55" s="43"/>
      <c r="BMN55" s="43"/>
      <c r="BMO55" s="43"/>
      <c r="BMP55" s="43"/>
      <c r="BMQ55" s="43"/>
      <c r="BMR55" s="43"/>
      <c r="BMS55" s="43"/>
      <c r="BMT55" s="43"/>
      <c r="BMU55" s="43"/>
      <c r="BMV55" s="43"/>
      <c r="BMW55" s="43"/>
      <c r="BMX55" s="43"/>
      <c r="BMY55" s="43"/>
      <c r="BMZ55" s="43"/>
      <c r="BNA55" s="43"/>
      <c r="BNB55" s="43"/>
      <c r="BNC55" s="43"/>
      <c r="BND55" s="43"/>
      <c r="BNE55" s="43"/>
      <c r="BNF55" s="43"/>
      <c r="BNG55" s="43"/>
      <c r="BNH55" s="43"/>
      <c r="BNI55" s="43"/>
      <c r="BNJ55" s="43"/>
      <c r="BNK55" s="43"/>
      <c r="BNL55" s="43"/>
      <c r="BNM55" s="43"/>
      <c r="BNN55" s="43"/>
      <c r="BNO55" s="43"/>
      <c r="BNP55" s="43"/>
      <c r="BNQ55" s="43"/>
      <c r="BNR55" s="43"/>
      <c r="BNS55" s="43"/>
      <c r="BNT55" s="43"/>
      <c r="BNU55" s="43"/>
      <c r="BNV55" s="43"/>
      <c r="BNW55" s="43"/>
      <c r="BNX55" s="43"/>
      <c r="BNY55" s="43"/>
      <c r="BNZ55" s="43"/>
      <c r="BOA55" s="43"/>
      <c r="BOB55" s="43"/>
      <c r="BOC55" s="43"/>
      <c r="BOD55" s="43"/>
      <c r="BOE55" s="43"/>
      <c r="BOF55" s="43"/>
      <c r="BOG55" s="43"/>
      <c r="BOH55" s="43"/>
      <c r="BOI55" s="43"/>
      <c r="BOJ55" s="43"/>
      <c r="BOK55" s="43"/>
      <c r="BOL55" s="43"/>
      <c r="BOM55" s="43"/>
      <c r="BON55" s="43"/>
      <c r="BOO55" s="43"/>
      <c r="BOP55" s="43"/>
      <c r="BOQ55" s="43"/>
      <c r="BOR55" s="43"/>
      <c r="BOS55" s="43"/>
      <c r="BOT55" s="43"/>
      <c r="BOU55" s="43"/>
      <c r="BOV55" s="43"/>
      <c r="BOW55" s="43"/>
      <c r="BOX55" s="43"/>
      <c r="BOY55" s="43"/>
      <c r="BOZ55" s="43"/>
      <c r="BPA55" s="43"/>
      <c r="BPB55" s="43"/>
      <c r="BPC55" s="43"/>
      <c r="BPD55" s="43"/>
      <c r="BPE55" s="43"/>
      <c r="BPF55" s="43"/>
      <c r="BPG55" s="43"/>
      <c r="BPH55" s="43"/>
      <c r="BPI55" s="43"/>
      <c r="BPJ55" s="43"/>
      <c r="BPK55" s="43"/>
      <c r="BPL55" s="43"/>
      <c r="BPM55" s="43"/>
      <c r="BPN55" s="43"/>
      <c r="BPO55" s="43"/>
      <c r="BPP55" s="43"/>
      <c r="BPQ55" s="43"/>
      <c r="BPR55" s="43"/>
      <c r="BPS55" s="43"/>
      <c r="BPT55" s="43"/>
      <c r="BPU55" s="43"/>
      <c r="BPV55" s="43"/>
      <c r="BPW55" s="43"/>
      <c r="BPX55" s="43"/>
      <c r="BPY55" s="43"/>
      <c r="BPZ55" s="43"/>
      <c r="BQA55" s="43"/>
      <c r="BQB55" s="43"/>
      <c r="BQC55" s="43"/>
      <c r="BQD55" s="43"/>
      <c r="BQE55" s="43"/>
      <c r="BQF55" s="43"/>
      <c r="BQG55" s="43"/>
      <c r="BQH55" s="43"/>
      <c r="BQI55" s="43"/>
      <c r="BQJ55" s="43"/>
      <c r="BQK55" s="43"/>
      <c r="BQL55" s="43"/>
      <c r="BQM55" s="43"/>
      <c r="BQN55" s="43"/>
      <c r="BQO55" s="43"/>
      <c r="BQP55" s="43"/>
      <c r="BQQ55" s="43"/>
      <c r="BQR55" s="43"/>
      <c r="BQS55" s="43"/>
      <c r="BQT55" s="43"/>
      <c r="BQU55" s="43"/>
      <c r="BQV55" s="43"/>
      <c r="BQW55" s="43"/>
      <c r="BQX55" s="43"/>
      <c r="BQY55" s="43"/>
      <c r="BQZ55" s="43"/>
      <c r="BRA55" s="43"/>
      <c r="BRB55" s="43"/>
      <c r="BRC55" s="43"/>
      <c r="BRD55" s="43"/>
      <c r="BRE55" s="43"/>
      <c r="BRF55" s="43"/>
      <c r="BRG55" s="43"/>
      <c r="BRH55" s="43"/>
      <c r="BRI55" s="43"/>
      <c r="BRJ55" s="43"/>
      <c r="BRK55" s="43"/>
      <c r="BRL55" s="43"/>
      <c r="BRM55" s="43"/>
      <c r="BRN55" s="43"/>
      <c r="BRO55" s="43"/>
      <c r="BRP55" s="43"/>
      <c r="BRQ55" s="43"/>
      <c r="BRR55" s="43"/>
      <c r="BRS55" s="43"/>
      <c r="BRT55" s="43"/>
      <c r="BRU55" s="43"/>
      <c r="BRV55" s="43"/>
      <c r="BRW55" s="43"/>
      <c r="BRX55" s="43"/>
      <c r="BRY55" s="43"/>
      <c r="BRZ55" s="43"/>
      <c r="BSA55" s="43"/>
      <c r="BSB55" s="43"/>
      <c r="BSC55" s="43"/>
      <c r="BSD55" s="43"/>
      <c r="BSE55" s="43"/>
      <c r="BSF55" s="43"/>
      <c r="BSG55" s="43"/>
      <c r="BSH55" s="43"/>
      <c r="BSI55" s="43"/>
      <c r="BSJ55" s="43"/>
      <c r="BSK55" s="43"/>
      <c r="BSL55" s="43"/>
      <c r="BSM55" s="43"/>
      <c r="BSN55" s="43"/>
      <c r="BSO55" s="43"/>
      <c r="BSP55" s="43"/>
      <c r="BSQ55" s="43"/>
      <c r="BSR55" s="43"/>
      <c r="BSS55" s="43"/>
      <c r="BST55" s="43"/>
      <c r="BSU55" s="43"/>
      <c r="BSV55" s="43"/>
      <c r="BSW55" s="43"/>
      <c r="BSX55" s="43"/>
      <c r="BSY55" s="43"/>
      <c r="BSZ55" s="43"/>
      <c r="BTA55" s="43"/>
      <c r="BTB55" s="43"/>
      <c r="BTC55" s="43"/>
      <c r="BTD55" s="43"/>
      <c r="BTE55" s="43"/>
      <c r="BTF55" s="43"/>
      <c r="BTG55" s="43"/>
      <c r="BTH55" s="43"/>
      <c r="BTI55" s="43"/>
      <c r="BTJ55" s="43"/>
      <c r="BTK55" s="43"/>
      <c r="BTL55" s="43"/>
      <c r="BTM55" s="43"/>
      <c r="BTN55" s="43"/>
      <c r="BTO55" s="43"/>
      <c r="BTP55" s="43"/>
      <c r="BTQ55" s="43"/>
      <c r="BTR55" s="43"/>
      <c r="BTS55" s="43"/>
      <c r="BTT55" s="43"/>
      <c r="BTU55" s="43"/>
      <c r="BTV55" s="43"/>
      <c r="BTW55" s="43"/>
      <c r="BTX55" s="43"/>
      <c r="BTY55" s="43"/>
      <c r="BTZ55" s="43"/>
      <c r="BUA55" s="43"/>
      <c r="BUB55" s="43"/>
      <c r="BUC55" s="43"/>
      <c r="BUD55" s="43"/>
      <c r="BUE55" s="43"/>
      <c r="BUF55" s="43"/>
      <c r="BUG55" s="43"/>
      <c r="BUH55" s="43"/>
      <c r="BUI55" s="43"/>
      <c r="BUJ55" s="43"/>
      <c r="BUK55" s="43"/>
      <c r="BUL55" s="43"/>
      <c r="BUM55" s="43"/>
      <c r="BUN55" s="43"/>
      <c r="BUO55" s="43"/>
      <c r="BUP55" s="43"/>
      <c r="BUQ55" s="43"/>
      <c r="BUR55" s="43"/>
      <c r="BUS55" s="43"/>
      <c r="BUT55" s="43"/>
      <c r="BUU55" s="43"/>
      <c r="BUV55" s="43"/>
      <c r="BUW55" s="43"/>
      <c r="BUX55" s="43"/>
      <c r="BUY55" s="43"/>
      <c r="BUZ55" s="43"/>
      <c r="BVA55" s="43"/>
      <c r="BVB55" s="43"/>
      <c r="BVC55" s="43"/>
      <c r="BVD55" s="43"/>
      <c r="BVE55" s="43"/>
      <c r="BVF55" s="43"/>
      <c r="BVG55" s="43"/>
      <c r="BVH55" s="43"/>
      <c r="BVI55" s="43"/>
      <c r="BVJ55" s="43"/>
      <c r="BVK55" s="43"/>
      <c r="BVL55" s="43"/>
      <c r="BVM55" s="43"/>
      <c r="BVN55" s="43"/>
      <c r="BVO55" s="43"/>
      <c r="BVP55" s="43"/>
      <c r="BVQ55" s="43"/>
      <c r="BVR55" s="43"/>
      <c r="BVS55" s="43"/>
      <c r="BVT55" s="43"/>
      <c r="BVU55" s="43"/>
      <c r="BVV55" s="43"/>
      <c r="BVW55" s="43"/>
      <c r="BVX55" s="43"/>
      <c r="BVY55" s="43"/>
      <c r="BVZ55" s="43"/>
      <c r="BWA55" s="43"/>
      <c r="BWB55" s="43"/>
      <c r="BWC55" s="43"/>
      <c r="BWD55" s="43"/>
      <c r="BWE55" s="43"/>
      <c r="BWF55" s="43"/>
      <c r="BWG55" s="43"/>
      <c r="BWH55" s="43"/>
      <c r="BWI55" s="43"/>
      <c r="BWJ55" s="43"/>
      <c r="BWK55" s="43"/>
      <c r="BWL55" s="43"/>
      <c r="BWM55" s="43"/>
      <c r="BWN55" s="43"/>
      <c r="BWO55" s="43"/>
      <c r="BWP55" s="43"/>
      <c r="BWQ55" s="43"/>
      <c r="BWR55" s="43"/>
      <c r="BWS55" s="43"/>
      <c r="BWT55" s="43"/>
      <c r="BWU55" s="43"/>
      <c r="BWV55" s="43"/>
      <c r="BWW55" s="43"/>
      <c r="BWX55" s="43"/>
      <c r="BWY55" s="43"/>
      <c r="BWZ55" s="43"/>
      <c r="BXA55" s="43"/>
      <c r="BXB55" s="43"/>
      <c r="BXC55" s="43"/>
      <c r="BXD55" s="43"/>
      <c r="BXE55" s="43"/>
      <c r="BXF55" s="43"/>
      <c r="BXG55" s="43"/>
      <c r="BXH55" s="43"/>
      <c r="BXI55" s="43"/>
      <c r="BXJ55" s="43"/>
      <c r="BXK55" s="43"/>
      <c r="BXL55" s="43"/>
      <c r="BXM55" s="43"/>
      <c r="BXN55" s="43"/>
      <c r="BXO55" s="43"/>
      <c r="BXP55" s="43"/>
      <c r="BXQ55" s="43"/>
      <c r="BXR55" s="43"/>
      <c r="BXS55" s="43"/>
      <c r="BXT55" s="43"/>
      <c r="BXU55" s="43"/>
      <c r="BXV55" s="43"/>
      <c r="BXW55" s="43"/>
      <c r="BXX55" s="43"/>
      <c r="BXY55" s="43"/>
      <c r="BXZ55" s="43"/>
      <c r="BYA55" s="43"/>
      <c r="BYB55" s="43"/>
      <c r="BYC55" s="43"/>
      <c r="BYD55" s="43"/>
      <c r="BYE55" s="43"/>
      <c r="BYF55" s="43"/>
      <c r="BYG55" s="43"/>
      <c r="BYH55" s="43"/>
      <c r="BYI55" s="43"/>
      <c r="BYJ55" s="43"/>
      <c r="BYK55" s="43"/>
      <c r="BYL55" s="43"/>
      <c r="BYM55" s="43"/>
      <c r="BYN55" s="43"/>
      <c r="BYO55" s="43"/>
      <c r="BYP55" s="43"/>
      <c r="BYQ55" s="43"/>
      <c r="BYR55" s="43"/>
      <c r="BYS55" s="43"/>
      <c r="BYT55" s="43"/>
      <c r="BYU55" s="43"/>
      <c r="BYV55" s="43"/>
      <c r="BYW55" s="43"/>
      <c r="BYX55" s="43"/>
      <c r="BYY55" s="43"/>
      <c r="BYZ55" s="43"/>
      <c r="BZA55" s="43"/>
      <c r="BZB55" s="43"/>
      <c r="BZC55" s="43"/>
      <c r="BZD55" s="43"/>
      <c r="BZE55" s="43"/>
      <c r="BZF55" s="43"/>
      <c r="BZG55" s="43"/>
      <c r="BZH55" s="43"/>
      <c r="BZI55" s="43"/>
      <c r="BZJ55" s="43"/>
      <c r="BZK55" s="43"/>
      <c r="BZL55" s="43"/>
      <c r="BZM55" s="43"/>
      <c r="BZN55" s="43"/>
      <c r="BZO55" s="43"/>
      <c r="BZP55" s="43"/>
      <c r="BZQ55" s="43"/>
      <c r="BZR55" s="43"/>
      <c r="BZS55" s="43"/>
      <c r="BZT55" s="43"/>
      <c r="BZU55" s="43"/>
      <c r="BZV55" s="43"/>
      <c r="BZW55" s="43"/>
      <c r="BZX55" s="43"/>
      <c r="BZY55" s="43"/>
      <c r="BZZ55" s="43"/>
      <c r="CAA55" s="43"/>
      <c r="CAB55" s="43"/>
      <c r="CAC55" s="43"/>
      <c r="CAD55" s="43"/>
      <c r="CAE55" s="43"/>
      <c r="CAF55" s="43"/>
      <c r="CAG55" s="43"/>
      <c r="CAH55" s="43"/>
      <c r="CAI55" s="43"/>
      <c r="CAJ55" s="43"/>
      <c r="CAK55" s="43"/>
      <c r="CAL55" s="43"/>
      <c r="CAM55" s="43"/>
      <c r="CAN55" s="43"/>
      <c r="CAO55" s="43"/>
      <c r="CAP55" s="43"/>
      <c r="CAQ55" s="43"/>
      <c r="CAR55" s="43"/>
      <c r="CAS55" s="43"/>
      <c r="CAT55" s="43"/>
      <c r="CAU55" s="43"/>
      <c r="CAV55" s="43"/>
      <c r="CAW55" s="43"/>
      <c r="CAX55" s="43"/>
      <c r="CAY55" s="43"/>
      <c r="CAZ55" s="43"/>
      <c r="CBA55" s="43"/>
      <c r="CBB55" s="43"/>
      <c r="CBC55" s="43"/>
      <c r="CBD55" s="43"/>
      <c r="CBE55" s="43"/>
      <c r="CBF55" s="43"/>
      <c r="CBG55" s="43"/>
      <c r="CBH55" s="43"/>
      <c r="CBI55" s="43"/>
      <c r="CBJ55" s="43"/>
      <c r="CBK55" s="43"/>
      <c r="CBL55" s="43"/>
      <c r="CBM55" s="43"/>
      <c r="CBN55" s="43"/>
      <c r="CBO55" s="43"/>
      <c r="CBP55" s="43"/>
      <c r="CBQ55" s="43"/>
      <c r="CBR55" s="43"/>
      <c r="CBS55" s="43"/>
      <c r="CBT55" s="43"/>
      <c r="CBU55" s="43"/>
      <c r="CBV55" s="43"/>
      <c r="CBW55" s="43"/>
      <c r="CBX55" s="43"/>
      <c r="CBY55" s="43"/>
      <c r="CBZ55" s="43"/>
      <c r="CCA55" s="43"/>
      <c r="CCB55" s="43"/>
      <c r="CCC55" s="43"/>
      <c r="CCD55" s="43"/>
      <c r="CCE55" s="43"/>
      <c r="CCF55" s="43"/>
      <c r="CCG55" s="43"/>
      <c r="CCH55" s="43"/>
      <c r="CCI55" s="43"/>
      <c r="CCJ55" s="43"/>
      <c r="CCK55" s="43"/>
      <c r="CCL55" s="43"/>
      <c r="CCM55" s="43"/>
      <c r="CCN55" s="43"/>
      <c r="CCO55" s="43"/>
      <c r="CCP55" s="43"/>
      <c r="CCQ55" s="43"/>
      <c r="CCR55" s="43"/>
      <c r="CCS55" s="43"/>
      <c r="CCT55" s="43"/>
      <c r="CCU55" s="43"/>
      <c r="CCV55" s="43"/>
      <c r="CCW55" s="43"/>
      <c r="CCX55" s="43"/>
      <c r="CCY55" s="43"/>
      <c r="CCZ55" s="43"/>
      <c r="CDA55" s="43"/>
      <c r="CDB55" s="43"/>
      <c r="CDC55" s="43"/>
      <c r="CDD55" s="43"/>
      <c r="CDE55" s="43"/>
      <c r="CDF55" s="43"/>
      <c r="CDG55" s="43"/>
      <c r="CDH55" s="43"/>
      <c r="CDI55" s="43"/>
      <c r="CDJ55" s="43"/>
      <c r="CDK55" s="43"/>
      <c r="CDL55" s="43"/>
      <c r="CDM55" s="43"/>
      <c r="CDN55" s="43"/>
      <c r="CDO55" s="43"/>
      <c r="CDP55" s="43"/>
      <c r="CDQ55" s="43"/>
      <c r="CDR55" s="43"/>
      <c r="CDS55" s="43"/>
      <c r="CDT55" s="43"/>
      <c r="CDU55" s="43"/>
      <c r="CDV55" s="43"/>
      <c r="CDW55" s="43"/>
      <c r="CDX55" s="43"/>
      <c r="CDY55" s="43"/>
      <c r="CDZ55" s="43"/>
      <c r="CEA55" s="43"/>
      <c r="CEB55" s="43"/>
      <c r="CEC55" s="43"/>
      <c r="CED55" s="43"/>
      <c r="CEE55" s="43"/>
      <c r="CEF55" s="43"/>
      <c r="CEG55" s="43"/>
      <c r="CEH55" s="43"/>
      <c r="CEI55" s="43"/>
      <c r="CEJ55" s="43"/>
      <c r="CEK55" s="43"/>
      <c r="CEL55" s="43"/>
      <c r="CEM55" s="43"/>
      <c r="CEN55" s="43"/>
      <c r="CEO55" s="43"/>
      <c r="CEP55" s="43"/>
      <c r="CEQ55" s="43"/>
      <c r="CER55" s="43"/>
      <c r="CES55" s="43"/>
      <c r="CET55" s="43"/>
      <c r="CEU55" s="43"/>
      <c r="CEV55" s="43"/>
      <c r="CEW55" s="43"/>
      <c r="CEX55" s="43"/>
      <c r="CEY55" s="43"/>
      <c r="CEZ55" s="43"/>
      <c r="CFA55" s="43"/>
      <c r="CFB55" s="43"/>
      <c r="CFC55" s="43"/>
      <c r="CFD55" s="43"/>
      <c r="CFE55" s="43"/>
      <c r="CFF55" s="43"/>
      <c r="CFG55" s="43"/>
      <c r="CFH55" s="43"/>
      <c r="CFI55" s="43"/>
      <c r="CFJ55" s="43"/>
      <c r="CFK55" s="43"/>
      <c r="CFL55" s="43"/>
      <c r="CFM55" s="43"/>
      <c r="CFN55" s="43"/>
      <c r="CFO55" s="43"/>
      <c r="CFP55" s="43"/>
      <c r="CFQ55" s="43"/>
      <c r="CFR55" s="43"/>
      <c r="CFS55" s="43"/>
      <c r="CFT55" s="43"/>
      <c r="CFU55" s="43"/>
      <c r="CFV55" s="43"/>
      <c r="CFW55" s="43"/>
      <c r="CFX55" s="43"/>
      <c r="CFY55" s="43"/>
      <c r="CFZ55" s="43"/>
      <c r="CGA55" s="43"/>
      <c r="CGB55" s="43"/>
      <c r="CGC55" s="43"/>
      <c r="CGD55" s="43"/>
      <c r="CGE55" s="43"/>
      <c r="CGF55" s="43"/>
      <c r="CGG55" s="43"/>
      <c r="CGH55" s="43"/>
      <c r="CGI55" s="43"/>
      <c r="CGJ55" s="43"/>
      <c r="CGK55" s="43"/>
      <c r="CGL55" s="43"/>
      <c r="CGM55" s="43"/>
      <c r="CGN55" s="43"/>
      <c r="CGO55" s="43"/>
      <c r="CGP55" s="43"/>
      <c r="CGQ55" s="43"/>
      <c r="CGR55" s="43"/>
      <c r="CGS55" s="43"/>
      <c r="CGT55" s="43"/>
      <c r="CGU55" s="43"/>
      <c r="CGV55" s="43"/>
      <c r="CGW55" s="43"/>
      <c r="CGX55" s="43"/>
      <c r="CGY55" s="43"/>
      <c r="CGZ55" s="43"/>
      <c r="CHA55" s="43"/>
      <c r="CHB55" s="43"/>
      <c r="CHC55" s="43"/>
      <c r="CHD55" s="43"/>
      <c r="CHE55" s="43"/>
      <c r="CHF55" s="43"/>
      <c r="CHG55" s="43"/>
      <c r="CHH55" s="43"/>
      <c r="CHI55" s="43"/>
      <c r="CHJ55" s="43"/>
      <c r="CHK55" s="43"/>
      <c r="CHL55" s="43"/>
      <c r="CHM55" s="43"/>
      <c r="CHN55" s="43"/>
      <c r="CHO55" s="43"/>
      <c r="CHP55" s="43"/>
      <c r="CHQ55" s="43"/>
      <c r="CHR55" s="43"/>
      <c r="CHS55" s="43"/>
      <c r="CHT55" s="43"/>
      <c r="CHU55" s="43"/>
      <c r="CHV55" s="43"/>
      <c r="CHW55" s="43"/>
      <c r="CHX55" s="43"/>
      <c r="CHY55" s="43"/>
      <c r="CHZ55" s="43"/>
      <c r="CIA55" s="43"/>
      <c r="CIB55" s="43"/>
      <c r="CIC55" s="43"/>
      <c r="CID55" s="43"/>
      <c r="CIE55" s="43"/>
      <c r="CIF55" s="43"/>
      <c r="CIG55" s="43"/>
      <c r="CIH55" s="43"/>
      <c r="CII55" s="43"/>
      <c r="CIJ55" s="43"/>
      <c r="CIK55" s="43"/>
      <c r="CIL55" s="43"/>
      <c r="CIM55" s="43"/>
      <c r="CIN55" s="43"/>
      <c r="CIO55" s="43"/>
      <c r="CIP55" s="43"/>
      <c r="CIQ55" s="43"/>
      <c r="CIR55" s="43"/>
      <c r="CIS55" s="43"/>
      <c r="CIT55" s="43"/>
      <c r="CIU55" s="43"/>
      <c r="CIV55" s="43"/>
      <c r="CIW55" s="43"/>
      <c r="CIX55" s="43"/>
      <c r="CIY55" s="43"/>
      <c r="CIZ55" s="43"/>
      <c r="CJA55" s="43"/>
      <c r="CJB55" s="43"/>
      <c r="CJC55" s="43"/>
      <c r="CJD55" s="43"/>
      <c r="CJE55" s="43"/>
      <c r="CJF55" s="43"/>
      <c r="CJG55" s="43"/>
      <c r="CJH55" s="43"/>
      <c r="CJI55" s="43"/>
      <c r="CJJ55" s="43"/>
      <c r="CJK55" s="43"/>
      <c r="CJL55" s="43"/>
      <c r="CJM55" s="43"/>
      <c r="CJN55" s="43"/>
      <c r="CJO55" s="43"/>
      <c r="CJP55" s="43"/>
      <c r="CJQ55" s="43"/>
      <c r="CJR55" s="43"/>
      <c r="CJS55" s="43"/>
      <c r="CJT55" s="43"/>
      <c r="CJU55" s="43"/>
      <c r="CJV55" s="43"/>
      <c r="CJW55" s="43"/>
      <c r="CJX55" s="43"/>
      <c r="CJY55" s="43"/>
      <c r="CJZ55" s="43"/>
      <c r="CKA55" s="43"/>
      <c r="CKB55" s="43"/>
      <c r="CKC55" s="43"/>
      <c r="CKD55" s="43"/>
      <c r="CKE55" s="43"/>
      <c r="CKF55" s="43"/>
      <c r="CKG55" s="43"/>
      <c r="CKH55" s="43"/>
      <c r="CKI55" s="43"/>
      <c r="CKJ55" s="43"/>
      <c r="CKK55" s="43"/>
      <c r="CKL55" s="43"/>
      <c r="CKM55" s="43"/>
      <c r="CKN55" s="43"/>
      <c r="CKO55" s="43"/>
      <c r="CKP55" s="43"/>
      <c r="CKQ55" s="43"/>
      <c r="CKR55" s="43"/>
      <c r="CKS55" s="43"/>
      <c r="CKT55" s="43"/>
      <c r="CKU55" s="43"/>
      <c r="CKV55" s="43"/>
      <c r="CKW55" s="43"/>
      <c r="CKX55" s="43"/>
      <c r="CKY55" s="43"/>
      <c r="CKZ55" s="43"/>
      <c r="CLA55" s="43"/>
      <c r="CLB55" s="43"/>
      <c r="CLC55" s="43"/>
      <c r="CLD55" s="43"/>
      <c r="CLE55" s="43"/>
      <c r="CLF55" s="43"/>
      <c r="CLG55" s="43"/>
      <c r="CLH55" s="43"/>
      <c r="CLI55" s="43"/>
      <c r="CLJ55" s="43"/>
      <c r="CLK55" s="43"/>
      <c r="CLL55" s="43"/>
      <c r="CLM55" s="43"/>
      <c r="CLN55" s="43"/>
      <c r="CLO55" s="43"/>
      <c r="CLP55" s="43"/>
      <c r="CLQ55" s="43"/>
      <c r="CLR55" s="43"/>
      <c r="CLS55" s="43"/>
      <c r="CLT55" s="43"/>
      <c r="CLU55" s="43"/>
      <c r="CLV55" s="43"/>
      <c r="CLW55" s="43"/>
      <c r="CLX55" s="43"/>
      <c r="CLY55" s="43"/>
      <c r="CLZ55" s="43"/>
      <c r="CMA55" s="43"/>
      <c r="CMB55" s="43"/>
      <c r="CMC55" s="43"/>
      <c r="CMD55" s="43"/>
      <c r="CME55" s="43"/>
      <c r="CMF55" s="43"/>
      <c r="CMG55" s="43"/>
      <c r="CMH55" s="43"/>
      <c r="CMI55" s="43"/>
      <c r="CMJ55" s="43"/>
      <c r="CMK55" s="43"/>
      <c r="CML55" s="43"/>
      <c r="CMM55" s="43"/>
      <c r="CMN55" s="43"/>
      <c r="CMO55" s="43"/>
      <c r="CMP55" s="43"/>
      <c r="CMQ55" s="43"/>
      <c r="CMR55" s="43"/>
      <c r="CMS55" s="43"/>
      <c r="CMT55" s="43"/>
      <c r="CMU55" s="43"/>
      <c r="CMV55" s="43"/>
      <c r="CMW55" s="43"/>
      <c r="CMX55" s="43"/>
      <c r="CMY55" s="43"/>
      <c r="CMZ55" s="43"/>
      <c r="CNA55" s="43"/>
      <c r="CNB55" s="43"/>
      <c r="CNC55" s="43"/>
      <c r="CND55" s="43"/>
      <c r="CNE55" s="43"/>
      <c r="CNF55" s="43"/>
      <c r="CNG55" s="43"/>
      <c r="CNH55" s="43"/>
      <c r="CNI55" s="43"/>
      <c r="CNJ55" s="43"/>
      <c r="CNK55" s="43"/>
      <c r="CNL55" s="43"/>
      <c r="CNM55" s="43"/>
      <c r="CNN55" s="43"/>
      <c r="CNO55" s="43"/>
      <c r="CNP55" s="43"/>
      <c r="CNQ55" s="43"/>
      <c r="CNR55" s="43"/>
      <c r="CNS55" s="43"/>
      <c r="CNT55" s="43"/>
      <c r="CNU55" s="43"/>
      <c r="CNV55" s="43"/>
      <c r="CNW55" s="43"/>
      <c r="CNX55" s="43"/>
      <c r="CNY55" s="43"/>
      <c r="CNZ55" s="43"/>
      <c r="COA55" s="43"/>
      <c r="COB55" s="43"/>
      <c r="COC55" s="43"/>
      <c r="COD55" s="43"/>
      <c r="COE55" s="43"/>
      <c r="COF55" s="43"/>
      <c r="COG55" s="43"/>
      <c r="COH55" s="43"/>
      <c r="COI55" s="43"/>
      <c r="COJ55" s="43"/>
      <c r="COK55" s="43"/>
      <c r="COL55" s="43"/>
      <c r="COM55" s="43"/>
      <c r="CON55" s="43"/>
      <c r="COO55" s="43"/>
      <c r="COP55" s="43"/>
      <c r="COQ55" s="43"/>
      <c r="COR55" s="43"/>
      <c r="COS55" s="43"/>
      <c r="COT55" s="43"/>
      <c r="COU55" s="43"/>
      <c r="COV55" s="43"/>
      <c r="COW55" s="43"/>
      <c r="COX55" s="43"/>
      <c r="COY55" s="43"/>
      <c r="COZ55" s="43"/>
      <c r="CPA55" s="43"/>
      <c r="CPB55" s="43"/>
      <c r="CPC55" s="43"/>
      <c r="CPD55" s="43"/>
      <c r="CPE55" s="43"/>
      <c r="CPF55" s="43"/>
      <c r="CPG55" s="43"/>
      <c r="CPH55" s="43"/>
      <c r="CPI55" s="43"/>
      <c r="CPJ55" s="43"/>
      <c r="CPK55" s="43"/>
      <c r="CPL55" s="43"/>
      <c r="CPM55" s="43"/>
      <c r="CPN55" s="43"/>
      <c r="CPO55" s="43"/>
      <c r="CPP55" s="43"/>
      <c r="CPQ55" s="43"/>
      <c r="CPR55" s="43"/>
      <c r="CPS55" s="43"/>
      <c r="CPT55" s="43"/>
      <c r="CPU55" s="43"/>
      <c r="CPV55" s="43"/>
      <c r="CPW55" s="43"/>
      <c r="CPX55" s="43"/>
      <c r="CPY55" s="43"/>
      <c r="CPZ55" s="43"/>
      <c r="CQA55" s="43"/>
      <c r="CQB55" s="43"/>
      <c r="CQC55" s="43"/>
      <c r="CQD55" s="43"/>
      <c r="CQE55" s="43"/>
      <c r="CQF55" s="43"/>
      <c r="CQG55" s="43"/>
      <c r="CQH55" s="43"/>
      <c r="CQI55" s="43"/>
      <c r="CQJ55" s="43"/>
      <c r="CQK55" s="43"/>
      <c r="CQL55" s="43"/>
      <c r="CQM55" s="43"/>
      <c r="CQN55" s="43"/>
      <c r="CQO55" s="43"/>
      <c r="CQP55" s="43"/>
      <c r="CQQ55" s="43"/>
      <c r="CQR55" s="43"/>
      <c r="CQS55" s="43"/>
      <c r="CQT55" s="43"/>
      <c r="CQU55" s="43"/>
      <c r="CQV55" s="43"/>
      <c r="CQW55" s="43"/>
      <c r="CQX55" s="43"/>
      <c r="CQY55" s="43"/>
      <c r="CQZ55" s="43"/>
      <c r="CRA55" s="43"/>
      <c r="CRB55" s="43"/>
      <c r="CRC55" s="43"/>
      <c r="CRD55" s="43"/>
      <c r="CRE55" s="43"/>
      <c r="CRF55" s="43"/>
      <c r="CRG55" s="43"/>
      <c r="CRH55" s="43"/>
      <c r="CRI55" s="43"/>
      <c r="CRJ55" s="43"/>
      <c r="CRK55" s="43"/>
      <c r="CRL55" s="43"/>
      <c r="CRM55" s="43"/>
      <c r="CRN55" s="43"/>
      <c r="CRO55" s="43"/>
      <c r="CRP55" s="43"/>
      <c r="CRQ55" s="43"/>
      <c r="CRR55" s="43"/>
      <c r="CRS55" s="43"/>
      <c r="CRT55" s="43"/>
      <c r="CRU55" s="43"/>
      <c r="CRV55" s="43"/>
      <c r="CRW55" s="43"/>
      <c r="CRX55" s="43"/>
      <c r="CRY55" s="43"/>
      <c r="CRZ55" s="43"/>
      <c r="CSA55" s="43"/>
      <c r="CSB55" s="43"/>
      <c r="CSC55" s="43"/>
      <c r="CSD55" s="43"/>
      <c r="CSE55" s="43"/>
      <c r="CSF55" s="43"/>
      <c r="CSG55" s="43"/>
      <c r="CSH55" s="43"/>
      <c r="CSI55" s="43"/>
      <c r="CSJ55" s="43"/>
      <c r="CSK55" s="43"/>
      <c r="CSL55" s="43"/>
      <c r="CSM55" s="43"/>
      <c r="CSN55" s="43"/>
      <c r="CSO55" s="43"/>
      <c r="CSP55" s="43"/>
      <c r="CSQ55" s="43"/>
      <c r="CSR55" s="43"/>
      <c r="CSS55" s="43"/>
      <c r="CST55" s="43"/>
      <c r="CSU55" s="43"/>
      <c r="CSV55" s="43"/>
      <c r="CSW55" s="43"/>
      <c r="CSX55" s="43"/>
      <c r="CSY55" s="43"/>
      <c r="CSZ55" s="43"/>
      <c r="CTA55" s="43"/>
      <c r="CTB55" s="43"/>
      <c r="CTC55" s="43"/>
      <c r="CTD55" s="43"/>
      <c r="CTE55" s="43"/>
      <c r="CTF55" s="43"/>
      <c r="CTG55" s="43"/>
      <c r="CTH55" s="43"/>
      <c r="CTI55" s="43"/>
      <c r="CTJ55" s="43"/>
      <c r="CTK55" s="43"/>
      <c r="CTL55" s="43"/>
      <c r="CTM55" s="43"/>
      <c r="CTN55" s="43"/>
      <c r="CTO55" s="43"/>
      <c r="CTP55" s="43"/>
      <c r="CTQ55" s="43"/>
      <c r="CTR55" s="43"/>
      <c r="CTS55" s="43"/>
      <c r="CTT55" s="43"/>
      <c r="CTU55" s="43"/>
      <c r="CTV55" s="43"/>
      <c r="CTW55" s="43"/>
      <c r="CTX55" s="43"/>
      <c r="CTY55" s="43"/>
      <c r="CTZ55" s="43"/>
      <c r="CUA55" s="43"/>
      <c r="CUB55" s="43"/>
      <c r="CUC55" s="43"/>
      <c r="CUD55" s="43"/>
      <c r="CUE55" s="43"/>
      <c r="CUF55" s="43"/>
      <c r="CUG55" s="43"/>
      <c r="CUH55" s="43"/>
      <c r="CUI55" s="43"/>
      <c r="CUJ55" s="43"/>
      <c r="CUK55" s="43"/>
      <c r="CUL55" s="43"/>
      <c r="CUM55" s="43"/>
      <c r="CUN55" s="43"/>
      <c r="CUO55" s="43"/>
      <c r="CUP55" s="43"/>
      <c r="CUQ55" s="43"/>
      <c r="CUR55" s="43"/>
      <c r="CUS55" s="43"/>
      <c r="CUT55" s="43"/>
      <c r="CUU55" s="43"/>
      <c r="CUV55" s="43"/>
      <c r="CUW55" s="43"/>
      <c r="CUX55" s="43"/>
      <c r="CUY55" s="43"/>
      <c r="CUZ55" s="43"/>
      <c r="CVA55" s="43"/>
      <c r="CVB55" s="43"/>
      <c r="CVC55" s="43"/>
      <c r="CVD55" s="43"/>
      <c r="CVE55" s="43"/>
      <c r="CVF55" s="43"/>
      <c r="CVG55" s="43"/>
      <c r="CVH55" s="43"/>
      <c r="CVI55" s="43"/>
      <c r="CVJ55" s="43"/>
      <c r="CVK55" s="43"/>
      <c r="CVL55" s="43"/>
      <c r="CVM55" s="43"/>
      <c r="CVN55" s="43"/>
      <c r="CVO55" s="43"/>
      <c r="CVP55" s="43"/>
      <c r="CVQ55" s="43"/>
      <c r="CVR55" s="43"/>
      <c r="CVS55" s="43"/>
      <c r="CVT55" s="43"/>
      <c r="CVU55" s="43"/>
      <c r="CVV55" s="43"/>
      <c r="CVW55" s="43"/>
      <c r="CVX55" s="43"/>
      <c r="CVY55" s="43"/>
      <c r="CVZ55" s="43"/>
      <c r="CWA55" s="43"/>
      <c r="CWB55" s="43"/>
      <c r="CWC55" s="43"/>
      <c r="CWD55" s="43"/>
      <c r="CWE55" s="43"/>
      <c r="CWF55" s="43"/>
      <c r="CWG55" s="43"/>
      <c r="CWH55" s="43"/>
      <c r="CWI55" s="43"/>
      <c r="CWJ55" s="43"/>
      <c r="CWK55" s="43"/>
      <c r="CWL55" s="43"/>
      <c r="CWM55" s="43"/>
      <c r="CWN55" s="43"/>
      <c r="CWO55" s="43"/>
      <c r="CWP55" s="43"/>
      <c r="CWQ55" s="43"/>
      <c r="CWR55" s="43"/>
      <c r="CWS55" s="43"/>
      <c r="CWT55" s="43"/>
      <c r="CWU55" s="43"/>
      <c r="CWV55" s="43"/>
      <c r="CWW55" s="43"/>
      <c r="CWX55" s="43"/>
      <c r="CWY55" s="43"/>
      <c r="CWZ55" s="43"/>
      <c r="CXA55" s="43"/>
      <c r="CXB55" s="43"/>
      <c r="CXC55" s="43"/>
      <c r="CXD55" s="43"/>
      <c r="CXE55" s="43"/>
      <c r="CXF55" s="43"/>
      <c r="CXG55" s="43"/>
      <c r="CXH55" s="43"/>
      <c r="CXI55" s="43"/>
      <c r="CXJ55" s="43"/>
      <c r="CXK55" s="43"/>
      <c r="CXL55" s="43"/>
      <c r="CXM55" s="43"/>
      <c r="CXN55" s="43"/>
      <c r="CXO55" s="43"/>
      <c r="CXP55" s="43"/>
      <c r="CXQ55" s="43"/>
      <c r="CXR55" s="43"/>
      <c r="CXS55" s="43"/>
      <c r="CXT55" s="43"/>
      <c r="CXU55" s="43"/>
      <c r="CXV55" s="43"/>
      <c r="CXW55" s="43"/>
      <c r="CXX55" s="43"/>
      <c r="CXY55" s="43"/>
      <c r="CXZ55" s="43"/>
      <c r="CYA55" s="43"/>
      <c r="CYB55" s="43"/>
      <c r="CYC55" s="43"/>
      <c r="CYD55" s="43"/>
      <c r="CYE55" s="43"/>
      <c r="CYF55" s="43"/>
      <c r="CYG55" s="43"/>
      <c r="CYH55" s="43"/>
      <c r="CYI55" s="43"/>
      <c r="CYJ55" s="43"/>
      <c r="CYK55" s="43"/>
      <c r="CYL55" s="43"/>
      <c r="CYM55" s="43"/>
      <c r="CYN55" s="43"/>
      <c r="CYO55" s="43"/>
      <c r="CYP55" s="43"/>
      <c r="CYQ55" s="43"/>
      <c r="CYR55" s="43"/>
      <c r="CYS55" s="43"/>
      <c r="CYT55" s="43"/>
      <c r="CYU55" s="43"/>
      <c r="CYV55" s="43"/>
      <c r="CYW55" s="43"/>
      <c r="CYX55" s="43"/>
      <c r="CYY55" s="43"/>
      <c r="CYZ55" s="43"/>
      <c r="CZA55" s="43"/>
      <c r="CZB55" s="43"/>
      <c r="CZC55" s="43"/>
      <c r="CZD55" s="43"/>
      <c r="CZE55" s="43"/>
      <c r="CZF55" s="43"/>
      <c r="CZG55" s="43"/>
      <c r="CZH55" s="43"/>
      <c r="CZI55" s="43"/>
      <c r="CZJ55" s="43"/>
      <c r="CZK55" s="43"/>
      <c r="CZL55" s="43"/>
      <c r="CZM55" s="43"/>
      <c r="CZN55" s="43"/>
      <c r="CZO55" s="43"/>
      <c r="CZP55" s="43"/>
      <c r="CZQ55" s="43"/>
      <c r="CZR55" s="43"/>
      <c r="CZS55" s="43"/>
      <c r="CZT55" s="43"/>
      <c r="CZU55" s="43"/>
      <c r="CZV55" s="43"/>
      <c r="CZW55" s="43"/>
      <c r="CZX55" s="43"/>
      <c r="CZY55" s="43"/>
      <c r="CZZ55" s="43"/>
      <c r="DAA55" s="43"/>
      <c r="DAB55" s="43"/>
      <c r="DAC55" s="43"/>
      <c r="DAD55" s="43"/>
      <c r="DAE55" s="43"/>
      <c r="DAF55" s="43"/>
      <c r="DAG55" s="43"/>
      <c r="DAH55" s="43"/>
      <c r="DAI55" s="43"/>
      <c r="DAJ55" s="43"/>
      <c r="DAK55" s="43"/>
      <c r="DAL55" s="43"/>
      <c r="DAM55" s="43"/>
      <c r="DAN55" s="43"/>
      <c r="DAO55" s="43"/>
      <c r="DAP55" s="43"/>
      <c r="DAQ55" s="43"/>
      <c r="DAR55" s="43"/>
      <c r="DAS55" s="43"/>
      <c r="DAT55" s="43"/>
      <c r="DAU55" s="43"/>
      <c r="DAV55" s="43"/>
      <c r="DAW55" s="43"/>
      <c r="DAX55" s="43"/>
      <c r="DAY55" s="43"/>
      <c r="DAZ55" s="43"/>
      <c r="DBA55" s="43"/>
      <c r="DBB55" s="43"/>
      <c r="DBC55" s="43"/>
      <c r="DBD55" s="43"/>
      <c r="DBE55" s="43"/>
      <c r="DBF55" s="43"/>
      <c r="DBG55" s="43"/>
      <c r="DBH55" s="43"/>
      <c r="DBI55" s="43"/>
      <c r="DBJ55" s="43"/>
      <c r="DBK55" s="43"/>
      <c r="DBL55" s="43"/>
      <c r="DBM55" s="43"/>
      <c r="DBN55" s="43"/>
      <c r="DBO55" s="43"/>
      <c r="DBP55" s="43"/>
      <c r="DBQ55" s="43"/>
      <c r="DBR55" s="43"/>
      <c r="DBS55" s="43"/>
      <c r="DBT55" s="43"/>
      <c r="DBU55" s="43"/>
      <c r="DBV55" s="43"/>
      <c r="DBW55" s="43"/>
      <c r="DBX55" s="43"/>
      <c r="DBY55" s="43"/>
      <c r="DBZ55" s="43"/>
      <c r="DCA55" s="43"/>
      <c r="DCB55" s="43"/>
      <c r="DCC55" s="43"/>
      <c r="DCD55" s="43"/>
      <c r="DCE55" s="43"/>
      <c r="DCF55" s="43"/>
      <c r="DCG55" s="43"/>
      <c r="DCH55" s="43"/>
      <c r="DCI55" s="43"/>
      <c r="DCJ55" s="43"/>
      <c r="DCK55" s="43"/>
      <c r="DCL55" s="43"/>
      <c r="DCM55" s="43"/>
      <c r="DCN55" s="43"/>
      <c r="DCO55" s="43"/>
      <c r="DCP55" s="43"/>
      <c r="DCQ55" s="43"/>
      <c r="DCR55" s="43"/>
      <c r="DCS55" s="43"/>
      <c r="DCT55" s="43"/>
      <c r="DCU55" s="43"/>
      <c r="DCV55" s="43"/>
      <c r="DCW55" s="43"/>
      <c r="DCX55" s="43"/>
      <c r="DCY55" s="43"/>
      <c r="DCZ55" s="43"/>
      <c r="DDA55" s="43"/>
      <c r="DDB55" s="43"/>
      <c r="DDC55" s="43"/>
      <c r="DDD55" s="43"/>
      <c r="DDE55" s="43"/>
      <c r="DDF55" s="43"/>
      <c r="DDG55" s="43"/>
      <c r="DDH55" s="43"/>
      <c r="DDI55" s="43"/>
      <c r="DDJ55" s="43"/>
      <c r="DDK55" s="43"/>
      <c r="DDL55" s="43"/>
      <c r="DDM55" s="43"/>
      <c r="DDN55" s="43"/>
      <c r="DDO55" s="43"/>
      <c r="DDP55" s="43"/>
      <c r="DDQ55" s="43"/>
      <c r="DDR55" s="43"/>
      <c r="DDS55" s="43"/>
      <c r="DDT55" s="43"/>
      <c r="DDU55" s="43"/>
      <c r="DDV55" s="43"/>
      <c r="DDW55" s="43"/>
      <c r="DDX55" s="43"/>
      <c r="DDY55" s="43"/>
      <c r="DDZ55" s="43"/>
      <c r="DEA55" s="43"/>
      <c r="DEB55" s="43"/>
      <c r="DEC55" s="43"/>
      <c r="DED55" s="43"/>
      <c r="DEE55" s="43"/>
      <c r="DEF55" s="43"/>
      <c r="DEG55" s="43"/>
      <c r="DEH55" s="43"/>
      <c r="DEI55" s="43"/>
      <c r="DEJ55" s="43"/>
      <c r="DEK55" s="43"/>
      <c r="DEL55" s="43"/>
      <c r="DEM55" s="43"/>
      <c r="DEN55" s="43"/>
      <c r="DEO55" s="43"/>
      <c r="DEP55" s="43"/>
      <c r="DEQ55" s="43"/>
      <c r="DER55" s="43"/>
      <c r="DES55" s="43"/>
      <c r="DET55" s="43"/>
      <c r="DEU55" s="43"/>
      <c r="DEV55" s="43"/>
      <c r="DEW55" s="43"/>
      <c r="DEX55" s="43"/>
      <c r="DEY55" s="43"/>
      <c r="DEZ55" s="43"/>
      <c r="DFA55" s="43"/>
      <c r="DFB55" s="43"/>
      <c r="DFC55" s="43"/>
      <c r="DFD55" s="43"/>
      <c r="DFE55" s="43"/>
      <c r="DFF55" s="43"/>
      <c r="DFG55" s="43"/>
      <c r="DFH55" s="43"/>
      <c r="DFI55" s="43"/>
      <c r="DFJ55" s="43"/>
      <c r="DFK55" s="43"/>
      <c r="DFL55" s="43"/>
      <c r="DFM55" s="43"/>
      <c r="DFN55" s="43"/>
      <c r="DFO55" s="43"/>
      <c r="DFP55" s="43"/>
      <c r="DFQ55" s="43"/>
      <c r="DFR55" s="43"/>
      <c r="DFS55" s="43"/>
      <c r="DFT55" s="43"/>
      <c r="DFU55" s="43"/>
      <c r="DFV55" s="43"/>
      <c r="DFW55" s="43"/>
      <c r="DFX55" s="43"/>
      <c r="DFY55" s="43"/>
      <c r="DFZ55" s="43"/>
      <c r="DGA55" s="43"/>
      <c r="DGB55" s="43"/>
      <c r="DGC55" s="43"/>
      <c r="DGD55" s="43"/>
      <c r="DGE55" s="43"/>
      <c r="DGF55" s="43"/>
      <c r="DGG55" s="43"/>
      <c r="DGH55" s="43"/>
      <c r="DGI55" s="43"/>
      <c r="DGJ55" s="43"/>
      <c r="DGK55" s="43"/>
      <c r="DGL55" s="43"/>
      <c r="DGM55" s="43"/>
      <c r="DGN55" s="43"/>
      <c r="DGO55" s="43"/>
      <c r="DGP55" s="43"/>
      <c r="DGQ55" s="43"/>
      <c r="DGR55" s="43"/>
      <c r="DGS55" s="43"/>
      <c r="DGT55" s="43"/>
      <c r="DGU55" s="43"/>
      <c r="DGV55" s="43"/>
      <c r="DGW55" s="43"/>
      <c r="DGX55" s="43"/>
      <c r="DGY55" s="43"/>
      <c r="DGZ55" s="43"/>
      <c r="DHA55" s="43"/>
      <c r="DHB55" s="43"/>
      <c r="DHC55" s="43"/>
      <c r="DHD55" s="43"/>
      <c r="DHE55" s="43"/>
      <c r="DHF55" s="43"/>
      <c r="DHG55" s="43"/>
      <c r="DHH55" s="43"/>
      <c r="DHI55" s="43"/>
      <c r="DHJ55" s="43"/>
      <c r="DHK55" s="43"/>
      <c r="DHL55" s="43"/>
      <c r="DHM55" s="43"/>
      <c r="DHN55" s="43"/>
      <c r="DHO55" s="43"/>
      <c r="DHP55" s="43"/>
      <c r="DHQ55" s="43"/>
      <c r="DHR55" s="43"/>
      <c r="DHS55" s="43"/>
      <c r="DHT55" s="43"/>
      <c r="DHU55" s="43"/>
      <c r="DHV55" s="43"/>
      <c r="DHW55" s="43"/>
      <c r="DHX55" s="43"/>
      <c r="DHY55" s="43"/>
      <c r="DHZ55" s="43"/>
      <c r="DIA55" s="43"/>
      <c r="DIB55" s="43"/>
      <c r="DIC55" s="43"/>
      <c r="DID55" s="43"/>
      <c r="DIE55" s="43"/>
      <c r="DIF55" s="43"/>
      <c r="DIG55" s="43"/>
      <c r="DIH55" s="43"/>
      <c r="DII55" s="43"/>
      <c r="DIJ55" s="43"/>
      <c r="DIK55" s="43"/>
      <c r="DIL55" s="43"/>
      <c r="DIM55" s="43"/>
      <c r="DIN55" s="43"/>
      <c r="DIO55" s="43"/>
      <c r="DIP55" s="43"/>
      <c r="DIQ55" s="43"/>
      <c r="DIR55" s="43"/>
      <c r="DIS55" s="43"/>
      <c r="DIT55" s="43"/>
      <c r="DIU55" s="43"/>
      <c r="DIV55" s="43"/>
      <c r="DIW55" s="43"/>
      <c r="DIX55" s="43"/>
      <c r="DIY55" s="43"/>
      <c r="DIZ55" s="43"/>
      <c r="DJA55" s="43"/>
      <c r="DJB55" s="43"/>
      <c r="DJC55" s="43"/>
      <c r="DJD55" s="43"/>
      <c r="DJE55" s="43"/>
      <c r="DJF55" s="43"/>
      <c r="DJG55" s="43"/>
      <c r="DJH55" s="43"/>
      <c r="DJI55" s="43"/>
      <c r="DJJ55" s="43"/>
      <c r="DJK55" s="43"/>
      <c r="DJL55" s="43"/>
      <c r="DJM55" s="43"/>
      <c r="DJN55" s="43"/>
      <c r="DJO55" s="43"/>
      <c r="DJP55" s="43"/>
      <c r="DJQ55" s="43"/>
      <c r="DJR55" s="43"/>
      <c r="DJS55" s="43"/>
      <c r="DJT55" s="43"/>
      <c r="DJU55" s="43"/>
      <c r="DJV55" s="43"/>
      <c r="DJW55" s="43"/>
      <c r="DJX55" s="43"/>
      <c r="DJY55" s="43"/>
      <c r="DJZ55" s="43"/>
      <c r="DKA55" s="43"/>
      <c r="DKB55" s="43"/>
      <c r="DKC55" s="43"/>
      <c r="DKD55" s="43"/>
      <c r="DKE55" s="43"/>
      <c r="DKF55" s="43"/>
      <c r="DKG55" s="43"/>
      <c r="DKH55" s="43"/>
      <c r="DKI55" s="43"/>
      <c r="DKJ55" s="43"/>
      <c r="DKK55" s="43"/>
      <c r="DKL55" s="43"/>
      <c r="DKM55" s="43"/>
      <c r="DKN55" s="43"/>
      <c r="DKO55" s="43"/>
      <c r="DKP55" s="43"/>
      <c r="DKQ55" s="43"/>
      <c r="DKR55" s="43"/>
      <c r="DKS55" s="43"/>
      <c r="DKT55" s="43"/>
      <c r="DKU55" s="43"/>
      <c r="DKV55" s="43"/>
      <c r="DKW55" s="43"/>
      <c r="DKX55" s="43"/>
      <c r="DKY55" s="43"/>
      <c r="DKZ55" s="43"/>
      <c r="DLA55" s="43"/>
      <c r="DLB55" s="43"/>
      <c r="DLC55" s="43"/>
      <c r="DLD55" s="43"/>
      <c r="DLE55" s="43"/>
      <c r="DLF55" s="43"/>
      <c r="DLG55" s="43"/>
      <c r="DLH55" s="43"/>
      <c r="DLI55" s="43"/>
      <c r="DLJ55" s="43"/>
      <c r="DLK55" s="43"/>
      <c r="DLL55" s="43"/>
      <c r="DLM55" s="43"/>
      <c r="DLN55" s="43"/>
      <c r="DLO55" s="43"/>
      <c r="DLP55" s="43"/>
      <c r="DLQ55" s="43"/>
      <c r="DLR55" s="43"/>
      <c r="DLS55" s="43"/>
      <c r="DLT55" s="43"/>
      <c r="DLU55" s="43"/>
      <c r="DLV55" s="43"/>
      <c r="DLW55" s="43"/>
      <c r="DLX55" s="43"/>
      <c r="DLY55" s="43"/>
      <c r="DLZ55" s="43"/>
      <c r="DMA55" s="43"/>
      <c r="DMB55" s="43"/>
      <c r="DMC55" s="43"/>
      <c r="DMD55" s="43"/>
      <c r="DME55" s="43"/>
      <c r="DMF55" s="43"/>
      <c r="DMG55" s="43"/>
      <c r="DMH55" s="43"/>
      <c r="DMI55" s="43"/>
      <c r="DMJ55" s="43"/>
      <c r="DMK55" s="43"/>
      <c r="DML55" s="43"/>
      <c r="DMM55" s="43"/>
      <c r="DMN55" s="43"/>
      <c r="DMO55" s="43"/>
      <c r="DMP55" s="43"/>
      <c r="DMQ55" s="43"/>
      <c r="DMR55" s="43"/>
      <c r="DMS55" s="43"/>
      <c r="DMT55" s="43"/>
      <c r="DMU55" s="43"/>
      <c r="DMV55" s="43"/>
      <c r="DMW55" s="43"/>
      <c r="DMX55" s="43"/>
      <c r="DMY55" s="43"/>
      <c r="DMZ55" s="43"/>
      <c r="DNA55" s="43"/>
      <c r="DNB55" s="43"/>
      <c r="DNC55" s="43"/>
      <c r="DND55" s="43"/>
      <c r="DNE55" s="43"/>
      <c r="DNF55" s="43"/>
      <c r="DNG55" s="43"/>
      <c r="DNH55" s="43"/>
      <c r="DNI55" s="43"/>
      <c r="DNJ55" s="43"/>
      <c r="DNK55" s="43"/>
      <c r="DNL55" s="43"/>
      <c r="DNM55" s="43"/>
      <c r="DNN55" s="43"/>
      <c r="DNO55" s="43"/>
      <c r="DNP55" s="43"/>
      <c r="DNQ55" s="43"/>
      <c r="DNR55" s="43"/>
      <c r="DNS55" s="43"/>
      <c r="DNT55" s="43"/>
      <c r="DNU55" s="43"/>
      <c r="DNV55" s="43"/>
      <c r="DNW55" s="43"/>
      <c r="DNX55" s="43"/>
      <c r="DNY55" s="43"/>
      <c r="DNZ55" s="43"/>
      <c r="DOA55" s="43"/>
      <c r="DOB55" s="43"/>
      <c r="DOC55" s="43"/>
      <c r="DOD55" s="43"/>
      <c r="DOE55" s="43"/>
      <c r="DOF55" s="43"/>
      <c r="DOG55" s="43"/>
      <c r="DOH55" s="43"/>
      <c r="DOI55" s="43"/>
      <c r="DOJ55" s="43"/>
      <c r="DOK55" s="43"/>
      <c r="DOL55" s="43"/>
      <c r="DOM55" s="43"/>
      <c r="DON55" s="43"/>
      <c r="DOO55" s="43"/>
      <c r="DOP55" s="43"/>
      <c r="DOQ55" s="43"/>
      <c r="DOR55" s="43"/>
      <c r="DOS55" s="43"/>
      <c r="DOT55" s="43"/>
      <c r="DOU55" s="43"/>
      <c r="DOV55" s="43"/>
      <c r="DOW55" s="43"/>
      <c r="DOX55" s="43"/>
      <c r="DOY55" s="43"/>
      <c r="DOZ55" s="43"/>
      <c r="DPA55" s="43"/>
      <c r="DPB55" s="43"/>
      <c r="DPC55" s="43"/>
      <c r="DPD55" s="43"/>
      <c r="DPE55" s="43"/>
      <c r="DPF55" s="43"/>
      <c r="DPG55" s="43"/>
      <c r="DPH55" s="43"/>
      <c r="DPI55" s="43"/>
      <c r="DPJ55" s="43"/>
      <c r="DPK55" s="43"/>
      <c r="DPL55" s="43"/>
      <c r="DPM55" s="43"/>
      <c r="DPN55" s="43"/>
      <c r="DPO55" s="43"/>
      <c r="DPP55" s="43"/>
      <c r="DPQ55" s="43"/>
      <c r="DPR55" s="43"/>
      <c r="DPS55" s="43"/>
      <c r="DPT55" s="43"/>
      <c r="DPU55" s="43"/>
      <c r="DPV55" s="43"/>
      <c r="DPW55" s="43"/>
      <c r="DPX55" s="43"/>
      <c r="DPY55" s="43"/>
      <c r="DPZ55" s="43"/>
      <c r="DQA55" s="43"/>
      <c r="DQB55" s="43"/>
      <c r="DQC55" s="43"/>
      <c r="DQD55" s="43"/>
      <c r="DQE55" s="43"/>
      <c r="DQF55" s="43"/>
      <c r="DQG55" s="43"/>
      <c r="DQH55" s="43"/>
      <c r="DQI55" s="43"/>
      <c r="DQJ55" s="43"/>
      <c r="DQK55" s="43"/>
      <c r="DQL55" s="43"/>
      <c r="DQM55" s="43"/>
      <c r="DQN55" s="43"/>
      <c r="DQO55" s="43"/>
      <c r="DQP55" s="43"/>
      <c r="DQQ55" s="43"/>
      <c r="DQR55" s="43"/>
      <c r="DQS55" s="43"/>
      <c r="DQT55" s="43"/>
      <c r="DQU55" s="43"/>
      <c r="DQV55" s="43"/>
      <c r="DQW55" s="43"/>
      <c r="DQX55" s="43"/>
      <c r="DQY55" s="43"/>
      <c r="DQZ55" s="43"/>
      <c r="DRA55" s="43"/>
      <c r="DRB55" s="43"/>
      <c r="DRC55" s="43"/>
      <c r="DRD55" s="43"/>
      <c r="DRE55" s="43"/>
      <c r="DRF55" s="43"/>
      <c r="DRG55" s="43"/>
      <c r="DRH55" s="43"/>
      <c r="DRI55" s="43"/>
      <c r="DRJ55" s="43"/>
      <c r="DRK55" s="43"/>
      <c r="DRL55" s="43"/>
      <c r="DRM55" s="43"/>
      <c r="DRN55" s="43"/>
      <c r="DRO55" s="43"/>
      <c r="DRP55" s="43"/>
      <c r="DRQ55" s="43"/>
      <c r="DRR55" s="43"/>
      <c r="DRS55" s="43"/>
      <c r="DRT55" s="43"/>
      <c r="DRU55" s="43"/>
      <c r="DRV55" s="43"/>
      <c r="DRW55" s="43"/>
      <c r="DRX55" s="43"/>
      <c r="DRY55" s="43"/>
      <c r="DRZ55" s="43"/>
      <c r="DSA55" s="43"/>
      <c r="DSB55" s="43"/>
      <c r="DSC55" s="43"/>
      <c r="DSD55" s="43"/>
      <c r="DSE55" s="43"/>
      <c r="DSF55" s="43"/>
      <c r="DSG55" s="43"/>
      <c r="DSH55" s="43"/>
      <c r="DSI55" s="43"/>
      <c r="DSJ55" s="43"/>
      <c r="DSK55" s="43"/>
      <c r="DSL55" s="43"/>
      <c r="DSM55" s="43"/>
      <c r="DSN55" s="43"/>
      <c r="DSO55" s="43"/>
      <c r="DSP55" s="43"/>
      <c r="DSQ55" s="43"/>
      <c r="DSR55" s="43"/>
      <c r="DSS55" s="43"/>
      <c r="DST55" s="43"/>
      <c r="DSU55" s="43"/>
      <c r="DSV55" s="43"/>
      <c r="DSW55" s="43"/>
      <c r="DSX55" s="43"/>
      <c r="DSY55" s="43"/>
      <c r="DSZ55" s="43"/>
      <c r="DTA55" s="43"/>
      <c r="DTB55" s="43"/>
      <c r="DTC55" s="43"/>
      <c r="DTD55" s="43"/>
      <c r="DTE55" s="43"/>
      <c r="DTF55" s="43"/>
      <c r="DTG55" s="43"/>
      <c r="DTH55" s="43"/>
      <c r="DTI55" s="43"/>
      <c r="DTJ55" s="43"/>
      <c r="DTK55" s="43"/>
      <c r="DTL55" s="43"/>
      <c r="DTM55" s="43"/>
      <c r="DTN55" s="43"/>
      <c r="DTO55" s="43"/>
      <c r="DTP55" s="43"/>
      <c r="DTQ55" s="43"/>
      <c r="DTR55" s="43"/>
      <c r="DTS55" s="43"/>
      <c r="DTT55" s="43"/>
      <c r="DTU55" s="43"/>
      <c r="DTV55" s="43"/>
      <c r="DTW55" s="43"/>
      <c r="DTX55" s="43"/>
      <c r="DTY55" s="43"/>
      <c r="DTZ55" s="43"/>
      <c r="DUA55" s="43"/>
      <c r="DUB55" s="43"/>
      <c r="DUC55" s="43"/>
      <c r="DUD55" s="43"/>
      <c r="DUE55" s="43"/>
      <c r="DUF55" s="43"/>
      <c r="DUG55" s="43"/>
      <c r="DUH55" s="43"/>
      <c r="DUI55" s="43"/>
      <c r="DUJ55" s="43"/>
      <c r="DUK55" s="43"/>
      <c r="DUL55" s="43"/>
      <c r="DUM55" s="43"/>
      <c r="DUN55" s="43"/>
      <c r="DUO55" s="43"/>
      <c r="DUP55" s="43"/>
      <c r="DUQ55" s="43"/>
      <c r="DUR55" s="43"/>
      <c r="DUS55" s="43"/>
      <c r="DUT55" s="43"/>
      <c r="DUU55" s="43"/>
      <c r="DUV55" s="43"/>
      <c r="DUW55" s="43"/>
      <c r="DUX55" s="43"/>
      <c r="DUY55" s="43"/>
      <c r="DUZ55" s="43"/>
      <c r="DVA55" s="43"/>
      <c r="DVB55" s="43"/>
      <c r="DVC55" s="43"/>
      <c r="DVD55" s="43"/>
      <c r="DVE55" s="43"/>
      <c r="DVF55" s="43"/>
      <c r="DVG55" s="43"/>
      <c r="DVH55" s="43"/>
      <c r="DVI55" s="43"/>
      <c r="DVJ55" s="43"/>
      <c r="DVK55" s="43"/>
      <c r="DVL55" s="43"/>
      <c r="DVM55" s="43"/>
      <c r="DVN55" s="43"/>
      <c r="DVO55" s="43"/>
      <c r="DVP55" s="43"/>
      <c r="DVQ55" s="43"/>
      <c r="DVR55" s="43"/>
      <c r="DVS55" s="43"/>
      <c r="DVT55" s="43"/>
      <c r="DVU55" s="43"/>
      <c r="DVV55" s="43"/>
      <c r="DVW55" s="43"/>
      <c r="DVX55" s="43"/>
      <c r="DVY55" s="43"/>
      <c r="DVZ55" s="43"/>
      <c r="DWA55" s="43"/>
      <c r="DWB55" s="43"/>
      <c r="DWC55" s="43"/>
      <c r="DWD55" s="43"/>
      <c r="DWE55" s="43"/>
      <c r="DWF55" s="43"/>
      <c r="DWG55" s="43"/>
      <c r="DWH55" s="43"/>
      <c r="DWI55" s="43"/>
      <c r="DWJ55" s="43"/>
      <c r="DWK55" s="43"/>
      <c r="DWL55" s="43"/>
      <c r="DWM55" s="43"/>
      <c r="DWN55" s="43"/>
      <c r="DWO55" s="43"/>
      <c r="DWP55" s="43"/>
      <c r="DWQ55" s="43"/>
      <c r="DWR55" s="43"/>
      <c r="DWS55" s="43"/>
      <c r="DWT55" s="43"/>
      <c r="DWU55" s="43"/>
      <c r="DWV55" s="43"/>
      <c r="DWW55" s="43"/>
      <c r="DWX55" s="43"/>
      <c r="DWY55" s="43"/>
      <c r="DWZ55" s="43"/>
      <c r="DXA55" s="43"/>
      <c r="DXB55" s="43"/>
      <c r="DXC55" s="43"/>
      <c r="DXD55" s="43"/>
      <c r="DXE55" s="43"/>
      <c r="DXF55" s="43"/>
      <c r="DXG55" s="43"/>
      <c r="DXH55" s="43"/>
      <c r="DXI55" s="43"/>
      <c r="DXJ55" s="43"/>
      <c r="DXK55" s="43"/>
      <c r="DXL55" s="43"/>
      <c r="DXM55" s="43"/>
      <c r="DXN55" s="43"/>
      <c r="DXO55" s="43"/>
      <c r="DXP55" s="43"/>
      <c r="DXQ55" s="43"/>
      <c r="DXR55" s="43"/>
      <c r="DXS55" s="43"/>
      <c r="DXT55" s="43"/>
      <c r="DXU55" s="43"/>
      <c r="DXV55" s="43"/>
      <c r="DXW55" s="43"/>
      <c r="DXX55" s="43"/>
      <c r="DXY55" s="43"/>
      <c r="DXZ55" s="43"/>
      <c r="DYA55" s="43"/>
      <c r="DYB55" s="43"/>
      <c r="DYC55" s="43"/>
      <c r="DYD55" s="43"/>
      <c r="DYE55" s="43"/>
      <c r="DYF55" s="43"/>
      <c r="DYG55" s="43"/>
      <c r="DYH55" s="43"/>
      <c r="DYI55" s="43"/>
      <c r="DYJ55" s="43"/>
      <c r="DYK55" s="43"/>
      <c r="DYL55" s="43"/>
      <c r="DYM55" s="43"/>
      <c r="DYN55" s="43"/>
      <c r="DYO55" s="43"/>
      <c r="DYP55" s="43"/>
      <c r="DYQ55" s="43"/>
      <c r="DYR55" s="43"/>
      <c r="DYS55" s="43"/>
      <c r="DYT55" s="43"/>
      <c r="DYU55" s="43"/>
      <c r="DYV55" s="43"/>
      <c r="DYW55" s="43"/>
      <c r="DYX55" s="43"/>
      <c r="DYY55" s="43"/>
      <c r="DYZ55" s="43"/>
      <c r="DZA55" s="43"/>
      <c r="DZB55" s="43"/>
      <c r="DZC55" s="43"/>
      <c r="DZD55" s="43"/>
      <c r="DZE55" s="43"/>
      <c r="DZF55" s="43"/>
      <c r="DZG55" s="43"/>
      <c r="DZH55" s="43"/>
      <c r="DZI55" s="43"/>
      <c r="DZJ55" s="43"/>
      <c r="DZK55" s="43"/>
      <c r="DZL55" s="43"/>
      <c r="DZM55" s="43"/>
      <c r="DZN55" s="43"/>
      <c r="DZO55" s="43"/>
      <c r="DZP55" s="43"/>
      <c r="DZQ55" s="43"/>
      <c r="DZR55" s="43"/>
      <c r="DZS55" s="43"/>
      <c r="DZT55" s="43"/>
      <c r="DZU55" s="43"/>
      <c r="DZV55" s="43"/>
      <c r="DZW55" s="43"/>
      <c r="DZX55" s="43"/>
      <c r="DZY55" s="43"/>
      <c r="DZZ55" s="43"/>
      <c r="EAA55" s="43"/>
      <c r="EAB55" s="43"/>
      <c r="EAC55" s="43"/>
      <c r="EAD55" s="43"/>
      <c r="EAE55" s="43"/>
      <c r="EAF55" s="43"/>
      <c r="EAG55" s="43"/>
      <c r="EAH55" s="43"/>
      <c r="EAI55" s="43"/>
      <c r="EAJ55" s="43"/>
      <c r="EAK55" s="43"/>
      <c r="EAL55" s="43"/>
      <c r="EAM55" s="43"/>
      <c r="EAN55" s="43"/>
      <c r="EAO55" s="43"/>
      <c r="EAP55" s="43"/>
      <c r="EAQ55" s="43"/>
      <c r="EAR55" s="43"/>
      <c r="EAS55" s="43"/>
      <c r="EAT55" s="43"/>
      <c r="EAU55" s="43"/>
      <c r="EAV55" s="43"/>
      <c r="EAW55" s="43"/>
      <c r="EAX55" s="43"/>
      <c r="EAY55" s="43"/>
      <c r="EAZ55" s="43"/>
      <c r="EBA55" s="43"/>
      <c r="EBB55" s="43"/>
      <c r="EBC55" s="43"/>
      <c r="EBD55" s="43"/>
      <c r="EBE55" s="43"/>
      <c r="EBF55" s="43"/>
      <c r="EBG55" s="43"/>
      <c r="EBH55" s="43"/>
      <c r="EBI55" s="43"/>
      <c r="EBJ55" s="43"/>
      <c r="EBK55" s="43"/>
      <c r="EBL55" s="43"/>
      <c r="EBM55" s="43"/>
      <c r="EBN55" s="43"/>
      <c r="EBO55" s="43"/>
      <c r="EBP55" s="43"/>
      <c r="EBQ55" s="43"/>
      <c r="EBR55" s="43"/>
      <c r="EBS55" s="43"/>
      <c r="EBT55" s="43"/>
      <c r="EBU55" s="43"/>
      <c r="EBV55" s="43"/>
      <c r="EBW55" s="43"/>
      <c r="EBX55" s="43"/>
      <c r="EBY55" s="43"/>
      <c r="EBZ55" s="43"/>
      <c r="ECA55" s="43"/>
      <c r="ECB55" s="43"/>
      <c r="ECC55" s="43"/>
      <c r="ECD55" s="43"/>
      <c r="ECE55" s="43"/>
      <c r="ECF55" s="43"/>
      <c r="ECG55" s="43"/>
      <c r="ECH55" s="43"/>
      <c r="ECI55" s="43"/>
      <c r="ECJ55" s="43"/>
      <c r="ECK55" s="43"/>
      <c r="ECL55" s="43"/>
      <c r="ECM55" s="43"/>
      <c r="ECN55" s="43"/>
      <c r="ECO55" s="43"/>
      <c r="ECP55" s="43"/>
      <c r="ECQ55" s="43"/>
      <c r="ECR55" s="43"/>
      <c r="ECS55" s="43"/>
      <c r="ECT55" s="43"/>
      <c r="ECU55" s="43"/>
      <c r="ECV55" s="43"/>
      <c r="ECW55" s="43"/>
      <c r="ECX55" s="43"/>
      <c r="ECY55" s="43"/>
      <c r="ECZ55" s="43"/>
      <c r="EDA55" s="43"/>
      <c r="EDB55" s="43"/>
      <c r="EDC55" s="43"/>
      <c r="EDD55" s="43"/>
      <c r="EDE55" s="43"/>
      <c r="EDF55" s="43"/>
      <c r="EDG55" s="43"/>
      <c r="EDH55" s="43"/>
      <c r="EDI55" s="43"/>
      <c r="EDJ55" s="43"/>
      <c r="EDK55" s="43"/>
      <c r="EDL55" s="43"/>
      <c r="EDM55" s="43"/>
      <c r="EDN55" s="43"/>
      <c r="EDO55" s="43"/>
      <c r="EDP55" s="43"/>
      <c r="EDQ55" s="43"/>
      <c r="EDR55" s="43"/>
      <c r="EDS55" s="43"/>
      <c r="EDT55" s="43"/>
      <c r="EDU55" s="43"/>
      <c r="EDV55" s="43"/>
      <c r="EDW55" s="43"/>
      <c r="EDX55" s="43"/>
      <c r="EDY55" s="43"/>
      <c r="EDZ55" s="43"/>
      <c r="EEA55" s="43"/>
      <c r="EEB55" s="43"/>
      <c r="EEC55" s="43"/>
      <c r="EED55" s="43"/>
      <c r="EEE55" s="43"/>
      <c r="EEF55" s="43"/>
      <c r="EEG55" s="43"/>
      <c r="EEH55" s="43"/>
      <c r="EEI55" s="43"/>
      <c r="EEJ55" s="43"/>
      <c r="EEK55" s="43"/>
      <c r="EEL55" s="43"/>
      <c r="EEM55" s="43"/>
      <c r="EEN55" s="43"/>
      <c r="EEO55" s="43"/>
      <c r="EEP55" s="43"/>
      <c r="EEQ55" s="43"/>
      <c r="EER55" s="43"/>
      <c r="EES55" s="43"/>
      <c r="EET55" s="43"/>
      <c r="EEU55" s="43"/>
      <c r="EEV55" s="43"/>
      <c r="EEW55" s="43"/>
      <c r="EEX55" s="43"/>
      <c r="EEY55" s="43"/>
      <c r="EEZ55" s="43"/>
      <c r="EFA55" s="43"/>
      <c r="EFB55" s="43"/>
      <c r="EFC55" s="43"/>
      <c r="EFD55" s="43"/>
      <c r="EFE55" s="43"/>
      <c r="EFF55" s="43"/>
      <c r="EFG55" s="43"/>
      <c r="EFH55" s="43"/>
      <c r="EFI55" s="43"/>
      <c r="EFJ55" s="43"/>
      <c r="EFK55" s="43"/>
      <c r="EFL55" s="43"/>
      <c r="EFM55" s="43"/>
      <c r="EFN55" s="43"/>
      <c r="EFO55" s="43"/>
      <c r="EFP55" s="43"/>
      <c r="EFQ55" s="43"/>
      <c r="EFR55" s="43"/>
      <c r="EFS55" s="43"/>
      <c r="EFT55" s="43"/>
      <c r="EFU55" s="43"/>
      <c r="EFV55" s="43"/>
      <c r="EFW55" s="43"/>
      <c r="EFX55" s="43"/>
      <c r="EFY55" s="43"/>
      <c r="EFZ55" s="43"/>
      <c r="EGA55" s="43"/>
      <c r="EGB55" s="43"/>
      <c r="EGC55" s="43"/>
      <c r="EGD55" s="43"/>
      <c r="EGE55" s="43"/>
      <c r="EGF55" s="43"/>
      <c r="EGG55" s="43"/>
      <c r="EGH55" s="43"/>
      <c r="EGI55" s="43"/>
      <c r="EGJ55" s="43"/>
      <c r="EGK55" s="43"/>
      <c r="EGL55" s="43"/>
      <c r="EGM55" s="43"/>
      <c r="EGN55" s="43"/>
      <c r="EGO55" s="43"/>
      <c r="EGP55" s="43"/>
      <c r="EGQ55" s="43"/>
      <c r="EGR55" s="43"/>
      <c r="EGS55" s="43"/>
      <c r="EGT55" s="43"/>
      <c r="EGU55" s="43"/>
      <c r="EGV55" s="43"/>
      <c r="EGW55" s="43"/>
      <c r="EGX55" s="43"/>
      <c r="EGY55" s="43"/>
      <c r="EGZ55" s="43"/>
      <c r="EHA55" s="43"/>
      <c r="EHB55" s="43"/>
      <c r="EHC55" s="43"/>
      <c r="EHD55" s="43"/>
      <c r="EHE55" s="43"/>
      <c r="EHF55" s="43"/>
      <c r="EHG55" s="43"/>
      <c r="EHH55" s="43"/>
      <c r="EHI55" s="43"/>
      <c r="EHJ55" s="43"/>
      <c r="EHK55" s="43"/>
      <c r="EHL55" s="43"/>
      <c r="EHM55" s="43"/>
      <c r="EHN55" s="43"/>
      <c r="EHO55" s="43"/>
      <c r="EHP55" s="43"/>
      <c r="EHQ55" s="43"/>
      <c r="EHR55" s="43"/>
      <c r="EHS55" s="43"/>
      <c r="EHT55" s="43"/>
      <c r="EHU55" s="43"/>
      <c r="EHV55" s="43"/>
      <c r="EHW55" s="43"/>
      <c r="EHX55" s="43"/>
      <c r="EHY55" s="43"/>
      <c r="EHZ55" s="43"/>
      <c r="EIA55" s="43"/>
      <c r="EIB55" s="43"/>
      <c r="EIC55" s="43"/>
      <c r="EID55" s="43"/>
      <c r="EIE55" s="43"/>
      <c r="EIF55" s="43"/>
      <c r="EIG55" s="43"/>
      <c r="EIH55" s="43"/>
      <c r="EII55" s="43"/>
      <c r="EIJ55" s="43"/>
      <c r="EIK55" s="43"/>
      <c r="EIL55" s="43"/>
      <c r="EIM55" s="43"/>
      <c r="EIN55" s="43"/>
      <c r="EIO55" s="43"/>
      <c r="EIP55" s="43"/>
      <c r="EIQ55" s="43"/>
      <c r="EIR55" s="43"/>
      <c r="EIS55" s="43"/>
      <c r="EIT55" s="43"/>
      <c r="EIU55" s="43"/>
      <c r="EIV55" s="43"/>
      <c r="EIW55" s="43"/>
      <c r="EIX55" s="43"/>
      <c r="EIY55" s="43"/>
      <c r="EIZ55" s="43"/>
      <c r="EJA55" s="43"/>
      <c r="EJB55" s="43"/>
      <c r="EJC55" s="43"/>
      <c r="EJD55" s="43"/>
      <c r="EJE55" s="43"/>
      <c r="EJF55" s="43"/>
      <c r="EJG55" s="43"/>
      <c r="EJH55" s="43"/>
      <c r="EJI55" s="43"/>
      <c r="EJJ55" s="43"/>
      <c r="EJK55" s="43"/>
      <c r="EJL55" s="43"/>
      <c r="EJM55" s="43"/>
      <c r="EJN55" s="43"/>
      <c r="EJO55" s="43"/>
      <c r="EJP55" s="43"/>
      <c r="EJQ55" s="43"/>
      <c r="EJR55" s="43"/>
      <c r="EJS55" s="43"/>
      <c r="EJT55" s="43"/>
      <c r="EJU55" s="43"/>
      <c r="EJV55" s="43"/>
      <c r="EJW55" s="43"/>
      <c r="EJX55" s="43"/>
      <c r="EJY55" s="43"/>
      <c r="EJZ55" s="43"/>
      <c r="EKA55" s="43"/>
      <c r="EKB55" s="43"/>
      <c r="EKC55" s="43"/>
      <c r="EKD55" s="43"/>
      <c r="EKE55" s="43"/>
      <c r="EKF55" s="43"/>
      <c r="EKG55" s="43"/>
      <c r="EKH55" s="43"/>
      <c r="EKI55" s="43"/>
      <c r="EKJ55" s="43"/>
      <c r="EKK55" s="43"/>
      <c r="EKL55" s="43"/>
      <c r="EKM55" s="43"/>
      <c r="EKN55" s="43"/>
      <c r="EKO55" s="43"/>
      <c r="EKP55" s="43"/>
      <c r="EKQ55" s="43"/>
      <c r="EKR55" s="43"/>
      <c r="EKS55" s="43"/>
      <c r="EKT55" s="43"/>
      <c r="EKU55" s="43"/>
      <c r="EKV55" s="43"/>
      <c r="EKW55" s="43"/>
      <c r="EKX55" s="43"/>
      <c r="EKY55" s="43"/>
      <c r="EKZ55" s="43"/>
      <c r="ELA55" s="43"/>
      <c r="ELB55" s="43"/>
      <c r="ELC55" s="43"/>
      <c r="ELD55" s="43"/>
      <c r="ELE55" s="43"/>
      <c r="ELF55" s="43"/>
      <c r="ELG55" s="43"/>
      <c r="ELH55" s="43"/>
      <c r="ELI55" s="43"/>
      <c r="ELJ55" s="43"/>
      <c r="ELK55" s="43"/>
      <c r="ELL55" s="43"/>
      <c r="ELM55" s="43"/>
      <c r="ELN55" s="43"/>
      <c r="ELO55" s="43"/>
      <c r="ELP55" s="43"/>
      <c r="ELQ55" s="43"/>
      <c r="ELR55" s="43"/>
      <c r="ELS55" s="43"/>
      <c r="ELT55" s="43"/>
      <c r="ELU55" s="43"/>
      <c r="ELV55" s="43"/>
      <c r="ELW55" s="43"/>
      <c r="ELX55" s="43"/>
      <c r="ELY55" s="43"/>
      <c r="ELZ55" s="43"/>
      <c r="EMA55" s="43"/>
      <c r="EMB55" s="43"/>
      <c r="EMC55" s="43"/>
      <c r="EMD55" s="43"/>
      <c r="EME55" s="43"/>
      <c r="EMF55" s="43"/>
      <c r="EMG55" s="43"/>
      <c r="EMH55" s="43"/>
      <c r="EMI55" s="43"/>
      <c r="EMJ55" s="43"/>
      <c r="EMK55" s="43"/>
      <c r="EML55" s="43"/>
      <c r="EMM55" s="43"/>
      <c r="EMN55" s="43"/>
      <c r="EMO55" s="43"/>
      <c r="EMP55" s="43"/>
      <c r="EMQ55" s="43"/>
      <c r="EMR55" s="43"/>
      <c r="EMS55" s="43"/>
      <c r="EMT55" s="43"/>
      <c r="EMU55" s="43"/>
      <c r="EMV55" s="43"/>
      <c r="EMW55" s="43"/>
      <c r="EMX55" s="43"/>
      <c r="EMY55" s="43"/>
      <c r="EMZ55" s="43"/>
      <c r="ENA55" s="43"/>
      <c r="ENB55" s="43"/>
      <c r="ENC55" s="43"/>
      <c r="END55" s="43"/>
      <c r="ENE55" s="43"/>
      <c r="ENF55" s="43"/>
      <c r="ENG55" s="43"/>
      <c r="ENH55" s="43"/>
      <c r="ENI55" s="43"/>
      <c r="ENJ55" s="43"/>
      <c r="ENK55" s="43"/>
      <c r="ENL55" s="43"/>
      <c r="ENM55" s="43"/>
      <c r="ENN55" s="43"/>
      <c r="ENO55" s="43"/>
      <c r="ENP55" s="43"/>
      <c r="ENQ55" s="43"/>
      <c r="ENR55" s="43"/>
      <c r="ENS55" s="43"/>
      <c r="ENT55" s="43"/>
      <c r="ENU55" s="43"/>
      <c r="ENV55" s="43"/>
      <c r="ENW55" s="43"/>
      <c r="ENX55" s="43"/>
      <c r="ENY55" s="43"/>
      <c r="ENZ55" s="43"/>
      <c r="EOA55" s="43"/>
      <c r="EOB55" s="43"/>
      <c r="EOC55" s="43"/>
      <c r="EOD55" s="43"/>
      <c r="EOE55" s="43"/>
      <c r="EOF55" s="43"/>
      <c r="EOG55" s="43"/>
      <c r="EOH55" s="43"/>
      <c r="EOI55" s="43"/>
      <c r="EOJ55" s="43"/>
      <c r="EOK55" s="43"/>
      <c r="EOL55" s="43"/>
      <c r="EOM55" s="43"/>
      <c r="EON55" s="43"/>
      <c r="EOO55" s="43"/>
      <c r="EOP55" s="43"/>
      <c r="EOQ55" s="43"/>
      <c r="EOR55" s="43"/>
      <c r="EOS55" s="43"/>
      <c r="EOT55" s="43"/>
      <c r="EOU55" s="43"/>
      <c r="EOV55" s="43"/>
      <c r="EOW55" s="43"/>
      <c r="EOX55" s="43"/>
      <c r="EOY55" s="43"/>
      <c r="EOZ55" s="43"/>
      <c r="EPA55" s="43"/>
      <c r="EPB55" s="43"/>
      <c r="EPC55" s="43"/>
      <c r="EPD55" s="43"/>
      <c r="EPE55" s="43"/>
      <c r="EPF55" s="43"/>
      <c r="EPG55" s="43"/>
      <c r="EPH55" s="43"/>
      <c r="EPI55" s="43"/>
      <c r="EPJ55" s="43"/>
      <c r="EPK55" s="43"/>
      <c r="EPL55" s="43"/>
      <c r="EPM55" s="43"/>
      <c r="EPN55" s="43"/>
      <c r="EPO55" s="43"/>
      <c r="EPP55" s="43"/>
      <c r="EPQ55" s="43"/>
      <c r="EPR55" s="43"/>
      <c r="EPS55" s="43"/>
      <c r="EPT55" s="43"/>
      <c r="EPU55" s="43"/>
      <c r="EPV55" s="43"/>
      <c r="EPW55" s="43"/>
      <c r="EPX55" s="43"/>
      <c r="EPY55" s="43"/>
      <c r="EPZ55" s="43"/>
      <c r="EQA55" s="43"/>
      <c r="EQB55" s="43"/>
      <c r="EQC55" s="43"/>
      <c r="EQD55" s="43"/>
      <c r="EQE55" s="43"/>
      <c r="EQF55" s="43"/>
      <c r="EQG55" s="43"/>
      <c r="EQH55" s="43"/>
      <c r="EQI55" s="43"/>
      <c r="EQJ55" s="43"/>
      <c r="EQK55" s="43"/>
      <c r="EQL55" s="43"/>
      <c r="EQM55" s="43"/>
      <c r="EQN55" s="43"/>
      <c r="EQO55" s="43"/>
      <c r="EQP55" s="43"/>
      <c r="EQQ55" s="43"/>
      <c r="EQR55" s="43"/>
      <c r="EQS55" s="43"/>
      <c r="EQT55" s="43"/>
      <c r="EQU55" s="43"/>
      <c r="EQV55" s="43"/>
      <c r="EQW55" s="43"/>
      <c r="EQX55" s="43"/>
      <c r="EQY55" s="43"/>
      <c r="EQZ55" s="43"/>
      <c r="ERA55" s="43"/>
      <c r="ERB55" s="43"/>
      <c r="ERC55" s="43"/>
      <c r="ERD55" s="43"/>
      <c r="ERE55" s="43"/>
      <c r="ERF55" s="43"/>
      <c r="ERG55" s="43"/>
      <c r="ERH55" s="43"/>
      <c r="ERI55" s="43"/>
      <c r="ERJ55" s="43"/>
      <c r="ERK55" s="43"/>
      <c r="ERL55" s="43"/>
      <c r="ERM55" s="43"/>
      <c r="ERN55" s="43"/>
      <c r="ERO55" s="43"/>
      <c r="ERP55" s="43"/>
      <c r="ERQ55" s="43"/>
      <c r="ERR55" s="43"/>
      <c r="ERS55" s="43"/>
      <c r="ERT55" s="43"/>
      <c r="ERU55" s="43"/>
      <c r="ERV55" s="43"/>
      <c r="ERW55" s="43"/>
      <c r="ERX55" s="43"/>
      <c r="ERY55" s="43"/>
      <c r="ERZ55" s="43"/>
      <c r="ESA55" s="43"/>
      <c r="ESB55" s="43"/>
      <c r="ESC55" s="43"/>
      <c r="ESD55" s="43"/>
      <c r="ESE55" s="43"/>
      <c r="ESF55" s="43"/>
      <c r="ESG55" s="43"/>
      <c r="ESH55" s="43"/>
      <c r="ESI55" s="43"/>
      <c r="ESJ55" s="43"/>
      <c r="ESK55" s="43"/>
      <c r="ESL55" s="43"/>
      <c r="ESM55" s="43"/>
      <c r="ESN55" s="43"/>
      <c r="ESO55" s="43"/>
      <c r="ESP55" s="43"/>
      <c r="ESQ55" s="43"/>
      <c r="ESR55" s="43"/>
      <c r="ESS55" s="43"/>
      <c r="EST55" s="43"/>
      <c r="ESU55" s="43"/>
      <c r="ESV55" s="43"/>
      <c r="ESW55" s="43"/>
      <c r="ESX55" s="43"/>
      <c r="ESY55" s="43"/>
      <c r="ESZ55" s="43"/>
      <c r="ETA55" s="43"/>
      <c r="ETB55" s="43"/>
      <c r="ETC55" s="43"/>
      <c r="ETD55" s="43"/>
      <c r="ETE55" s="43"/>
      <c r="ETF55" s="43"/>
      <c r="ETG55" s="43"/>
      <c r="ETH55" s="43"/>
      <c r="ETI55" s="43"/>
      <c r="ETJ55" s="43"/>
      <c r="ETK55" s="43"/>
      <c r="ETL55" s="43"/>
      <c r="ETM55" s="43"/>
      <c r="ETN55" s="43"/>
      <c r="ETO55" s="43"/>
      <c r="ETP55" s="43"/>
      <c r="ETQ55" s="43"/>
      <c r="ETR55" s="43"/>
      <c r="ETS55" s="43"/>
      <c r="ETT55" s="43"/>
      <c r="ETU55" s="43"/>
      <c r="ETV55" s="43"/>
      <c r="ETW55" s="43"/>
      <c r="ETX55" s="43"/>
      <c r="ETY55" s="43"/>
      <c r="ETZ55" s="43"/>
      <c r="EUA55" s="43"/>
      <c r="EUB55" s="43"/>
      <c r="EUC55" s="43"/>
      <c r="EUD55" s="43"/>
      <c r="EUE55" s="43"/>
      <c r="EUF55" s="43"/>
      <c r="EUG55" s="43"/>
      <c r="EUH55" s="43"/>
      <c r="EUI55" s="43"/>
      <c r="EUJ55" s="43"/>
      <c r="EUK55" s="43"/>
      <c r="EUL55" s="43"/>
      <c r="EUM55" s="43"/>
      <c r="EUN55" s="43"/>
      <c r="EUO55" s="43"/>
      <c r="EUP55" s="43"/>
      <c r="EUQ55" s="43"/>
      <c r="EUR55" s="43"/>
      <c r="EUS55" s="43"/>
      <c r="EUT55" s="43"/>
      <c r="EUU55" s="43"/>
      <c r="EUV55" s="43"/>
      <c r="EUW55" s="43"/>
      <c r="EUX55" s="43"/>
      <c r="EUY55" s="43"/>
      <c r="EUZ55" s="43"/>
      <c r="EVA55" s="43"/>
      <c r="EVB55" s="43"/>
      <c r="EVC55" s="43"/>
      <c r="EVD55" s="43"/>
      <c r="EVE55" s="43"/>
      <c r="EVF55" s="43"/>
      <c r="EVG55" s="43"/>
      <c r="EVH55" s="43"/>
      <c r="EVI55" s="43"/>
      <c r="EVJ55" s="43"/>
      <c r="EVK55" s="43"/>
      <c r="EVL55" s="43"/>
      <c r="EVM55" s="43"/>
      <c r="EVN55" s="43"/>
      <c r="EVO55" s="43"/>
      <c r="EVP55" s="43"/>
      <c r="EVQ55" s="43"/>
      <c r="EVR55" s="43"/>
      <c r="EVS55" s="43"/>
      <c r="EVT55" s="43"/>
      <c r="EVU55" s="43"/>
      <c r="EVV55" s="43"/>
      <c r="EVW55" s="43"/>
      <c r="EVX55" s="43"/>
      <c r="EVY55" s="43"/>
      <c r="EVZ55" s="43"/>
      <c r="EWA55" s="43"/>
      <c r="EWB55" s="43"/>
      <c r="EWC55" s="43"/>
      <c r="EWD55" s="43"/>
      <c r="EWE55" s="43"/>
      <c r="EWF55" s="43"/>
      <c r="EWG55" s="43"/>
      <c r="EWH55" s="43"/>
      <c r="EWI55" s="43"/>
      <c r="EWJ55" s="43"/>
      <c r="EWK55" s="43"/>
      <c r="EWL55" s="43"/>
      <c r="EWM55" s="43"/>
      <c r="EWN55" s="43"/>
      <c r="EWO55" s="43"/>
      <c r="EWP55" s="43"/>
      <c r="EWQ55" s="43"/>
      <c r="EWR55" s="43"/>
      <c r="EWS55" s="43"/>
      <c r="EWT55" s="43"/>
      <c r="EWU55" s="43"/>
      <c r="EWV55" s="43"/>
      <c r="EWW55" s="43"/>
      <c r="EWX55" s="43"/>
      <c r="EWY55" s="43"/>
      <c r="EWZ55" s="43"/>
      <c r="EXA55" s="43"/>
      <c r="EXB55" s="43"/>
      <c r="EXC55" s="43"/>
      <c r="EXD55" s="43"/>
      <c r="EXE55" s="43"/>
      <c r="EXF55" s="43"/>
      <c r="EXG55" s="43"/>
      <c r="EXH55" s="43"/>
      <c r="EXI55" s="43"/>
      <c r="EXJ55" s="43"/>
      <c r="EXK55" s="43"/>
      <c r="EXL55" s="43"/>
      <c r="EXM55" s="43"/>
      <c r="EXN55" s="43"/>
      <c r="EXO55" s="43"/>
      <c r="EXP55" s="43"/>
      <c r="EXQ55" s="43"/>
      <c r="EXR55" s="43"/>
      <c r="EXS55" s="43"/>
      <c r="EXT55" s="43"/>
      <c r="EXU55" s="43"/>
      <c r="EXV55" s="43"/>
      <c r="EXW55" s="43"/>
      <c r="EXX55" s="43"/>
      <c r="EXY55" s="43"/>
      <c r="EXZ55" s="43"/>
      <c r="EYA55" s="43"/>
      <c r="EYB55" s="43"/>
      <c r="EYC55" s="43"/>
      <c r="EYD55" s="43"/>
      <c r="EYE55" s="43"/>
      <c r="EYF55" s="43"/>
      <c r="EYG55" s="43"/>
      <c r="EYH55" s="43"/>
      <c r="EYI55" s="43"/>
      <c r="EYJ55" s="43"/>
      <c r="EYK55" s="43"/>
      <c r="EYL55" s="43"/>
      <c r="EYM55" s="43"/>
      <c r="EYN55" s="43"/>
      <c r="EYO55" s="43"/>
      <c r="EYP55" s="43"/>
      <c r="EYQ55" s="43"/>
      <c r="EYR55" s="43"/>
      <c r="EYS55" s="43"/>
      <c r="EYT55" s="43"/>
      <c r="EYU55" s="43"/>
      <c r="EYV55" s="43"/>
      <c r="EYW55" s="43"/>
      <c r="EYX55" s="43"/>
      <c r="EYY55" s="43"/>
      <c r="EYZ55" s="43"/>
      <c r="EZA55" s="43"/>
      <c r="EZB55" s="43"/>
      <c r="EZC55" s="43"/>
      <c r="EZD55" s="43"/>
      <c r="EZE55" s="43"/>
      <c r="EZF55" s="43"/>
      <c r="EZG55" s="43"/>
      <c r="EZH55" s="43"/>
      <c r="EZI55" s="43"/>
      <c r="EZJ55" s="43"/>
      <c r="EZK55" s="43"/>
      <c r="EZL55" s="43"/>
      <c r="EZM55" s="43"/>
      <c r="EZN55" s="43"/>
      <c r="EZO55" s="43"/>
      <c r="EZP55" s="43"/>
      <c r="EZQ55" s="43"/>
      <c r="EZR55" s="43"/>
      <c r="EZS55" s="43"/>
      <c r="EZT55" s="43"/>
      <c r="EZU55" s="43"/>
      <c r="EZV55" s="43"/>
      <c r="EZW55" s="43"/>
      <c r="EZX55" s="43"/>
      <c r="EZY55" s="43"/>
      <c r="EZZ55" s="43"/>
      <c r="FAA55" s="43"/>
      <c r="FAB55" s="43"/>
      <c r="FAC55" s="43"/>
      <c r="FAD55" s="43"/>
      <c r="FAE55" s="43"/>
      <c r="FAF55" s="43"/>
      <c r="FAG55" s="43"/>
      <c r="FAH55" s="43"/>
      <c r="FAI55" s="43"/>
      <c r="FAJ55" s="43"/>
      <c r="FAK55" s="43"/>
      <c r="FAL55" s="43"/>
      <c r="FAM55" s="43"/>
      <c r="FAN55" s="43"/>
      <c r="FAO55" s="43"/>
      <c r="FAP55" s="43"/>
      <c r="FAQ55" s="43"/>
      <c r="FAR55" s="43"/>
      <c r="FAS55" s="43"/>
      <c r="FAT55" s="43"/>
      <c r="FAU55" s="43"/>
      <c r="FAV55" s="43"/>
      <c r="FAW55" s="43"/>
      <c r="FAX55" s="43"/>
      <c r="FAY55" s="43"/>
      <c r="FAZ55" s="43"/>
      <c r="FBA55" s="43"/>
      <c r="FBB55" s="43"/>
      <c r="FBC55" s="43"/>
      <c r="FBD55" s="43"/>
      <c r="FBE55" s="43"/>
      <c r="FBF55" s="43"/>
      <c r="FBG55" s="43"/>
      <c r="FBH55" s="43"/>
      <c r="FBI55" s="43"/>
      <c r="FBJ55" s="43"/>
      <c r="FBK55" s="43"/>
      <c r="FBL55" s="43"/>
      <c r="FBM55" s="43"/>
      <c r="FBN55" s="43"/>
      <c r="FBO55" s="43"/>
      <c r="FBP55" s="43"/>
      <c r="FBQ55" s="43"/>
      <c r="FBR55" s="43"/>
      <c r="FBS55" s="43"/>
      <c r="FBT55" s="43"/>
      <c r="FBU55" s="43"/>
      <c r="FBV55" s="43"/>
      <c r="FBW55" s="43"/>
      <c r="FBX55" s="43"/>
      <c r="FBY55" s="43"/>
      <c r="FBZ55" s="43"/>
      <c r="FCA55" s="43"/>
      <c r="FCB55" s="43"/>
      <c r="FCC55" s="43"/>
      <c r="FCD55" s="43"/>
      <c r="FCE55" s="43"/>
      <c r="FCF55" s="43"/>
      <c r="FCG55" s="43"/>
      <c r="FCH55" s="43"/>
      <c r="FCI55" s="43"/>
      <c r="FCJ55" s="43"/>
      <c r="FCK55" s="43"/>
      <c r="FCL55" s="43"/>
      <c r="FCM55" s="43"/>
      <c r="FCN55" s="43"/>
      <c r="FCO55" s="43"/>
      <c r="FCP55" s="43"/>
      <c r="FCQ55" s="43"/>
      <c r="FCR55" s="43"/>
      <c r="FCS55" s="43"/>
      <c r="FCT55" s="43"/>
      <c r="FCU55" s="43"/>
      <c r="FCV55" s="43"/>
      <c r="FCW55" s="43"/>
      <c r="FCX55" s="43"/>
      <c r="FCY55" s="43"/>
      <c r="FCZ55" s="43"/>
      <c r="FDA55" s="43"/>
      <c r="FDB55" s="43"/>
      <c r="FDC55" s="43"/>
      <c r="FDD55" s="43"/>
      <c r="FDE55" s="43"/>
      <c r="FDF55" s="43"/>
      <c r="FDG55" s="43"/>
      <c r="FDH55" s="43"/>
      <c r="FDI55" s="43"/>
      <c r="FDJ55" s="43"/>
      <c r="FDK55" s="43"/>
      <c r="FDL55" s="43"/>
      <c r="FDM55" s="43"/>
      <c r="FDN55" s="43"/>
      <c r="FDO55" s="43"/>
      <c r="FDP55" s="43"/>
      <c r="FDQ55" s="43"/>
      <c r="FDR55" s="43"/>
      <c r="FDS55" s="43"/>
      <c r="FDT55" s="43"/>
      <c r="FDU55" s="43"/>
      <c r="FDV55" s="43"/>
      <c r="FDW55" s="43"/>
      <c r="FDX55" s="43"/>
      <c r="FDY55" s="43"/>
      <c r="FDZ55" s="43"/>
      <c r="FEA55" s="43"/>
      <c r="FEB55" s="43"/>
      <c r="FEC55" s="43"/>
      <c r="FED55" s="43"/>
      <c r="FEE55" s="43"/>
      <c r="FEF55" s="43"/>
      <c r="FEG55" s="43"/>
      <c r="FEH55" s="43"/>
      <c r="FEI55" s="43"/>
      <c r="FEJ55" s="43"/>
      <c r="FEK55" s="43"/>
      <c r="FEL55" s="43"/>
      <c r="FEM55" s="43"/>
      <c r="FEN55" s="43"/>
      <c r="FEO55" s="43"/>
      <c r="FEP55" s="43"/>
      <c r="FEQ55" s="43"/>
      <c r="FER55" s="43"/>
      <c r="FES55" s="43"/>
      <c r="FET55" s="43"/>
      <c r="FEU55" s="43"/>
      <c r="FEV55" s="43"/>
      <c r="FEW55" s="43"/>
      <c r="FEX55" s="43"/>
      <c r="FEY55" s="43"/>
      <c r="FEZ55" s="43"/>
      <c r="FFA55" s="43"/>
      <c r="FFB55" s="43"/>
      <c r="FFC55" s="43"/>
      <c r="FFD55" s="43"/>
      <c r="FFE55" s="43"/>
      <c r="FFF55" s="43"/>
      <c r="FFG55" s="43"/>
      <c r="FFH55" s="43"/>
      <c r="FFI55" s="43"/>
      <c r="FFJ55" s="43"/>
      <c r="FFK55" s="43"/>
      <c r="FFL55" s="43"/>
      <c r="FFM55" s="43"/>
      <c r="FFN55" s="43"/>
      <c r="FFO55" s="43"/>
      <c r="FFP55" s="43"/>
      <c r="FFQ55" s="43"/>
      <c r="FFR55" s="43"/>
      <c r="FFS55" s="43"/>
      <c r="FFT55" s="43"/>
      <c r="FFU55" s="43"/>
      <c r="FFV55" s="43"/>
      <c r="FFW55" s="43"/>
      <c r="FFX55" s="43"/>
      <c r="FFY55" s="43"/>
      <c r="FFZ55" s="43"/>
      <c r="FGA55" s="43"/>
      <c r="FGB55" s="43"/>
      <c r="FGC55" s="43"/>
      <c r="FGD55" s="43"/>
      <c r="FGE55" s="43"/>
      <c r="FGF55" s="43"/>
      <c r="FGG55" s="43"/>
      <c r="FGH55" s="43"/>
      <c r="FGI55" s="43"/>
      <c r="FGJ55" s="43"/>
      <c r="FGK55" s="43"/>
      <c r="FGL55" s="43"/>
      <c r="FGM55" s="43"/>
      <c r="FGN55" s="43"/>
      <c r="FGO55" s="43"/>
      <c r="FGP55" s="43"/>
      <c r="FGQ55" s="43"/>
      <c r="FGR55" s="43"/>
      <c r="FGS55" s="43"/>
      <c r="FGT55" s="43"/>
      <c r="FGU55" s="43"/>
      <c r="FGV55" s="43"/>
      <c r="FGW55" s="43"/>
      <c r="FGX55" s="43"/>
      <c r="FGY55" s="43"/>
      <c r="FGZ55" s="43"/>
      <c r="FHA55" s="43"/>
      <c r="FHB55" s="43"/>
      <c r="FHC55" s="43"/>
      <c r="FHD55" s="43"/>
      <c r="FHE55" s="43"/>
      <c r="FHF55" s="43"/>
      <c r="FHG55" s="43"/>
      <c r="FHH55" s="43"/>
      <c r="FHI55" s="43"/>
      <c r="FHJ55" s="43"/>
      <c r="FHK55" s="43"/>
      <c r="FHL55" s="43"/>
      <c r="FHM55" s="43"/>
      <c r="FHN55" s="43"/>
      <c r="FHO55" s="43"/>
      <c r="FHP55" s="43"/>
      <c r="FHQ55" s="43"/>
      <c r="FHR55" s="43"/>
      <c r="FHS55" s="43"/>
      <c r="FHT55" s="43"/>
      <c r="FHU55" s="43"/>
      <c r="FHV55" s="43"/>
      <c r="FHW55" s="43"/>
      <c r="FHX55" s="43"/>
      <c r="FHY55" s="43"/>
      <c r="FHZ55" s="43"/>
      <c r="FIA55" s="43"/>
      <c r="FIB55" s="43"/>
      <c r="FIC55" s="43"/>
      <c r="FID55" s="43"/>
      <c r="FIE55" s="43"/>
      <c r="FIF55" s="43"/>
      <c r="FIG55" s="43"/>
      <c r="FIH55" s="43"/>
      <c r="FII55" s="43"/>
      <c r="FIJ55" s="43"/>
      <c r="FIK55" s="43"/>
      <c r="FIL55" s="43"/>
      <c r="FIM55" s="43"/>
      <c r="FIN55" s="43"/>
      <c r="FIO55" s="43"/>
      <c r="FIP55" s="43"/>
      <c r="FIQ55" s="43"/>
      <c r="FIR55" s="43"/>
      <c r="FIS55" s="43"/>
      <c r="FIT55" s="43"/>
      <c r="FIU55" s="43"/>
      <c r="FIV55" s="43"/>
      <c r="FIW55" s="43"/>
      <c r="FIX55" s="43"/>
      <c r="FIY55" s="43"/>
      <c r="FIZ55" s="43"/>
      <c r="FJA55" s="43"/>
      <c r="FJB55" s="43"/>
      <c r="FJC55" s="43"/>
      <c r="FJD55" s="43"/>
      <c r="FJE55" s="43"/>
      <c r="FJF55" s="43"/>
      <c r="FJG55" s="43"/>
      <c r="FJH55" s="43"/>
      <c r="FJI55" s="43"/>
      <c r="FJJ55" s="43"/>
      <c r="FJK55" s="43"/>
      <c r="FJL55" s="43"/>
      <c r="FJM55" s="43"/>
      <c r="FJN55" s="43"/>
      <c r="FJO55" s="43"/>
      <c r="FJP55" s="43"/>
      <c r="FJQ55" s="43"/>
      <c r="FJR55" s="43"/>
      <c r="FJS55" s="43"/>
      <c r="FJT55" s="43"/>
      <c r="FJU55" s="43"/>
      <c r="FJV55" s="43"/>
      <c r="FJW55" s="43"/>
      <c r="FJX55" s="43"/>
      <c r="FJY55" s="43"/>
      <c r="FJZ55" s="43"/>
      <c r="FKA55" s="43"/>
      <c r="FKB55" s="43"/>
      <c r="FKC55" s="43"/>
      <c r="FKD55" s="43"/>
      <c r="FKE55" s="43"/>
      <c r="FKF55" s="43"/>
      <c r="FKG55" s="43"/>
      <c r="FKH55" s="43"/>
      <c r="FKI55" s="43"/>
      <c r="FKJ55" s="43"/>
      <c r="FKK55" s="43"/>
      <c r="FKL55" s="43"/>
      <c r="FKM55" s="43"/>
      <c r="FKN55" s="43"/>
      <c r="FKO55" s="43"/>
      <c r="FKP55" s="43"/>
      <c r="FKQ55" s="43"/>
      <c r="FKR55" s="43"/>
      <c r="FKS55" s="43"/>
      <c r="FKT55" s="43"/>
      <c r="FKU55" s="43"/>
      <c r="FKV55" s="43"/>
      <c r="FKW55" s="43"/>
      <c r="FKX55" s="43"/>
      <c r="FKY55" s="43"/>
      <c r="FKZ55" s="43"/>
      <c r="FLA55" s="43"/>
      <c r="FLB55" s="43"/>
      <c r="FLC55" s="43"/>
      <c r="FLD55" s="43"/>
      <c r="FLE55" s="43"/>
      <c r="FLF55" s="43"/>
      <c r="FLG55" s="43"/>
      <c r="FLH55" s="43"/>
      <c r="FLI55" s="43"/>
      <c r="FLJ55" s="43"/>
      <c r="FLK55" s="43"/>
      <c r="FLL55" s="43"/>
      <c r="FLM55" s="43"/>
      <c r="FLN55" s="43"/>
      <c r="FLO55" s="43"/>
      <c r="FLP55" s="43"/>
      <c r="FLQ55" s="43"/>
      <c r="FLR55" s="43"/>
      <c r="FLS55" s="43"/>
      <c r="FLT55" s="43"/>
      <c r="FLU55" s="43"/>
      <c r="FLV55" s="43"/>
      <c r="FLW55" s="43"/>
      <c r="FLX55" s="43"/>
      <c r="FLY55" s="43"/>
      <c r="FLZ55" s="43"/>
      <c r="FMA55" s="43"/>
      <c r="FMB55" s="43"/>
      <c r="FMC55" s="43"/>
      <c r="FMD55" s="43"/>
      <c r="FME55" s="43"/>
      <c r="FMF55" s="43"/>
      <c r="FMG55" s="43"/>
      <c r="FMH55" s="43"/>
      <c r="FMI55" s="43"/>
      <c r="FMJ55" s="43"/>
      <c r="FMK55" s="43"/>
      <c r="FML55" s="43"/>
      <c r="FMM55" s="43"/>
      <c r="FMN55" s="43"/>
      <c r="FMO55" s="43"/>
      <c r="FMP55" s="43"/>
      <c r="FMQ55" s="43"/>
      <c r="FMR55" s="43"/>
      <c r="FMS55" s="43"/>
      <c r="FMT55" s="43"/>
      <c r="FMU55" s="43"/>
      <c r="FMV55" s="43"/>
      <c r="FMW55" s="43"/>
      <c r="FMX55" s="43"/>
      <c r="FMY55" s="43"/>
      <c r="FMZ55" s="43"/>
      <c r="FNA55" s="43"/>
      <c r="FNB55" s="43"/>
      <c r="FNC55" s="43"/>
      <c r="FND55" s="43"/>
      <c r="FNE55" s="43"/>
      <c r="FNF55" s="43"/>
      <c r="FNG55" s="43"/>
      <c r="FNH55" s="43"/>
      <c r="FNI55" s="43"/>
      <c r="FNJ55" s="43"/>
      <c r="FNK55" s="43"/>
      <c r="FNL55" s="43"/>
      <c r="FNM55" s="43"/>
      <c r="FNN55" s="43"/>
      <c r="FNO55" s="43"/>
      <c r="FNP55" s="43"/>
      <c r="FNQ55" s="43"/>
      <c r="FNR55" s="43"/>
      <c r="FNS55" s="43"/>
      <c r="FNT55" s="43"/>
      <c r="FNU55" s="43"/>
      <c r="FNV55" s="43"/>
      <c r="FNW55" s="43"/>
      <c r="FNX55" s="43"/>
      <c r="FNY55" s="43"/>
      <c r="FNZ55" s="43"/>
      <c r="FOA55" s="43"/>
      <c r="FOB55" s="43"/>
      <c r="FOC55" s="43"/>
      <c r="FOD55" s="43"/>
      <c r="FOE55" s="43"/>
      <c r="FOF55" s="43"/>
      <c r="FOG55" s="43"/>
      <c r="FOH55" s="43"/>
      <c r="FOI55" s="43"/>
      <c r="FOJ55" s="43"/>
      <c r="FOK55" s="43"/>
      <c r="FOL55" s="43"/>
      <c r="FOM55" s="43"/>
      <c r="FON55" s="43"/>
      <c r="FOO55" s="43"/>
      <c r="FOP55" s="43"/>
      <c r="FOQ55" s="43"/>
      <c r="FOR55" s="43"/>
      <c r="FOS55" s="43"/>
      <c r="FOT55" s="43"/>
      <c r="FOU55" s="43"/>
      <c r="FOV55" s="43"/>
      <c r="FOW55" s="43"/>
      <c r="FOX55" s="43"/>
      <c r="FOY55" s="43"/>
      <c r="FOZ55" s="43"/>
      <c r="FPA55" s="43"/>
      <c r="FPB55" s="43"/>
      <c r="FPC55" s="43"/>
      <c r="FPD55" s="43"/>
      <c r="FPE55" s="43"/>
      <c r="FPF55" s="43"/>
      <c r="FPG55" s="43"/>
      <c r="FPH55" s="43"/>
      <c r="FPI55" s="43"/>
      <c r="FPJ55" s="43"/>
      <c r="FPK55" s="43"/>
      <c r="FPL55" s="43"/>
      <c r="FPM55" s="43"/>
      <c r="FPN55" s="43"/>
      <c r="FPO55" s="43"/>
      <c r="FPP55" s="43"/>
      <c r="FPQ55" s="43"/>
      <c r="FPR55" s="43"/>
      <c r="FPS55" s="43"/>
      <c r="FPT55" s="43"/>
      <c r="FPU55" s="43"/>
      <c r="FPV55" s="43"/>
      <c r="FPW55" s="43"/>
      <c r="FPX55" s="43"/>
      <c r="FPY55" s="43"/>
      <c r="FPZ55" s="43"/>
      <c r="FQA55" s="43"/>
      <c r="FQB55" s="43"/>
      <c r="FQC55" s="43"/>
      <c r="FQD55" s="43"/>
      <c r="FQE55" s="43"/>
      <c r="FQF55" s="43"/>
      <c r="FQG55" s="43"/>
      <c r="FQH55" s="43"/>
      <c r="FQI55" s="43"/>
      <c r="FQJ55" s="43"/>
      <c r="FQK55" s="43"/>
      <c r="FQL55" s="43"/>
      <c r="FQM55" s="43"/>
      <c r="FQN55" s="43"/>
      <c r="FQO55" s="43"/>
      <c r="FQP55" s="43"/>
      <c r="FQQ55" s="43"/>
      <c r="FQR55" s="43"/>
      <c r="FQS55" s="43"/>
      <c r="FQT55" s="43"/>
      <c r="FQU55" s="43"/>
      <c r="FQV55" s="43"/>
      <c r="FQW55" s="43"/>
      <c r="FQX55" s="43"/>
      <c r="FQY55" s="43"/>
      <c r="FQZ55" s="43"/>
      <c r="FRA55" s="43"/>
      <c r="FRB55" s="43"/>
      <c r="FRC55" s="43"/>
      <c r="FRD55" s="43"/>
      <c r="FRE55" s="43"/>
      <c r="FRF55" s="43"/>
      <c r="FRG55" s="43"/>
      <c r="FRH55" s="43"/>
      <c r="FRI55" s="43"/>
      <c r="FRJ55" s="43"/>
      <c r="FRK55" s="43"/>
      <c r="FRL55" s="43"/>
      <c r="FRM55" s="43"/>
      <c r="FRN55" s="43"/>
      <c r="FRO55" s="43"/>
      <c r="FRP55" s="43"/>
      <c r="FRQ55" s="43"/>
      <c r="FRR55" s="43"/>
      <c r="FRS55" s="43"/>
      <c r="FRT55" s="43"/>
      <c r="FRU55" s="43"/>
      <c r="FRV55" s="43"/>
      <c r="FRW55" s="43"/>
      <c r="FRX55" s="43"/>
      <c r="FRY55" s="43"/>
      <c r="FRZ55" s="43"/>
      <c r="FSA55" s="43"/>
      <c r="FSB55" s="43"/>
      <c r="FSC55" s="43"/>
      <c r="FSD55" s="43"/>
      <c r="FSE55" s="43"/>
      <c r="FSF55" s="43"/>
      <c r="FSG55" s="43"/>
      <c r="FSH55" s="43"/>
      <c r="FSI55" s="43"/>
      <c r="FSJ55" s="43"/>
      <c r="FSK55" s="43"/>
      <c r="FSL55" s="43"/>
      <c r="FSM55" s="43"/>
      <c r="FSN55" s="43"/>
      <c r="FSO55" s="43"/>
      <c r="FSP55" s="43"/>
      <c r="FSQ55" s="43"/>
      <c r="FSR55" s="43"/>
      <c r="FSS55" s="43"/>
      <c r="FST55" s="43"/>
      <c r="FSU55" s="43"/>
      <c r="FSV55" s="43"/>
      <c r="FSW55" s="43"/>
      <c r="FSX55" s="43"/>
      <c r="FSY55" s="43"/>
      <c r="FSZ55" s="43"/>
      <c r="FTA55" s="43"/>
      <c r="FTB55" s="43"/>
      <c r="FTC55" s="43"/>
      <c r="FTD55" s="43"/>
      <c r="FTE55" s="43"/>
      <c r="FTF55" s="43"/>
      <c r="FTG55" s="43"/>
      <c r="FTH55" s="43"/>
      <c r="FTI55" s="43"/>
      <c r="FTJ55" s="43"/>
      <c r="FTK55" s="43"/>
      <c r="FTL55" s="43"/>
      <c r="FTM55" s="43"/>
      <c r="FTN55" s="43"/>
      <c r="FTO55" s="43"/>
      <c r="FTP55" s="43"/>
      <c r="FTQ55" s="43"/>
      <c r="FTR55" s="43"/>
      <c r="FTS55" s="43"/>
      <c r="FTT55" s="43"/>
      <c r="FTU55" s="43"/>
      <c r="FTV55" s="43"/>
      <c r="FTW55" s="43"/>
      <c r="FTX55" s="43"/>
      <c r="FTY55" s="43"/>
      <c r="FTZ55" s="43"/>
      <c r="FUA55" s="43"/>
      <c r="FUB55" s="43"/>
      <c r="FUC55" s="43"/>
      <c r="FUD55" s="43"/>
      <c r="FUE55" s="43"/>
      <c r="FUF55" s="43"/>
      <c r="FUG55" s="43"/>
      <c r="FUH55" s="43"/>
      <c r="FUI55" s="43"/>
      <c r="FUJ55" s="43"/>
      <c r="FUK55" s="43"/>
      <c r="FUL55" s="43"/>
      <c r="FUM55" s="43"/>
      <c r="FUN55" s="43"/>
      <c r="FUO55" s="43"/>
      <c r="FUP55" s="43"/>
      <c r="FUQ55" s="43"/>
      <c r="FUR55" s="43"/>
      <c r="FUS55" s="43"/>
      <c r="FUT55" s="43"/>
      <c r="FUU55" s="43"/>
      <c r="FUV55" s="43"/>
      <c r="FUW55" s="43"/>
      <c r="FUX55" s="43"/>
      <c r="FUY55" s="43"/>
      <c r="FUZ55" s="43"/>
      <c r="FVA55" s="43"/>
      <c r="FVB55" s="43"/>
      <c r="FVC55" s="43"/>
      <c r="FVD55" s="43"/>
      <c r="FVE55" s="43"/>
      <c r="FVF55" s="43"/>
      <c r="FVG55" s="43"/>
      <c r="FVH55" s="43"/>
      <c r="FVI55" s="43"/>
      <c r="FVJ55" s="43"/>
      <c r="FVK55" s="43"/>
      <c r="FVL55" s="43"/>
      <c r="FVM55" s="43"/>
      <c r="FVN55" s="43"/>
      <c r="FVO55" s="43"/>
      <c r="FVP55" s="43"/>
      <c r="FVQ55" s="43"/>
      <c r="FVR55" s="43"/>
      <c r="FVS55" s="43"/>
      <c r="FVT55" s="43"/>
      <c r="FVU55" s="43"/>
      <c r="FVV55" s="43"/>
      <c r="FVW55" s="43"/>
      <c r="FVX55" s="43"/>
      <c r="FVY55" s="43"/>
      <c r="FVZ55" s="43"/>
      <c r="FWA55" s="43"/>
      <c r="FWB55" s="43"/>
      <c r="FWC55" s="43"/>
      <c r="FWD55" s="43"/>
      <c r="FWE55" s="43"/>
      <c r="FWF55" s="43"/>
      <c r="FWG55" s="43"/>
      <c r="FWH55" s="43"/>
      <c r="FWI55" s="43"/>
      <c r="FWJ55" s="43"/>
      <c r="FWK55" s="43"/>
      <c r="FWL55" s="43"/>
      <c r="FWM55" s="43"/>
      <c r="FWN55" s="43"/>
      <c r="FWO55" s="43"/>
      <c r="FWP55" s="43"/>
      <c r="FWQ55" s="43"/>
      <c r="FWR55" s="43"/>
      <c r="FWS55" s="43"/>
      <c r="FWT55" s="43"/>
      <c r="FWU55" s="43"/>
      <c r="FWV55" s="43"/>
      <c r="FWW55" s="43"/>
      <c r="FWX55" s="43"/>
      <c r="FWY55" s="43"/>
      <c r="FWZ55" s="43"/>
      <c r="FXA55" s="43"/>
      <c r="FXB55" s="43"/>
      <c r="FXC55" s="43"/>
      <c r="FXD55" s="43"/>
      <c r="FXE55" s="43"/>
      <c r="FXF55" s="43"/>
      <c r="FXG55" s="43"/>
      <c r="FXH55" s="43"/>
      <c r="FXI55" s="43"/>
      <c r="FXJ55" s="43"/>
      <c r="FXK55" s="43"/>
      <c r="FXL55" s="43"/>
      <c r="FXM55" s="43"/>
      <c r="FXN55" s="43"/>
      <c r="FXO55" s="43"/>
      <c r="FXP55" s="43"/>
      <c r="FXQ55" s="43"/>
      <c r="FXR55" s="43"/>
      <c r="FXS55" s="43"/>
      <c r="FXT55" s="43"/>
      <c r="FXU55" s="43"/>
      <c r="FXV55" s="43"/>
      <c r="FXW55" s="43"/>
      <c r="FXX55" s="43"/>
      <c r="FXY55" s="43"/>
      <c r="FXZ55" s="43"/>
      <c r="FYA55" s="43"/>
      <c r="FYB55" s="43"/>
      <c r="FYC55" s="43"/>
      <c r="FYD55" s="43"/>
      <c r="FYE55" s="43"/>
      <c r="FYF55" s="43"/>
      <c r="FYG55" s="43"/>
      <c r="FYH55" s="43"/>
      <c r="FYI55" s="43"/>
      <c r="FYJ55" s="43"/>
      <c r="FYK55" s="43"/>
      <c r="FYL55" s="43"/>
      <c r="FYM55" s="43"/>
      <c r="FYN55" s="43"/>
      <c r="FYO55" s="43"/>
      <c r="FYP55" s="43"/>
      <c r="FYQ55" s="43"/>
      <c r="FYR55" s="43"/>
      <c r="FYS55" s="43"/>
      <c r="FYT55" s="43"/>
      <c r="FYU55" s="43"/>
      <c r="FYV55" s="43"/>
      <c r="FYW55" s="43"/>
      <c r="FYX55" s="43"/>
      <c r="FYY55" s="43"/>
      <c r="FYZ55" s="43"/>
      <c r="FZA55" s="43"/>
      <c r="FZB55" s="43"/>
      <c r="FZC55" s="43"/>
      <c r="FZD55" s="43"/>
      <c r="FZE55" s="43"/>
      <c r="FZF55" s="43"/>
      <c r="FZG55" s="43"/>
      <c r="FZH55" s="43"/>
      <c r="FZI55" s="43"/>
      <c r="FZJ55" s="43"/>
      <c r="FZK55" s="43"/>
      <c r="FZL55" s="43"/>
      <c r="FZM55" s="43"/>
      <c r="FZN55" s="43"/>
      <c r="FZO55" s="43"/>
      <c r="FZP55" s="43"/>
      <c r="FZQ55" s="43"/>
      <c r="FZR55" s="43"/>
      <c r="FZS55" s="43"/>
      <c r="FZT55" s="43"/>
      <c r="FZU55" s="43"/>
      <c r="FZV55" s="43"/>
      <c r="FZW55" s="43"/>
      <c r="FZX55" s="43"/>
      <c r="FZY55" s="43"/>
      <c r="FZZ55" s="43"/>
      <c r="GAA55" s="43"/>
      <c r="GAB55" s="43"/>
      <c r="GAC55" s="43"/>
      <c r="GAD55" s="43"/>
      <c r="GAE55" s="43"/>
      <c r="GAF55" s="43"/>
      <c r="GAG55" s="43"/>
      <c r="GAH55" s="43"/>
      <c r="GAI55" s="43"/>
      <c r="GAJ55" s="43"/>
      <c r="GAK55" s="43"/>
      <c r="GAL55" s="43"/>
      <c r="GAM55" s="43"/>
      <c r="GAN55" s="43"/>
      <c r="GAO55" s="43"/>
      <c r="GAP55" s="43"/>
      <c r="GAQ55" s="43"/>
      <c r="GAR55" s="43"/>
      <c r="GAS55" s="43"/>
      <c r="GAT55" s="43"/>
      <c r="GAU55" s="43"/>
      <c r="GAV55" s="43"/>
      <c r="GAW55" s="43"/>
      <c r="GAX55" s="43"/>
      <c r="GAY55" s="43"/>
      <c r="GAZ55" s="43"/>
      <c r="GBA55" s="43"/>
      <c r="GBB55" s="43"/>
      <c r="GBC55" s="43"/>
      <c r="GBD55" s="43"/>
      <c r="GBE55" s="43"/>
      <c r="GBF55" s="43"/>
      <c r="GBG55" s="43"/>
      <c r="GBH55" s="43"/>
      <c r="GBI55" s="43"/>
      <c r="GBJ55" s="43"/>
      <c r="GBK55" s="43"/>
      <c r="GBL55" s="43"/>
      <c r="GBM55" s="43"/>
      <c r="GBN55" s="43"/>
      <c r="GBO55" s="43"/>
      <c r="GBP55" s="43"/>
      <c r="GBQ55" s="43"/>
      <c r="GBR55" s="43"/>
      <c r="GBS55" s="43"/>
      <c r="GBT55" s="43"/>
      <c r="GBU55" s="43"/>
      <c r="GBV55" s="43"/>
      <c r="GBW55" s="43"/>
      <c r="GBX55" s="43"/>
      <c r="GBY55" s="43"/>
      <c r="GBZ55" s="43"/>
      <c r="GCA55" s="43"/>
      <c r="GCB55" s="43"/>
      <c r="GCC55" s="43"/>
      <c r="GCD55" s="43"/>
      <c r="GCE55" s="43"/>
      <c r="GCF55" s="43"/>
      <c r="GCG55" s="43"/>
      <c r="GCH55" s="43"/>
      <c r="GCI55" s="43"/>
      <c r="GCJ55" s="43"/>
      <c r="GCK55" s="43"/>
      <c r="GCL55" s="43"/>
      <c r="GCM55" s="43"/>
      <c r="GCN55" s="43"/>
      <c r="GCO55" s="43"/>
      <c r="GCP55" s="43"/>
      <c r="GCQ55" s="43"/>
      <c r="GCR55" s="43"/>
      <c r="GCS55" s="43"/>
      <c r="GCT55" s="43"/>
      <c r="GCU55" s="43"/>
      <c r="GCV55" s="43"/>
      <c r="GCW55" s="43"/>
      <c r="GCX55" s="43"/>
      <c r="GCY55" s="43"/>
      <c r="GCZ55" s="43"/>
      <c r="GDA55" s="43"/>
      <c r="GDB55" s="43"/>
      <c r="GDC55" s="43"/>
      <c r="GDD55" s="43"/>
      <c r="GDE55" s="43"/>
      <c r="GDF55" s="43"/>
      <c r="GDG55" s="43"/>
      <c r="GDH55" s="43"/>
      <c r="GDI55" s="43"/>
      <c r="GDJ55" s="43"/>
      <c r="GDK55" s="43"/>
      <c r="GDL55" s="43"/>
      <c r="GDM55" s="43"/>
      <c r="GDN55" s="43"/>
      <c r="GDO55" s="43"/>
      <c r="GDP55" s="43"/>
      <c r="GDQ55" s="43"/>
      <c r="GDR55" s="43"/>
      <c r="GDS55" s="43"/>
      <c r="GDT55" s="43"/>
      <c r="GDU55" s="43"/>
      <c r="GDV55" s="43"/>
      <c r="GDW55" s="43"/>
      <c r="GDX55" s="43"/>
      <c r="GDY55" s="43"/>
      <c r="GDZ55" s="43"/>
      <c r="GEA55" s="43"/>
      <c r="GEB55" s="43"/>
      <c r="GEC55" s="43"/>
      <c r="GED55" s="43"/>
      <c r="GEE55" s="43"/>
      <c r="GEF55" s="43"/>
      <c r="GEG55" s="43"/>
      <c r="GEH55" s="43"/>
      <c r="GEI55" s="43"/>
      <c r="GEJ55" s="43"/>
      <c r="GEK55" s="43"/>
      <c r="GEL55" s="43"/>
      <c r="GEM55" s="43"/>
      <c r="GEN55" s="43"/>
      <c r="GEO55" s="43"/>
      <c r="GEP55" s="43"/>
      <c r="GEQ55" s="43"/>
      <c r="GER55" s="43"/>
      <c r="GES55" s="43"/>
      <c r="GET55" s="43"/>
      <c r="GEU55" s="43"/>
      <c r="GEV55" s="43"/>
      <c r="GEW55" s="43"/>
      <c r="GEX55" s="43"/>
      <c r="GEY55" s="43"/>
      <c r="GEZ55" s="43"/>
      <c r="GFA55" s="43"/>
      <c r="GFB55" s="43"/>
      <c r="GFC55" s="43"/>
      <c r="GFD55" s="43"/>
      <c r="GFE55" s="43"/>
      <c r="GFF55" s="43"/>
      <c r="GFG55" s="43"/>
      <c r="GFH55" s="43"/>
      <c r="GFI55" s="43"/>
      <c r="GFJ55" s="43"/>
      <c r="GFK55" s="43"/>
      <c r="GFL55" s="43"/>
      <c r="GFM55" s="43"/>
      <c r="GFN55" s="43"/>
      <c r="GFO55" s="43"/>
      <c r="GFP55" s="43"/>
      <c r="GFQ55" s="43"/>
      <c r="GFR55" s="43"/>
      <c r="GFS55" s="43"/>
      <c r="GFT55" s="43"/>
      <c r="GFU55" s="43"/>
      <c r="GFV55" s="43"/>
      <c r="GFW55" s="43"/>
      <c r="GFX55" s="43"/>
      <c r="GFY55" s="43"/>
      <c r="GFZ55" s="43"/>
      <c r="GGA55" s="43"/>
      <c r="GGB55" s="43"/>
      <c r="GGC55" s="43"/>
      <c r="GGD55" s="43"/>
      <c r="GGE55" s="43"/>
      <c r="GGF55" s="43"/>
      <c r="GGG55" s="43"/>
      <c r="GGH55" s="43"/>
      <c r="GGI55" s="43"/>
      <c r="GGJ55" s="43"/>
      <c r="GGK55" s="43"/>
      <c r="GGL55" s="43"/>
      <c r="GGM55" s="43"/>
      <c r="GGN55" s="43"/>
      <c r="GGO55" s="43"/>
      <c r="GGP55" s="43"/>
      <c r="GGQ55" s="43"/>
      <c r="GGR55" s="43"/>
      <c r="GGS55" s="43"/>
      <c r="GGT55" s="43"/>
      <c r="GGU55" s="43"/>
      <c r="GGV55" s="43"/>
      <c r="GGW55" s="43"/>
      <c r="GGX55" s="43"/>
      <c r="GGY55" s="43"/>
      <c r="GGZ55" s="43"/>
      <c r="GHA55" s="43"/>
      <c r="GHB55" s="43"/>
      <c r="GHC55" s="43"/>
      <c r="GHD55" s="43"/>
      <c r="GHE55" s="43"/>
      <c r="GHF55" s="43"/>
      <c r="GHG55" s="43"/>
      <c r="GHH55" s="43"/>
      <c r="GHI55" s="43"/>
      <c r="GHJ55" s="43"/>
      <c r="GHK55" s="43"/>
      <c r="GHL55" s="43"/>
      <c r="GHM55" s="43"/>
      <c r="GHN55" s="43"/>
      <c r="GHO55" s="43"/>
      <c r="GHP55" s="43"/>
      <c r="GHQ55" s="43"/>
      <c r="GHR55" s="43"/>
      <c r="GHS55" s="43"/>
      <c r="GHT55" s="43"/>
      <c r="GHU55" s="43"/>
      <c r="GHV55" s="43"/>
      <c r="GHW55" s="43"/>
      <c r="GHX55" s="43"/>
      <c r="GHY55" s="43"/>
      <c r="GHZ55" s="43"/>
      <c r="GIA55" s="43"/>
      <c r="GIB55" s="43"/>
      <c r="GIC55" s="43"/>
      <c r="GID55" s="43"/>
      <c r="GIE55" s="43"/>
      <c r="GIF55" s="43"/>
      <c r="GIG55" s="43"/>
      <c r="GIH55" s="43"/>
      <c r="GII55" s="43"/>
      <c r="GIJ55" s="43"/>
      <c r="GIK55" s="43"/>
      <c r="GIL55" s="43"/>
      <c r="GIM55" s="43"/>
      <c r="GIN55" s="43"/>
      <c r="GIO55" s="43"/>
      <c r="GIP55" s="43"/>
      <c r="GIQ55" s="43"/>
      <c r="GIR55" s="43"/>
      <c r="GIS55" s="43"/>
      <c r="GIT55" s="43"/>
      <c r="GIU55" s="43"/>
      <c r="GIV55" s="43"/>
      <c r="GIW55" s="43"/>
      <c r="GIX55" s="43"/>
      <c r="GIY55" s="43"/>
      <c r="GIZ55" s="43"/>
      <c r="GJA55" s="43"/>
      <c r="GJB55" s="43"/>
      <c r="GJC55" s="43"/>
      <c r="GJD55" s="43"/>
      <c r="GJE55" s="43"/>
      <c r="GJF55" s="43"/>
      <c r="GJG55" s="43"/>
      <c r="GJH55" s="43"/>
      <c r="GJI55" s="43"/>
      <c r="GJJ55" s="43"/>
      <c r="GJK55" s="43"/>
      <c r="GJL55" s="43"/>
      <c r="GJM55" s="43"/>
      <c r="GJN55" s="43"/>
      <c r="GJO55" s="43"/>
      <c r="GJP55" s="43"/>
      <c r="GJQ55" s="43"/>
      <c r="GJR55" s="43"/>
      <c r="GJS55" s="43"/>
      <c r="GJT55" s="43"/>
      <c r="GJU55" s="43"/>
      <c r="GJV55" s="43"/>
      <c r="GJW55" s="43"/>
      <c r="GJX55" s="43"/>
      <c r="GJY55" s="43"/>
      <c r="GJZ55" s="43"/>
      <c r="GKA55" s="43"/>
      <c r="GKB55" s="43"/>
      <c r="GKC55" s="43"/>
      <c r="GKD55" s="43"/>
      <c r="GKE55" s="43"/>
      <c r="GKF55" s="43"/>
      <c r="GKG55" s="43"/>
      <c r="GKH55" s="43"/>
      <c r="GKI55" s="43"/>
      <c r="GKJ55" s="43"/>
      <c r="GKK55" s="43"/>
      <c r="GKL55" s="43"/>
      <c r="GKM55" s="43"/>
      <c r="GKN55" s="43"/>
      <c r="GKO55" s="43"/>
      <c r="GKP55" s="43"/>
      <c r="GKQ55" s="43"/>
      <c r="GKR55" s="43"/>
      <c r="GKS55" s="43"/>
      <c r="GKT55" s="43"/>
      <c r="GKU55" s="43"/>
      <c r="GKV55" s="43"/>
      <c r="GKW55" s="43"/>
      <c r="GKX55" s="43"/>
      <c r="GKY55" s="43"/>
      <c r="GKZ55" s="43"/>
      <c r="GLA55" s="43"/>
      <c r="GLB55" s="43"/>
      <c r="GLC55" s="43"/>
      <c r="GLD55" s="43"/>
      <c r="GLE55" s="43"/>
      <c r="GLF55" s="43"/>
      <c r="GLG55" s="43"/>
      <c r="GLH55" s="43"/>
      <c r="GLI55" s="43"/>
      <c r="GLJ55" s="43"/>
      <c r="GLK55" s="43"/>
      <c r="GLL55" s="43"/>
      <c r="GLM55" s="43"/>
      <c r="GLN55" s="43"/>
      <c r="GLO55" s="43"/>
      <c r="GLP55" s="43"/>
      <c r="GLQ55" s="43"/>
      <c r="GLR55" s="43"/>
      <c r="GLS55" s="43"/>
      <c r="GLT55" s="43"/>
      <c r="GLU55" s="43"/>
      <c r="GLV55" s="43"/>
      <c r="GLW55" s="43"/>
      <c r="GLX55" s="43"/>
      <c r="GLY55" s="43"/>
      <c r="GLZ55" s="43"/>
      <c r="GMA55" s="43"/>
      <c r="GMB55" s="43"/>
      <c r="GMC55" s="43"/>
      <c r="GMD55" s="43"/>
      <c r="GME55" s="43"/>
      <c r="GMF55" s="43"/>
      <c r="GMG55" s="43"/>
      <c r="GMH55" s="43"/>
      <c r="GMI55" s="43"/>
      <c r="GMJ55" s="43"/>
      <c r="GMK55" s="43"/>
      <c r="GML55" s="43"/>
      <c r="GMM55" s="43"/>
      <c r="GMN55" s="43"/>
      <c r="GMO55" s="43"/>
      <c r="GMP55" s="43"/>
      <c r="GMQ55" s="43"/>
      <c r="GMR55" s="43"/>
      <c r="GMS55" s="43"/>
      <c r="GMT55" s="43"/>
      <c r="GMU55" s="43"/>
      <c r="GMV55" s="43"/>
      <c r="GMW55" s="43"/>
      <c r="GMX55" s="43"/>
      <c r="GMY55" s="43"/>
      <c r="GMZ55" s="43"/>
      <c r="GNA55" s="43"/>
      <c r="GNB55" s="43"/>
      <c r="GNC55" s="43"/>
      <c r="GND55" s="43"/>
      <c r="GNE55" s="43"/>
      <c r="GNF55" s="43"/>
      <c r="GNG55" s="43"/>
      <c r="GNH55" s="43"/>
      <c r="GNI55" s="43"/>
      <c r="GNJ55" s="43"/>
      <c r="GNK55" s="43"/>
      <c r="GNL55" s="43"/>
      <c r="GNM55" s="43"/>
      <c r="GNN55" s="43"/>
      <c r="GNO55" s="43"/>
      <c r="GNP55" s="43"/>
      <c r="GNQ55" s="43"/>
      <c r="GNR55" s="43"/>
      <c r="GNS55" s="43"/>
      <c r="GNT55" s="43"/>
      <c r="GNU55" s="43"/>
      <c r="GNV55" s="43"/>
      <c r="GNW55" s="43"/>
      <c r="GNX55" s="43"/>
      <c r="GNY55" s="43"/>
      <c r="GNZ55" s="43"/>
      <c r="GOA55" s="43"/>
      <c r="GOB55" s="43"/>
      <c r="GOC55" s="43"/>
      <c r="GOD55" s="43"/>
      <c r="GOE55" s="43"/>
      <c r="GOF55" s="43"/>
      <c r="GOG55" s="43"/>
      <c r="GOH55" s="43"/>
      <c r="GOI55" s="43"/>
      <c r="GOJ55" s="43"/>
      <c r="GOK55" s="43"/>
      <c r="GOL55" s="43"/>
      <c r="GOM55" s="43"/>
      <c r="GON55" s="43"/>
      <c r="GOO55" s="43"/>
      <c r="GOP55" s="43"/>
      <c r="GOQ55" s="43"/>
      <c r="GOR55" s="43"/>
      <c r="GOS55" s="43"/>
      <c r="GOT55" s="43"/>
      <c r="GOU55" s="43"/>
      <c r="GOV55" s="43"/>
      <c r="GOW55" s="43"/>
      <c r="GOX55" s="43"/>
      <c r="GOY55" s="43"/>
      <c r="GOZ55" s="43"/>
      <c r="GPA55" s="43"/>
      <c r="GPB55" s="43"/>
      <c r="GPC55" s="43"/>
      <c r="GPD55" s="43"/>
      <c r="GPE55" s="43"/>
      <c r="GPF55" s="43"/>
      <c r="GPG55" s="43"/>
      <c r="GPH55" s="43"/>
      <c r="GPI55" s="43"/>
      <c r="GPJ55" s="43"/>
      <c r="GPK55" s="43"/>
      <c r="GPL55" s="43"/>
      <c r="GPM55" s="43"/>
      <c r="GPN55" s="43"/>
      <c r="GPO55" s="43"/>
      <c r="GPP55" s="43"/>
      <c r="GPQ55" s="43"/>
      <c r="GPR55" s="43"/>
      <c r="GPS55" s="43"/>
      <c r="GPT55" s="43"/>
      <c r="GPU55" s="43"/>
      <c r="GPV55" s="43"/>
      <c r="GPW55" s="43"/>
      <c r="GPX55" s="43"/>
      <c r="GPY55" s="43"/>
      <c r="GPZ55" s="43"/>
      <c r="GQA55" s="43"/>
      <c r="GQB55" s="43"/>
      <c r="GQC55" s="43"/>
      <c r="GQD55" s="43"/>
      <c r="GQE55" s="43"/>
      <c r="GQF55" s="43"/>
      <c r="GQG55" s="43"/>
      <c r="GQH55" s="43"/>
      <c r="GQI55" s="43"/>
      <c r="GQJ55" s="43"/>
      <c r="GQK55" s="43"/>
      <c r="GQL55" s="43"/>
      <c r="GQM55" s="43"/>
      <c r="GQN55" s="43"/>
      <c r="GQO55" s="43"/>
      <c r="GQP55" s="43"/>
      <c r="GQQ55" s="43"/>
      <c r="GQR55" s="43"/>
      <c r="GQS55" s="43"/>
      <c r="GQT55" s="43"/>
      <c r="GQU55" s="43"/>
      <c r="GQV55" s="43"/>
      <c r="GQW55" s="43"/>
      <c r="GQX55" s="43"/>
      <c r="GQY55" s="43"/>
      <c r="GQZ55" s="43"/>
      <c r="GRA55" s="43"/>
      <c r="GRB55" s="43"/>
      <c r="GRC55" s="43"/>
      <c r="GRD55" s="43"/>
      <c r="GRE55" s="43"/>
      <c r="GRF55" s="43"/>
      <c r="GRG55" s="43"/>
      <c r="GRH55" s="43"/>
      <c r="GRI55" s="43"/>
      <c r="GRJ55" s="43"/>
      <c r="GRK55" s="43"/>
      <c r="GRL55" s="43"/>
      <c r="GRM55" s="43"/>
      <c r="GRN55" s="43"/>
      <c r="GRO55" s="43"/>
      <c r="GRP55" s="43"/>
      <c r="GRQ55" s="43"/>
      <c r="GRR55" s="43"/>
      <c r="GRS55" s="43"/>
      <c r="GRT55" s="43"/>
      <c r="GRU55" s="43"/>
      <c r="GRV55" s="43"/>
      <c r="GRW55" s="43"/>
      <c r="GRX55" s="43"/>
      <c r="GRY55" s="43"/>
      <c r="GRZ55" s="43"/>
      <c r="GSA55" s="43"/>
      <c r="GSB55" s="43"/>
      <c r="GSC55" s="43"/>
      <c r="GSD55" s="43"/>
      <c r="GSE55" s="43"/>
      <c r="GSF55" s="43"/>
      <c r="GSG55" s="43"/>
      <c r="GSH55" s="43"/>
      <c r="GSI55" s="43"/>
      <c r="GSJ55" s="43"/>
      <c r="GSK55" s="43"/>
      <c r="GSL55" s="43"/>
      <c r="GSM55" s="43"/>
      <c r="GSN55" s="43"/>
      <c r="GSO55" s="43"/>
      <c r="GSP55" s="43"/>
      <c r="GSQ55" s="43"/>
      <c r="GSR55" s="43"/>
      <c r="GSS55" s="43"/>
      <c r="GST55" s="43"/>
      <c r="GSU55" s="43"/>
      <c r="GSV55" s="43"/>
      <c r="GSW55" s="43"/>
      <c r="GSX55" s="43"/>
      <c r="GSY55" s="43"/>
      <c r="GSZ55" s="43"/>
      <c r="GTA55" s="43"/>
      <c r="GTB55" s="43"/>
      <c r="GTC55" s="43"/>
      <c r="GTD55" s="43"/>
      <c r="GTE55" s="43"/>
      <c r="GTF55" s="43"/>
      <c r="GTG55" s="43"/>
      <c r="GTH55" s="43"/>
      <c r="GTI55" s="43"/>
      <c r="GTJ55" s="43"/>
      <c r="GTK55" s="43"/>
      <c r="GTL55" s="43"/>
      <c r="GTM55" s="43"/>
      <c r="GTN55" s="43"/>
      <c r="GTO55" s="43"/>
      <c r="GTP55" s="43"/>
      <c r="GTQ55" s="43"/>
      <c r="GTR55" s="43"/>
      <c r="GTS55" s="43"/>
      <c r="GTT55" s="43"/>
      <c r="GTU55" s="43"/>
      <c r="GTV55" s="43"/>
      <c r="GTW55" s="43"/>
      <c r="GTX55" s="43"/>
      <c r="GTY55" s="43"/>
      <c r="GTZ55" s="43"/>
      <c r="GUA55" s="43"/>
      <c r="GUB55" s="43"/>
      <c r="GUC55" s="43"/>
      <c r="GUD55" s="43"/>
      <c r="GUE55" s="43"/>
      <c r="GUF55" s="43"/>
      <c r="GUG55" s="43"/>
      <c r="GUH55" s="43"/>
      <c r="GUI55" s="43"/>
      <c r="GUJ55" s="43"/>
      <c r="GUK55" s="43"/>
      <c r="GUL55" s="43"/>
      <c r="GUM55" s="43"/>
      <c r="GUN55" s="43"/>
      <c r="GUO55" s="43"/>
      <c r="GUP55" s="43"/>
      <c r="GUQ55" s="43"/>
      <c r="GUR55" s="43"/>
      <c r="GUS55" s="43"/>
      <c r="GUT55" s="43"/>
      <c r="GUU55" s="43"/>
      <c r="GUV55" s="43"/>
      <c r="GUW55" s="43"/>
      <c r="GUX55" s="43"/>
      <c r="GUY55" s="43"/>
      <c r="GUZ55" s="43"/>
      <c r="GVA55" s="43"/>
      <c r="GVB55" s="43"/>
      <c r="GVC55" s="43"/>
      <c r="GVD55" s="43"/>
      <c r="GVE55" s="43"/>
      <c r="GVF55" s="43"/>
      <c r="GVG55" s="43"/>
      <c r="GVH55" s="43"/>
      <c r="GVI55" s="43"/>
      <c r="GVJ55" s="43"/>
      <c r="GVK55" s="43"/>
      <c r="GVL55" s="43"/>
      <c r="GVM55" s="43"/>
      <c r="GVN55" s="43"/>
      <c r="GVO55" s="43"/>
      <c r="GVP55" s="43"/>
      <c r="GVQ55" s="43"/>
      <c r="GVR55" s="43"/>
      <c r="GVS55" s="43"/>
      <c r="GVT55" s="43"/>
      <c r="GVU55" s="43"/>
      <c r="GVV55" s="43"/>
      <c r="GVW55" s="43"/>
      <c r="GVX55" s="43"/>
      <c r="GVY55" s="43"/>
      <c r="GVZ55" s="43"/>
      <c r="GWA55" s="43"/>
      <c r="GWB55" s="43"/>
      <c r="GWC55" s="43"/>
      <c r="GWD55" s="43"/>
      <c r="GWE55" s="43"/>
      <c r="GWF55" s="43"/>
      <c r="GWG55" s="43"/>
      <c r="GWH55" s="43"/>
      <c r="GWI55" s="43"/>
      <c r="GWJ55" s="43"/>
      <c r="GWK55" s="43"/>
      <c r="GWL55" s="43"/>
      <c r="GWM55" s="43"/>
      <c r="GWN55" s="43"/>
      <c r="GWO55" s="43"/>
      <c r="GWP55" s="43"/>
      <c r="GWQ55" s="43"/>
      <c r="GWR55" s="43"/>
      <c r="GWS55" s="43"/>
      <c r="GWT55" s="43"/>
      <c r="GWU55" s="43"/>
      <c r="GWV55" s="43"/>
      <c r="GWW55" s="43"/>
      <c r="GWX55" s="43"/>
      <c r="GWY55" s="43"/>
      <c r="GWZ55" s="43"/>
      <c r="GXA55" s="43"/>
      <c r="GXB55" s="43"/>
      <c r="GXC55" s="43"/>
      <c r="GXD55" s="43"/>
      <c r="GXE55" s="43"/>
      <c r="GXF55" s="43"/>
      <c r="GXG55" s="43"/>
      <c r="GXH55" s="43"/>
      <c r="GXI55" s="43"/>
      <c r="GXJ55" s="43"/>
      <c r="GXK55" s="43"/>
      <c r="GXL55" s="43"/>
      <c r="GXM55" s="43"/>
      <c r="GXN55" s="43"/>
      <c r="GXO55" s="43"/>
      <c r="GXP55" s="43"/>
      <c r="GXQ55" s="43"/>
      <c r="GXR55" s="43"/>
      <c r="GXS55" s="43"/>
      <c r="GXT55" s="43"/>
      <c r="GXU55" s="43"/>
      <c r="GXV55" s="43"/>
      <c r="GXW55" s="43"/>
      <c r="GXX55" s="43"/>
      <c r="GXY55" s="43"/>
      <c r="GXZ55" s="43"/>
      <c r="GYA55" s="43"/>
      <c r="GYB55" s="43"/>
      <c r="GYC55" s="43"/>
      <c r="GYD55" s="43"/>
      <c r="GYE55" s="43"/>
      <c r="GYF55" s="43"/>
      <c r="GYG55" s="43"/>
      <c r="GYH55" s="43"/>
      <c r="GYI55" s="43"/>
      <c r="GYJ55" s="43"/>
      <c r="GYK55" s="43"/>
      <c r="GYL55" s="43"/>
      <c r="GYM55" s="43"/>
      <c r="GYN55" s="43"/>
      <c r="GYO55" s="43"/>
      <c r="GYP55" s="43"/>
      <c r="GYQ55" s="43"/>
      <c r="GYR55" s="43"/>
      <c r="GYS55" s="43"/>
      <c r="GYT55" s="43"/>
      <c r="GYU55" s="43"/>
      <c r="GYV55" s="43"/>
      <c r="GYW55" s="43"/>
      <c r="GYX55" s="43"/>
      <c r="GYY55" s="43"/>
      <c r="GYZ55" s="43"/>
      <c r="GZA55" s="43"/>
      <c r="GZB55" s="43"/>
      <c r="GZC55" s="43"/>
      <c r="GZD55" s="43"/>
      <c r="GZE55" s="43"/>
      <c r="GZF55" s="43"/>
      <c r="GZG55" s="43"/>
      <c r="GZH55" s="43"/>
      <c r="GZI55" s="43"/>
      <c r="GZJ55" s="43"/>
      <c r="GZK55" s="43"/>
      <c r="GZL55" s="43"/>
      <c r="GZM55" s="43"/>
      <c r="GZN55" s="43"/>
      <c r="GZO55" s="43"/>
      <c r="GZP55" s="43"/>
      <c r="GZQ55" s="43"/>
      <c r="GZR55" s="43"/>
      <c r="GZS55" s="43"/>
      <c r="GZT55" s="43"/>
      <c r="GZU55" s="43"/>
      <c r="GZV55" s="43"/>
      <c r="GZW55" s="43"/>
      <c r="GZX55" s="43"/>
      <c r="GZY55" s="43"/>
      <c r="GZZ55" s="43"/>
      <c r="HAA55" s="43"/>
      <c r="HAB55" s="43"/>
      <c r="HAC55" s="43"/>
      <c r="HAD55" s="43"/>
      <c r="HAE55" s="43"/>
      <c r="HAF55" s="43"/>
      <c r="HAG55" s="43"/>
      <c r="HAH55" s="43"/>
      <c r="HAI55" s="43"/>
      <c r="HAJ55" s="43"/>
      <c r="HAK55" s="43"/>
      <c r="HAL55" s="43"/>
      <c r="HAM55" s="43"/>
      <c r="HAN55" s="43"/>
      <c r="HAO55" s="43"/>
      <c r="HAP55" s="43"/>
      <c r="HAQ55" s="43"/>
      <c r="HAR55" s="43"/>
      <c r="HAS55" s="43"/>
      <c r="HAT55" s="43"/>
      <c r="HAU55" s="43"/>
      <c r="HAV55" s="43"/>
      <c r="HAW55" s="43"/>
      <c r="HAX55" s="43"/>
      <c r="HAY55" s="43"/>
      <c r="HAZ55" s="43"/>
      <c r="HBA55" s="43"/>
      <c r="HBB55" s="43"/>
      <c r="HBC55" s="43"/>
      <c r="HBD55" s="43"/>
      <c r="HBE55" s="43"/>
      <c r="HBF55" s="43"/>
      <c r="HBG55" s="43"/>
      <c r="HBH55" s="43"/>
      <c r="HBI55" s="43"/>
      <c r="HBJ55" s="43"/>
      <c r="HBK55" s="43"/>
      <c r="HBL55" s="43"/>
      <c r="HBM55" s="43"/>
      <c r="HBN55" s="43"/>
      <c r="HBO55" s="43"/>
      <c r="HBP55" s="43"/>
      <c r="HBQ55" s="43"/>
      <c r="HBR55" s="43"/>
      <c r="HBS55" s="43"/>
      <c r="HBT55" s="43"/>
      <c r="HBU55" s="43"/>
      <c r="HBV55" s="43"/>
      <c r="HBW55" s="43"/>
      <c r="HBX55" s="43"/>
      <c r="HBY55" s="43"/>
      <c r="HBZ55" s="43"/>
      <c r="HCA55" s="43"/>
      <c r="HCB55" s="43"/>
      <c r="HCC55" s="43"/>
      <c r="HCD55" s="43"/>
      <c r="HCE55" s="43"/>
      <c r="HCF55" s="43"/>
      <c r="HCG55" s="43"/>
      <c r="HCH55" s="43"/>
      <c r="HCI55" s="43"/>
      <c r="HCJ55" s="43"/>
      <c r="HCK55" s="43"/>
      <c r="HCL55" s="43"/>
      <c r="HCM55" s="43"/>
      <c r="HCN55" s="43"/>
      <c r="HCO55" s="43"/>
      <c r="HCP55" s="43"/>
      <c r="HCQ55" s="43"/>
      <c r="HCR55" s="43"/>
      <c r="HCS55" s="43"/>
      <c r="HCT55" s="43"/>
      <c r="HCU55" s="43"/>
      <c r="HCV55" s="43"/>
      <c r="HCW55" s="43"/>
      <c r="HCX55" s="43"/>
      <c r="HCY55" s="43"/>
      <c r="HCZ55" s="43"/>
      <c r="HDA55" s="43"/>
      <c r="HDB55" s="43"/>
      <c r="HDC55" s="43"/>
      <c r="HDD55" s="43"/>
      <c r="HDE55" s="43"/>
      <c r="HDF55" s="43"/>
      <c r="HDG55" s="43"/>
      <c r="HDH55" s="43"/>
      <c r="HDI55" s="43"/>
      <c r="HDJ55" s="43"/>
      <c r="HDK55" s="43"/>
      <c r="HDL55" s="43"/>
      <c r="HDM55" s="43"/>
      <c r="HDN55" s="43"/>
      <c r="HDO55" s="43"/>
      <c r="HDP55" s="43"/>
      <c r="HDQ55" s="43"/>
      <c r="HDR55" s="43"/>
      <c r="HDS55" s="43"/>
      <c r="HDT55" s="43"/>
      <c r="HDU55" s="43"/>
      <c r="HDV55" s="43"/>
      <c r="HDW55" s="43"/>
      <c r="HDX55" s="43"/>
      <c r="HDY55" s="43"/>
      <c r="HDZ55" s="43"/>
      <c r="HEA55" s="43"/>
      <c r="HEB55" s="43"/>
      <c r="HEC55" s="43"/>
      <c r="HED55" s="43"/>
      <c r="HEE55" s="43"/>
      <c r="HEF55" s="43"/>
      <c r="HEG55" s="43"/>
      <c r="HEH55" s="43"/>
      <c r="HEI55" s="43"/>
      <c r="HEJ55" s="43"/>
      <c r="HEK55" s="43"/>
      <c r="HEL55" s="43"/>
      <c r="HEM55" s="43"/>
      <c r="HEN55" s="43"/>
      <c r="HEO55" s="43"/>
      <c r="HEP55" s="43"/>
      <c r="HEQ55" s="43"/>
      <c r="HER55" s="43"/>
      <c r="HES55" s="43"/>
      <c r="HET55" s="43"/>
      <c r="HEU55" s="43"/>
      <c r="HEV55" s="43"/>
      <c r="HEW55" s="43"/>
      <c r="HEX55" s="43"/>
      <c r="HEY55" s="43"/>
      <c r="HEZ55" s="43"/>
      <c r="HFA55" s="43"/>
      <c r="HFB55" s="43"/>
      <c r="HFC55" s="43"/>
      <c r="HFD55" s="43"/>
      <c r="HFE55" s="43"/>
      <c r="HFF55" s="43"/>
      <c r="HFG55" s="43"/>
      <c r="HFH55" s="43"/>
      <c r="HFI55" s="43"/>
      <c r="HFJ55" s="43"/>
      <c r="HFK55" s="43"/>
      <c r="HFL55" s="43"/>
      <c r="HFM55" s="43"/>
      <c r="HFN55" s="43"/>
      <c r="HFO55" s="43"/>
      <c r="HFP55" s="43"/>
      <c r="HFQ55" s="43"/>
      <c r="HFR55" s="43"/>
      <c r="HFS55" s="43"/>
      <c r="HFT55" s="43"/>
      <c r="HFU55" s="43"/>
      <c r="HFV55" s="43"/>
      <c r="HFW55" s="43"/>
      <c r="HFX55" s="43"/>
      <c r="HFY55" s="43"/>
      <c r="HFZ55" s="43"/>
      <c r="HGA55" s="43"/>
      <c r="HGB55" s="43"/>
      <c r="HGC55" s="43"/>
      <c r="HGD55" s="43"/>
      <c r="HGE55" s="43"/>
      <c r="HGF55" s="43"/>
      <c r="HGG55" s="43"/>
      <c r="HGH55" s="43"/>
      <c r="HGI55" s="43"/>
      <c r="HGJ55" s="43"/>
      <c r="HGK55" s="43"/>
      <c r="HGL55" s="43"/>
      <c r="HGM55" s="43"/>
      <c r="HGN55" s="43"/>
      <c r="HGO55" s="43"/>
      <c r="HGP55" s="43"/>
      <c r="HGQ55" s="43"/>
      <c r="HGR55" s="43"/>
      <c r="HGS55" s="43"/>
      <c r="HGT55" s="43"/>
      <c r="HGU55" s="43"/>
      <c r="HGV55" s="43"/>
      <c r="HGW55" s="43"/>
      <c r="HGX55" s="43"/>
      <c r="HGY55" s="43"/>
      <c r="HGZ55" s="43"/>
      <c r="HHA55" s="43"/>
      <c r="HHB55" s="43"/>
      <c r="HHC55" s="43"/>
      <c r="HHD55" s="43"/>
      <c r="HHE55" s="43"/>
      <c r="HHF55" s="43"/>
      <c r="HHG55" s="43"/>
      <c r="HHH55" s="43"/>
      <c r="HHI55" s="43"/>
      <c r="HHJ55" s="43"/>
      <c r="HHK55" s="43"/>
      <c r="HHL55" s="43"/>
      <c r="HHM55" s="43"/>
      <c r="HHN55" s="43"/>
      <c r="HHO55" s="43"/>
      <c r="HHP55" s="43"/>
      <c r="HHQ55" s="43"/>
      <c r="HHR55" s="43"/>
      <c r="HHS55" s="43"/>
      <c r="HHT55" s="43"/>
      <c r="HHU55" s="43"/>
      <c r="HHV55" s="43"/>
      <c r="HHW55" s="43"/>
      <c r="HHX55" s="43"/>
      <c r="HHY55" s="43"/>
      <c r="HHZ55" s="43"/>
      <c r="HIA55" s="43"/>
      <c r="HIB55" s="43"/>
      <c r="HIC55" s="43"/>
      <c r="HID55" s="43"/>
      <c r="HIE55" s="43"/>
      <c r="HIF55" s="43"/>
      <c r="HIG55" s="43"/>
      <c r="HIH55" s="43"/>
      <c r="HII55" s="43"/>
      <c r="HIJ55" s="43"/>
      <c r="HIK55" s="43"/>
      <c r="HIL55" s="43"/>
      <c r="HIM55" s="43"/>
      <c r="HIN55" s="43"/>
      <c r="HIO55" s="43"/>
      <c r="HIP55" s="43"/>
      <c r="HIQ55" s="43"/>
      <c r="HIR55" s="43"/>
      <c r="HIS55" s="43"/>
      <c r="HIT55" s="43"/>
      <c r="HIU55" s="43"/>
      <c r="HIV55" s="43"/>
      <c r="HIW55" s="43"/>
      <c r="HIX55" s="43"/>
      <c r="HIY55" s="43"/>
      <c r="HIZ55" s="43"/>
      <c r="HJA55" s="43"/>
      <c r="HJB55" s="43"/>
      <c r="HJC55" s="43"/>
      <c r="HJD55" s="43"/>
      <c r="HJE55" s="43"/>
      <c r="HJF55" s="43"/>
      <c r="HJG55" s="43"/>
      <c r="HJH55" s="43"/>
      <c r="HJI55" s="43"/>
      <c r="HJJ55" s="43"/>
      <c r="HJK55" s="43"/>
      <c r="HJL55" s="43"/>
      <c r="HJM55" s="43"/>
      <c r="HJN55" s="43"/>
      <c r="HJO55" s="43"/>
      <c r="HJP55" s="43"/>
      <c r="HJQ55" s="43"/>
      <c r="HJR55" s="43"/>
      <c r="HJS55" s="43"/>
      <c r="HJT55" s="43"/>
      <c r="HJU55" s="43"/>
      <c r="HJV55" s="43"/>
      <c r="HJW55" s="43"/>
      <c r="HJX55" s="43"/>
      <c r="HJY55" s="43"/>
      <c r="HJZ55" s="43"/>
      <c r="HKA55" s="43"/>
      <c r="HKB55" s="43"/>
      <c r="HKC55" s="43"/>
      <c r="HKD55" s="43"/>
      <c r="HKE55" s="43"/>
      <c r="HKF55" s="43"/>
      <c r="HKG55" s="43"/>
      <c r="HKH55" s="43"/>
      <c r="HKI55" s="43"/>
      <c r="HKJ55" s="43"/>
      <c r="HKK55" s="43"/>
      <c r="HKL55" s="43"/>
      <c r="HKM55" s="43"/>
      <c r="HKN55" s="43"/>
      <c r="HKO55" s="43"/>
      <c r="HKP55" s="43"/>
      <c r="HKQ55" s="43"/>
      <c r="HKR55" s="43"/>
      <c r="HKS55" s="43"/>
      <c r="HKT55" s="43"/>
      <c r="HKU55" s="43"/>
      <c r="HKV55" s="43"/>
      <c r="HKW55" s="43"/>
      <c r="HKX55" s="43"/>
      <c r="HKY55" s="43"/>
      <c r="HKZ55" s="43"/>
      <c r="HLA55" s="43"/>
      <c r="HLB55" s="43"/>
      <c r="HLC55" s="43"/>
      <c r="HLD55" s="43"/>
      <c r="HLE55" s="43"/>
      <c r="HLF55" s="43"/>
      <c r="HLG55" s="43"/>
      <c r="HLH55" s="43"/>
      <c r="HLI55" s="43"/>
      <c r="HLJ55" s="43"/>
      <c r="HLK55" s="43"/>
      <c r="HLL55" s="43"/>
      <c r="HLM55" s="43"/>
      <c r="HLN55" s="43"/>
      <c r="HLO55" s="43"/>
      <c r="HLP55" s="43"/>
      <c r="HLQ55" s="43"/>
      <c r="HLR55" s="43"/>
      <c r="HLS55" s="43"/>
      <c r="HLT55" s="43"/>
      <c r="HLU55" s="43"/>
      <c r="HLV55" s="43"/>
      <c r="HLW55" s="43"/>
      <c r="HLX55" s="43"/>
      <c r="HLY55" s="43"/>
      <c r="HLZ55" s="43"/>
      <c r="HMA55" s="43"/>
      <c r="HMB55" s="43"/>
      <c r="HMC55" s="43"/>
      <c r="HMD55" s="43"/>
      <c r="HME55" s="43"/>
      <c r="HMF55" s="43"/>
      <c r="HMG55" s="43"/>
      <c r="HMH55" s="43"/>
      <c r="HMI55" s="43"/>
      <c r="HMJ55" s="43"/>
      <c r="HMK55" s="43"/>
      <c r="HML55" s="43"/>
      <c r="HMM55" s="43"/>
      <c r="HMN55" s="43"/>
      <c r="HMO55" s="43"/>
      <c r="HMP55" s="43"/>
      <c r="HMQ55" s="43"/>
      <c r="HMR55" s="43"/>
      <c r="HMS55" s="43"/>
      <c r="HMT55" s="43"/>
      <c r="HMU55" s="43"/>
      <c r="HMV55" s="43"/>
      <c r="HMW55" s="43"/>
      <c r="HMX55" s="43"/>
      <c r="HMY55" s="43"/>
      <c r="HMZ55" s="43"/>
      <c r="HNA55" s="43"/>
      <c r="HNB55" s="43"/>
      <c r="HNC55" s="43"/>
      <c r="HND55" s="43"/>
      <c r="HNE55" s="43"/>
      <c r="HNF55" s="43"/>
      <c r="HNG55" s="43"/>
      <c r="HNH55" s="43"/>
      <c r="HNI55" s="43"/>
      <c r="HNJ55" s="43"/>
      <c r="HNK55" s="43"/>
      <c r="HNL55" s="43"/>
      <c r="HNM55" s="43"/>
      <c r="HNN55" s="43"/>
      <c r="HNO55" s="43"/>
      <c r="HNP55" s="43"/>
      <c r="HNQ55" s="43"/>
      <c r="HNR55" s="43"/>
      <c r="HNS55" s="43"/>
      <c r="HNT55" s="43"/>
      <c r="HNU55" s="43"/>
      <c r="HNV55" s="43"/>
      <c r="HNW55" s="43"/>
      <c r="HNX55" s="43"/>
      <c r="HNY55" s="43"/>
      <c r="HNZ55" s="43"/>
      <c r="HOA55" s="43"/>
      <c r="HOB55" s="43"/>
      <c r="HOC55" s="43"/>
      <c r="HOD55" s="43"/>
      <c r="HOE55" s="43"/>
      <c r="HOF55" s="43"/>
      <c r="HOG55" s="43"/>
      <c r="HOH55" s="43"/>
      <c r="HOI55" s="43"/>
      <c r="HOJ55" s="43"/>
      <c r="HOK55" s="43"/>
      <c r="HOL55" s="43"/>
      <c r="HOM55" s="43"/>
      <c r="HON55" s="43"/>
      <c r="HOO55" s="43"/>
      <c r="HOP55" s="43"/>
      <c r="HOQ55" s="43"/>
      <c r="HOR55" s="43"/>
      <c r="HOS55" s="43"/>
      <c r="HOT55" s="43"/>
      <c r="HOU55" s="43"/>
      <c r="HOV55" s="43"/>
      <c r="HOW55" s="43"/>
      <c r="HOX55" s="43"/>
      <c r="HOY55" s="43"/>
      <c r="HOZ55" s="43"/>
      <c r="HPA55" s="43"/>
      <c r="HPB55" s="43"/>
      <c r="HPC55" s="43"/>
      <c r="HPD55" s="43"/>
      <c r="HPE55" s="43"/>
      <c r="HPF55" s="43"/>
      <c r="HPG55" s="43"/>
      <c r="HPH55" s="43"/>
      <c r="HPI55" s="43"/>
      <c r="HPJ55" s="43"/>
      <c r="HPK55" s="43"/>
      <c r="HPL55" s="43"/>
      <c r="HPM55" s="43"/>
      <c r="HPN55" s="43"/>
      <c r="HPO55" s="43"/>
      <c r="HPP55" s="43"/>
      <c r="HPQ55" s="43"/>
      <c r="HPR55" s="43"/>
      <c r="HPS55" s="43"/>
      <c r="HPT55" s="43"/>
      <c r="HPU55" s="43"/>
      <c r="HPV55" s="43"/>
      <c r="HPW55" s="43"/>
      <c r="HPX55" s="43"/>
      <c r="HPY55" s="43"/>
      <c r="HPZ55" s="43"/>
      <c r="HQA55" s="43"/>
      <c r="HQB55" s="43"/>
      <c r="HQC55" s="43"/>
      <c r="HQD55" s="43"/>
      <c r="HQE55" s="43"/>
      <c r="HQF55" s="43"/>
      <c r="HQG55" s="43"/>
      <c r="HQH55" s="43"/>
      <c r="HQI55" s="43"/>
      <c r="HQJ55" s="43"/>
      <c r="HQK55" s="43"/>
      <c r="HQL55" s="43"/>
      <c r="HQM55" s="43"/>
      <c r="HQN55" s="43"/>
      <c r="HQO55" s="43"/>
      <c r="HQP55" s="43"/>
      <c r="HQQ55" s="43"/>
      <c r="HQR55" s="43"/>
      <c r="HQS55" s="43"/>
      <c r="HQT55" s="43"/>
      <c r="HQU55" s="43"/>
      <c r="HQV55" s="43"/>
      <c r="HQW55" s="43"/>
      <c r="HQX55" s="43"/>
      <c r="HQY55" s="43"/>
      <c r="HQZ55" s="43"/>
      <c r="HRA55" s="43"/>
      <c r="HRB55" s="43"/>
      <c r="HRC55" s="43"/>
      <c r="HRD55" s="43"/>
      <c r="HRE55" s="43"/>
      <c r="HRF55" s="43"/>
      <c r="HRG55" s="43"/>
      <c r="HRH55" s="43"/>
      <c r="HRI55" s="43"/>
      <c r="HRJ55" s="43"/>
      <c r="HRK55" s="43"/>
      <c r="HRL55" s="43"/>
      <c r="HRM55" s="43"/>
      <c r="HRN55" s="43"/>
      <c r="HRO55" s="43"/>
      <c r="HRP55" s="43"/>
      <c r="HRQ55" s="43"/>
      <c r="HRR55" s="43"/>
      <c r="HRS55" s="43"/>
      <c r="HRT55" s="43"/>
      <c r="HRU55" s="43"/>
      <c r="HRV55" s="43"/>
      <c r="HRW55" s="43"/>
      <c r="HRX55" s="43"/>
      <c r="HRY55" s="43"/>
      <c r="HRZ55" s="43"/>
      <c r="HSA55" s="43"/>
      <c r="HSB55" s="43"/>
      <c r="HSC55" s="43"/>
      <c r="HSD55" s="43"/>
      <c r="HSE55" s="43"/>
      <c r="HSF55" s="43"/>
      <c r="HSG55" s="43"/>
      <c r="HSH55" s="43"/>
      <c r="HSI55" s="43"/>
      <c r="HSJ55" s="43"/>
      <c r="HSK55" s="43"/>
      <c r="HSL55" s="43"/>
      <c r="HSM55" s="43"/>
      <c r="HSN55" s="43"/>
      <c r="HSO55" s="43"/>
      <c r="HSP55" s="43"/>
      <c r="HSQ55" s="43"/>
      <c r="HSR55" s="43"/>
      <c r="HSS55" s="43"/>
      <c r="HST55" s="43"/>
      <c r="HSU55" s="43"/>
      <c r="HSV55" s="43"/>
      <c r="HSW55" s="43"/>
      <c r="HSX55" s="43"/>
      <c r="HSY55" s="43"/>
      <c r="HSZ55" s="43"/>
      <c r="HTA55" s="43"/>
      <c r="HTB55" s="43"/>
      <c r="HTC55" s="43"/>
      <c r="HTD55" s="43"/>
      <c r="HTE55" s="43"/>
      <c r="HTF55" s="43"/>
      <c r="HTG55" s="43"/>
      <c r="HTH55" s="43"/>
      <c r="HTI55" s="43"/>
      <c r="HTJ55" s="43"/>
      <c r="HTK55" s="43"/>
      <c r="HTL55" s="43"/>
      <c r="HTM55" s="43"/>
      <c r="HTN55" s="43"/>
      <c r="HTO55" s="43"/>
      <c r="HTP55" s="43"/>
      <c r="HTQ55" s="43"/>
      <c r="HTR55" s="43"/>
      <c r="HTS55" s="43"/>
      <c r="HTT55" s="43"/>
      <c r="HTU55" s="43"/>
      <c r="HTV55" s="43"/>
      <c r="HTW55" s="43"/>
      <c r="HTX55" s="43"/>
      <c r="HTY55" s="43"/>
      <c r="HTZ55" s="43"/>
      <c r="HUA55" s="43"/>
      <c r="HUB55" s="43"/>
      <c r="HUC55" s="43"/>
      <c r="HUD55" s="43"/>
      <c r="HUE55" s="43"/>
      <c r="HUF55" s="43"/>
      <c r="HUG55" s="43"/>
      <c r="HUH55" s="43"/>
      <c r="HUI55" s="43"/>
      <c r="HUJ55" s="43"/>
      <c r="HUK55" s="43"/>
      <c r="HUL55" s="43"/>
      <c r="HUM55" s="43"/>
      <c r="HUN55" s="43"/>
      <c r="HUO55" s="43"/>
      <c r="HUP55" s="43"/>
      <c r="HUQ55" s="43"/>
      <c r="HUR55" s="43"/>
      <c r="HUS55" s="43"/>
      <c r="HUT55" s="43"/>
      <c r="HUU55" s="43"/>
      <c r="HUV55" s="43"/>
      <c r="HUW55" s="43"/>
      <c r="HUX55" s="43"/>
      <c r="HUY55" s="43"/>
      <c r="HUZ55" s="43"/>
      <c r="HVA55" s="43"/>
      <c r="HVB55" s="43"/>
      <c r="HVC55" s="43"/>
      <c r="HVD55" s="43"/>
      <c r="HVE55" s="43"/>
      <c r="HVF55" s="43"/>
      <c r="HVG55" s="43"/>
      <c r="HVH55" s="43"/>
      <c r="HVI55" s="43"/>
      <c r="HVJ55" s="43"/>
      <c r="HVK55" s="43"/>
      <c r="HVL55" s="43"/>
      <c r="HVM55" s="43"/>
      <c r="HVN55" s="43"/>
      <c r="HVO55" s="43"/>
      <c r="HVP55" s="43"/>
      <c r="HVQ55" s="43"/>
      <c r="HVR55" s="43"/>
      <c r="HVS55" s="43"/>
      <c r="HVT55" s="43"/>
      <c r="HVU55" s="43"/>
      <c r="HVV55" s="43"/>
      <c r="HVW55" s="43"/>
      <c r="HVX55" s="43"/>
      <c r="HVY55" s="43"/>
      <c r="HVZ55" s="43"/>
      <c r="HWA55" s="43"/>
      <c r="HWB55" s="43"/>
      <c r="HWC55" s="43"/>
      <c r="HWD55" s="43"/>
      <c r="HWE55" s="43"/>
      <c r="HWF55" s="43"/>
      <c r="HWG55" s="43"/>
      <c r="HWH55" s="43"/>
      <c r="HWI55" s="43"/>
      <c r="HWJ55" s="43"/>
      <c r="HWK55" s="43"/>
      <c r="HWL55" s="43"/>
      <c r="HWM55" s="43"/>
      <c r="HWN55" s="43"/>
      <c r="HWO55" s="43"/>
      <c r="HWP55" s="43"/>
      <c r="HWQ55" s="43"/>
      <c r="HWR55" s="43"/>
      <c r="HWS55" s="43"/>
      <c r="HWT55" s="43"/>
      <c r="HWU55" s="43"/>
      <c r="HWV55" s="43"/>
      <c r="HWW55" s="43"/>
      <c r="HWX55" s="43"/>
      <c r="HWY55" s="43"/>
      <c r="HWZ55" s="43"/>
      <c r="HXA55" s="43"/>
      <c r="HXB55" s="43"/>
      <c r="HXC55" s="43"/>
      <c r="HXD55" s="43"/>
      <c r="HXE55" s="43"/>
      <c r="HXF55" s="43"/>
      <c r="HXG55" s="43"/>
      <c r="HXH55" s="43"/>
      <c r="HXI55" s="43"/>
      <c r="HXJ55" s="43"/>
      <c r="HXK55" s="43"/>
      <c r="HXL55" s="43"/>
      <c r="HXM55" s="43"/>
      <c r="HXN55" s="43"/>
      <c r="HXO55" s="43"/>
      <c r="HXP55" s="43"/>
      <c r="HXQ55" s="43"/>
      <c r="HXR55" s="43"/>
      <c r="HXS55" s="43"/>
      <c r="HXT55" s="43"/>
      <c r="HXU55" s="43"/>
      <c r="HXV55" s="43"/>
      <c r="HXW55" s="43"/>
      <c r="HXX55" s="43"/>
      <c r="HXY55" s="43"/>
      <c r="HXZ55" s="43"/>
      <c r="HYA55" s="43"/>
      <c r="HYB55" s="43"/>
      <c r="HYC55" s="43"/>
      <c r="HYD55" s="43"/>
      <c r="HYE55" s="43"/>
      <c r="HYF55" s="43"/>
      <c r="HYG55" s="43"/>
      <c r="HYH55" s="43"/>
      <c r="HYI55" s="43"/>
      <c r="HYJ55" s="43"/>
      <c r="HYK55" s="43"/>
      <c r="HYL55" s="43"/>
      <c r="HYM55" s="43"/>
      <c r="HYN55" s="43"/>
      <c r="HYO55" s="43"/>
      <c r="HYP55" s="43"/>
      <c r="HYQ55" s="43"/>
      <c r="HYR55" s="43"/>
      <c r="HYS55" s="43"/>
      <c r="HYT55" s="43"/>
      <c r="HYU55" s="43"/>
      <c r="HYV55" s="43"/>
      <c r="HYW55" s="43"/>
      <c r="HYX55" s="43"/>
      <c r="HYY55" s="43"/>
      <c r="HYZ55" s="43"/>
      <c r="HZA55" s="43"/>
      <c r="HZB55" s="43"/>
      <c r="HZC55" s="43"/>
      <c r="HZD55" s="43"/>
      <c r="HZE55" s="43"/>
      <c r="HZF55" s="43"/>
      <c r="HZG55" s="43"/>
      <c r="HZH55" s="43"/>
      <c r="HZI55" s="43"/>
      <c r="HZJ55" s="43"/>
      <c r="HZK55" s="43"/>
      <c r="HZL55" s="43"/>
      <c r="HZM55" s="43"/>
      <c r="HZN55" s="43"/>
      <c r="HZO55" s="43"/>
      <c r="HZP55" s="43"/>
      <c r="HZQ55" s="43"/>
      <c r="HZR55" s="43"/>
      <c r="HZS55" s="43"/>
      <c r="HZT55" s="43"/>
      <c r="HZU55" s="43"/>
      <c r="HZV55" s="43"/>
      <c r="HZW55" s="43"/>
      <c r="HZX55" s="43"/>
      <c r="HZY55" s="43"/>
      <c r="HZZ55" s="43"/>
      <c r="IAA55" s="43"/>
      <c r="IAB55" s="43"/>
      <c r="IAC55" s="43"/>
      <c r="IAD55" s="43"/>
      <c r="IAE55" s="43"/>
      <c r="IAF55" s="43"/>
      <c r="IAG55" s="43"/>
      <c r="IAH55" s="43"/>
      <c r="IAI55" s="43"/>
      <c r="IAJ55" s="43"/>
      <c r="IAK55" s="43"/>
      <c r="IAL55" s="43"/>
      <c r="IAM55" s="43"/>
      <c r="IAN55" s="43"/>
      <c r="IAO55" s="43"/>
      <c r="IAP55" s="43"/>
      <c r="IAQ55" s="43"/>
      <c r="IAR55" s="43"/>
      <c r="IAS55" s="43"/>
      <c r="IAT55" s="43"/>
      <c r="IAU55" s="43"/>
      <c r="IAV55" s="43"/>
      <c r="IAW55" s="43"/>
      <c r="IAX55" s="43"/>
      <c r="IAY55" s="43"/>
      <c r="IAZ55" s="43"/>
      <c r="IBA55" s="43"/>
      <c r="IBB55" s="43"/>
      <c r="IBC55" s="43"/>
      <c r="IBD55" s="43"/>
      <c r="IBE55" s="43"/>
      <c r="IBF55" s="43"/>
      <c r="IBG55" s="43"/>
      <c r="IBH55" s="43"/>
      <c r="IBI55" s="43"/>
      <c r="IBJ55" s="43"/>
      <c r="IBK55" s="43"/>
      <c r="IBL55" s="43"/>
      <c r="IBM55" s="43"/>
      <c r="IBN55" s="43"/>
      <c r="IBO55" s="43"/>
      <c r="IBP55" s="43"/>
      <c r="IBQ55" s="43"/>
      <c r="IBR55" s="43"/>
      <c r="IBS55" s="43"/>
      <c r="IBT55" s="43"/>
      <c r="IBU55" s="43"/>
      <c r="IBV55" s="43"/>
      <c r="IBW55" s="43"/>
      <c r="IBX55" s="43"/>
      <c r="IBY55" s="43"/>
      <c r="IBZ55" s="43"/>
      <c r="ICA55" s="43"/>
      <c r="ICB55" s="43"/>
      <c r="ICC55" s="43"/>
      <c r="ICD55" s="43"/>
      <c r="ICE55" s="43"/>
      <c r="ICF55" s="43"/>
      <c r="ICG55" s="43"/>
      <c r="ICH55" s="43"/>
      <c r="ICI55" s="43"/>
      <c r="ICJ55" s="43"/>
      <c r="ICK55" s="43"/>
      <c r="ICL55" s="43"/>
      <c r="ICM55" s="43"/>
      <c r="ICN55" s="43"/>
      <c r="ICO55" s="43"/>
      <c r="ICP55" s="43"/>
      <c r="ICQ55" s="43"/>
      <c r="ICR55" s="43"/>
      <c r="ICS55" s="43"/>
      <c r="ICT55" s="43"/>
      <c r="ICU55" s="43"/>
      <c r="ICV55" s="43"/>
      <c r="ICW55" s="43"/>
      <c r="ICX55" s="43"/>
      <c r="ICY55" s="43"/>
      <c r="ICZ55" s="43"/>
      <c r="IDA55" s="43"/>
      <c r="IDB55" s="43"/>
      <c r="IDC55" s="43"/>
      <c r="IDD55" s="43"/>
      <c r="IDE55" s="43"/>
      <c r="IDF55" s="43"/>
      <c r="IDG55" s="43"/>
      <c r="IDH55" s="43"/>
      <c r="IDI55" s="43"/>
      <c r="IDJ55" s="43"/>
      <c r="IDK55" s="43"/>
      <c r="IDL55" s="43"/>
      <c r="IDM55" s="43"/>
      <c r="IDN55" s="43"/>
      <c r="IDO55" s="43"/>
      <c r="IDP55" s="43"/>
      <c r="IDQ55" s="43"/>
      <c r="IDR55" s="43"/>
      <c r="IDS55" s="43"/>
      <c r="IDT55" s="43"/>
      <c r="IDU55" s="43"/>
      <c r="IDV55" s="43"/>
      <c r="IDW55" s="43"/>
      <c r="IDX55" s="43"/>
      <c r="IDY55" s="43"/>
      <c r="IDZ55" s="43"/>
      <c r="IEA55" s="43"/>
      <c r="IEB55" s="43"/>
      <c r="IEC55" s="43"/>
      <c r="IED55" s="43"/>
      <c r="IEE55" s="43"/>
      <c r="IEF55" s="43"/>
      <c r="IEG55" s="43"/>
      <c r="IEH55" s="43"/>
      <c r="IEI55" s="43"/>
      <c r="IEJ55" s="43"/>
      <c r="IEK55" s="43"/>
      <c r="IEL55" s="43"/>
      <c r="IEM55" s="43"/>
      <c r="IEN55" s="43"/>
      <c r="IEO55" s="43"/>
      <c r="IEP55" s="43"/>
      <c r="IEQ55" s="43"/>
      <c r="IER55" s="43"/>
      <c r="IES55" s="43"/>
      <c r="IET55" s="43"/>
      <c r="IEU55" s="43"/>
      <c r="IEV55" s="43"/>
      <c r="IEW55" s="43"/>
      <c r="IEX55" s="43"/>
      <c r="IEY55" s="43"/>
      <c r="IEZ55" s="43"/>
      <c r="IFA55" s="43"/>
      <c r="IFB55" s="43"/>
      <c r="IFC55" s="43"/>
      <c r="IFD55" s="43"/>
      <c r="IFE55" s="43"/>
      <c r="IFF55" s="43"/>
      <c r="IFG55" s="43"/>
      <c r="IFH55" s="43"/>
      <c r="IFI55" s="43"/>
      <c r="IFJ55" s="43"/>
      <c r="IFK55" s="43"/>
      <c r="IFL55" s="43"/>
      <c r="IFM55" s="43"/>
      <c r="IFN55" s="43"/>
      <c r="IFO55" s="43"/>
      <c r="IFP55" s="43"/>
      <c r="IFQ55" s="43"/>
      <c r="IFR55" s="43"/>
      <c r="IFS55" s="43"/>
      <c r="IFT55" s="43"/>
      <c r="IFU55" s="43"/>
      <c r="IFV55" s="43"/>
      <c r="IFW55" s="43"/>
      <c r="IFX55" s="43"/>
      <c r="IFY55" s="43"/>
      <c r="IFZ55" s="43"/>
      <c r="IGA55" s="43"/>
      <c r="IGB55" s="43"/>
      <c r="IGC55" s="43"/>
      <c r="IGD55" s="43"/>
      <c r="IGE55" s="43"/>
      <c r="IGF55" s="43"/>
      <c r="IGG55" s="43"/>
      <c r="IGH55" s="43"/>
      <c r="IGI55" s="43"/>
      <c r="IGJ55" s="43"/>
      <c r="IGK55" s="43"/>
      <c r="IGL55" s="43"/>
      <c r="IGM55" s="43"/>
      <c r="IGN55" s="43"/>
      <c r="IGO55" s="43"/>
      <c r="IGP55" s="43"/>
      <c r="IGQ55" s="43"/>
      <c r="IGR55" s="43"/>
      <c r="IGS55" s="43"/>
      <c r="IGT55" s="43"/>
      <c r="IGU55" s="43"/>
      <c r="IGV55" s="43"/>
      <c r="IGW55" s="43"/>
      <c r="IGX55" s="43"/>
      <c r="IGY55" s="43"/>
      <c r="IGZ55" s="43"/>
      <c r="IHA55" s="43"/>
      <c r="IHB55" s="43"/>
      <c r="IHC55" s="43"/>
      <c r="IHD55" s="43"/>
      <c r="IHE55" s="43"/>
      <c r="IHF55" s="43"/>
      <c r="IHG55" s="43"/>
      <c r="IHH55" s="43"/>
      <c r="IHI55" s="43"/>
      <c r="IHJ55" s="43"/>
      <c r="IHK55" s="43"/>
      <c r="IHL55" s="43"/>
      <c r="IHM55" s="43"/>
      <c r="IHN55" s="43"/>
      <c r="IHO55" s="43"/>
      <c r="IHP55" s="43"/>
      <c r="IHQ55" s="43"/>
      <c r="IHR55" s="43"/>
      <c r="IHS55" s="43"/>
      <c r="IHT55" s="43"/>
      <c r="IHU55" s="43"/>
      <c r="IHV55" s="43"/>
      <c r="IHW55" s="43"/>
      <c r="IHX55" s="43"/>
      <c r="IHY55" s="43"/>
      <c r="IHZ55" s="43"/>
      <c r="IIA55" s="43"/>
      <c r="IIB55" s="43"/>
      <c r="IIC55" s="43"/>
      <c r="IID55" s="43"/>
      <c r="IIE55" s="43"/>
      <c r="IIF55" s="43"/>
      <c r="IIG55" s="43"/>
      <c r="IIH55" s="43"/>
      <c r="III55" s="43"/>
      <c r="IIJ55" s="43"/>
      <c r="IIK55" s="43"/>
      <c r="IIL55" s="43"/>
      <c r="IIM55" s="43"/>
      <c r="IIN55" s="43"/>
      <c r="IIO55" s="43"/>
      <c r="IIP55" s="43"/>
      <c r="IIQ55" s="43"/>
      <c r="IIR55" s="43"/>
      <c r="IIS55" s="43"/>
      <c r="IIT55" s="43"/>
      <c r="IIU55" s="43"/>
      <c r="IIV55" s="43"/>
      <c r="IIW55" s="43"/>
      <c r="IIX55" s="43"/>
      <c r="IIY55" s="43"/>
      <c r="IIZ55" s="43"/>
      <c r="IJA55" s="43"/>
      <c r="IJB55" s="43"/>
      <c r="IJC55" s="43"/>
      <c r="IJD55" s="43"/>
      <c r="IJE55" s="43"/>
      <c r="IJF55" s="43"/>
      <c r="IJG55" s="43"/>
      <c r="IJH55" s="43"/>
      <c r="IJI55" s="43"/>
      <c r="IJJ55" s="43"/>
      <c r="IJK55" s="43"/>
      <c r="IJL55" s="43"/>
      <c r="IJM55" s="43"/>
      <c r="IJN55" s="43"/>
      <c r="IJO55" s="43"/>
      <c r="IJP55" s="43"/>
      <c r="IJQ55" s="43"/>
      <c r="IJR55" s="43"/>
      <c r="IJS55" s="43"/>
      <c r="IJT55" s="43"/>
      <c r="IJU55" s="43"/>
      <c r="IJV55" s="43"/>
      <c r="IJW55" s="43"/>
      <c r="IJX55" s="43"/>
      <c r="IJY55" s="43"/>
      <c r="IJZ55" s="43"/>
      <c r="IKA55" s="43"/>
      <c r="IKB55" s="43"/>
      <c r="IKC55" s="43"/>
      <c r="IKD55" s="43"/>
      <c r="IKE55" s="43"/>
      <c r="IKF55" s="43"/>
      <c r="IKG55" s="43"/>
      <c r="IKH55" s="43"/>
      <c r="IKI55" s="43"/>
      <c r="IKJ55" s="43"/>
      <c r="IKK55" s="43"/>
      <c r="IKL55" s="43"/>
      <c r="IKM55" s="43"/>
      <c r="IKN55" s="43"/>
      <c r="IKO55" s="43"/>
      <c r="IKP55" s="43"/>
      <c r="IKQ55" s="43"/>
      <c r="IKR55" s="43"/>
      <c r="IKS55" s="43"/>
      <c r="IKT55" s="43"/>
      <c r="IKU55" s="43"/>
      <c r="IKV55" s="43"/>
      <c r="IKW55" s="43"/>
      <c r="IKX55" s="43"/>
      <c r="IKY55" s="43"/>
      <c r="IKZ55" s="43"/>
      <c r="ILA55" s="43"/>
      <c r="ILB55" s="43"/>
      <c r="ILC55" s="43"/>
      <c r="ILD55" s="43"/>
      <c r="ILE55" s="43"/>
      <c r="ILF55" s="43"/>
      <c r="ILG55" s="43"/>
      <c r="ILH55" s="43"/>
      <c r="ILI55" s="43"/>
      <c r="ILJ55" s="43"/>
      <c r="ILK55" s="43"/>
      <c r="ILL55" s="43"/>
      <c r="ILM55" s="43"/>
      <c r="ILN55" s="43"/>
      <c r="ILO55" s="43"/>
      <c r="ILP55" s="43"/>
      <c r="ILQ55" s="43"/>
      <c r="ILR55" s="43"/>
      <c r="ILS55" s="43"/>
      <c r="ILT55" s="43"/>
      <c r="ILU55" s="43"/>
      <c r="ILV55" s="43"/>
      <c r="ILW55" s="43"/>
      <c r="ILX55" s="43"/>
      <c r="ILY55" s="43"/>
      <c r="ILZ55" s="43"/>
      <c r="IMA55" s="43"/>
      <c r="IMB55" s="43"/>
      <c r="IMC55" s="43"/>
      <c r="IMD55" s="43"/>
      <c r="IME55" s="43"/>
      <c r="IMF55" s="43"/>
      <c r="IMG55" s="43"/>
      <c r="IMH55" s="43"/>
      <c r="IMI55" s="43"/>
      <c r="IMJ55" s="43"/>
      <c r="IMK55" s="43"/>
      <c r="IML55" s="43"/>
      <c r="IMM55" s="43"/>
      <c r="IMN55" s="43"/>
      <c r="IMO55" s="43"/>
      <c r="IMP55" s="43"/>
      <c r="IMQ55" s="43"/>
      <c r="IMR55" s="43"/>
      <c r="IMS55" s="43"/>
      <c r="IMT55" s="43"/>
      <c r="IMU55" s="43"/>
      <c r="IMV55" s="43"/>
      <c r="IMW55" s="43"/>
      <c r="IMX55" s="43"/>
      <c r="IMY55" s="43"/>
      <c r="IMZ55" s="43"/>
      <c r="INA55" s="43"/>
      <c r="INB55" s="43"/>
      <c r="INC55" s="43"/>
      <c r="IND55" s="43"/>
      <c r="INE55" s="43"/>
      <c r="INF55" s="43"/>
      <c r="ING55" s="43"/>
      <c r="INH55" s="43"/>
      <c r="INI55" s="43"/>
      <c r="INJ55" s="43"/>
      <c r="INK55" s="43"/>
      <c r="INL55" s="43"/>
      <c r="INM55" s="43"/>
      <c r="INN55" s="43"/>
      <c r="INO55" s="43"/>
      <c r="INP55" s="43"/>
      <c r="INQ55" s="43"/>
      <c r="INR55" s="43"/>
      <c r="INS55" s="43"/>
      <c r="INT55" s="43"/>
      <c r="INU55" s="43"/>
      <c r="INV55" s="43"/>
      <c r="INW55" s="43"/>
      <c r="INX55" s="43"/>
      <c r="INY55" s="43"/>
      <c r="INZ55" s="43"/>
      <c r="IOA55" s="43"/>
      <c r="IOB55" s="43"/>
      <c r="IOC55" s="43"/>
      <c r="IOD55" s="43"/>
      <c r="IOE55" s="43"/>
      <c r="IOF55" s="43"/>
      <c r="IOG55" s="43"/>
      <c r="IOH55" s="43"/>
      <c r="IOI55" s="43"/>
      <c r="IOJ55" s="43"/>
      <c r="IOK55" s="43"/>
      <c r="IOL55" s="43"/>
      <c r="IOM55" s="43"/>
      <c r="ION55" s="43"/>
      <c r="IOO55" s="43"/>
      <c r="IOP55" s="43"/>
      <c r="IOQ55" s="43"/>
      <c r="IOR55" s="43"/>
      <c r="IOS55" s="43"/>
      <c r="IOT55" s="43"/>
      <c r="IOU55" s="43"/>
      <c r="IOV55" s="43"/>
      <c r="IOW55" s="43"/>
      <c r="IOX55" s="43"/>
      <c r="IOY55" s="43"/>
      <c r="IOZ55" s="43"/>
      <c r="IPA55" s="43"/>
      <c r="IPB55" s="43"/>
      <c r="IPC55" s="43"/>
      <c r="IPD55" s="43"/>
      <c r="IPE55" s="43"/>
      <c r="IPF55" s="43"/>
      <c r="IPG55" s="43"/>
      <c r="IPH55" s="43"/>
      <c r="IPI55" s="43"/>
      <c r="IPJ55" s="43"/>
      <c r="IPK55" s="43"/>
      <c r="IPL55" s="43"/>
      <c r="IPM55" s="43"/>
      <c r="IPN55" s="43"/>
      <c r="IPO55" s="43"/>
      <c r="IPP55" s="43"/>
      <c r="IPQ55" s="43"/>
      <c r="IPR55" s="43"/>
      <c r="IPS55" s="43"/>
      <c r="IPT55" s="43"/>
      <c r="IPU55" s="43"/>
      <c r="IPV55" s="43"/>
      <c r="IPW55" s="43"/>
      <c r="IPX55" s="43"/>
      <c r="IPY55" s="43"/>
      <c r="IPZ55" s="43"/>
      <c r="IQA55" s="43"/>
      <c r="IQB55" s="43"/>
      <c r="IQC55" s="43"/>
      <c r="IQD55" s="43"/>
      <c r="IQE55" s="43"/>
      <c r="IQF55" s="43"/>
      <c r="IQG55" s="43"/>
      <c r="IQH55" s="43"/>
      <c r="IQI55" s="43"/>
      <c r="IQJ55" s="43"/>
      <c r="IQK55" s="43"/>
      <c r="IQL55" s="43"/>
      <c r="IQM55" s="43"/>
      <c r="IQN55" s="43"/>
      <c r="IQO55" s="43"/>
      <c r="IQP55" s="43"/>
      <c r="IQQ55" s="43"/>
      <c r="IQR55" s="43"/>
      <c r="IQS55" s="43"/>
      <c r="IQT55" s="43"/>
      <c r="IQU55" s="43"/>
      <c r="IQV55" s="43"/>
      <c r="IQW55" s="43"/>
      <c r="IQX55" s="43"/>
      <c r="IQY55" s="43"/>
      <c r="IQZ55" s="43"/>
      <c r="IRA55" s="43"/>
      <c r="IRB55" s="43"/>
      <c r="IRC55" s="43"/>
      <c r="IRD55" s="43"/>
      <c r="IRE55" s="43"/>
      <c r="IRF55" s="43"/>
      <c r="IRG55" s="43"/>
      <c r="IRH55" s="43"/>
      <c r="IRI55" s="43"/>
      <c r="IRJ55" s="43"/>
      <c r="IRK55" s="43"/>
      <c r="IRL55" s="43"/>
      <c r="IRM55" s="43"/>
      <c r="IRN55" s="43"/>
      <c r="IRO55" s="43"/>
      <c r="IRP55" s="43"/>
      <c r="IRQ55" s="43"/>
      <c r="IRR55" s="43"/>
      <c r="IRS55" s="43"/>
      <c r="IRT55" s="43"/>
      <c r="IRU55" s="43"/>
      <c r="IRV55" s="43"/>
      <c r="IRW55" s="43"/>
      <c r="IRX55" s="43"/>
      <c r="IRY55" s="43"/>
      <c r="IRZ55" s="43"/>
      <c r="ISA55" s="43"/>
      <c r="ISB55" s="43"/>
      <c r="ISC55" s="43"/>
      <c r="ISD55" s="43"/>
      <c r="ISE55" s="43"/>
      <c r="ISF55" s="43"/>
      <c r="ISG55" s="43"/>
      <c r="ISH55" s="43"/>
      <c r="ISI55" s="43"/>
      <c r="ISJ55" s="43"/>
      <c r="ISK55" s="43"/>
      <c r="ISL55" s="43"/>
      <c r="ISM55" s="43"/>
      <c r="ISN55" s="43"/>
      <c r="ISO55" s="43"/>
      <c r="ISP55" s="43"/>
      <c r="ISQ55" s="43"/>
      <c r="ISR55" s="43"/>
      <c r="ISS55" s="43"/>
      <c r="IST55" s="43"/>
      <c r="ISU55" s="43"/>
      <c r="ISV55" s="43"/>
      <c r="ISW55" s="43"/>
      <c r="ISX55" s="43"/>
      <c r="ISY55" s="43"/>
      <c r="ISZ55" s="43"/>
      <c r="ITA55" s="43"/>
      <c r="ITB55" s="43"/>
      <c r="ITC55" s="43"/>
      <c r="ITD55" s="43"/>
      <c r="ITE55" s="43"/>
      <c r="ITF55" s="43"/>
      <c r="ITG55" s="43"/>
      <c r="ITH55" s="43"/>
      <c r="ITI55" s="43"/>
      <c r="ITJ55" s="43"/>
      <c r="ITK55" s="43"/>
      <c r="ITL55" s="43"/>
      <c r="ITM55" s="43"/>
      <c r="ITN55" s="43"/>
      <c r="ITO55" s="43"/>
      <c r="ITP55" s="43"/>
      <c r="ITQ55" s="43"/>
      <c r="ITR55" s="43"/>
      <c r="ITS55" s="43"/>
      <c r="ITT55" s="43"/>
      <c r="ITU55" s="43"/>
      <c r="ITV55" s="43"/>
      <c r="ITW55" s="43"/>
      <c r="ITX55" s="43"/>
      <c r="ITY55" s="43"/>
      <c r="ITZ55" s="43"/>
      <c r="IUA55" s="43"/>
      <c r="IUB55" s="43"/>
      <c r="IUC55" s="43"/>
      <c r="IUD55" s="43"/>
      <c r="IUE55" s="43"/>
      <c r="IUF55" s="43"/>
      <c r="IUG55" s="43"/>
      <c r="IUH55" s="43"/>
      <c r="IUI55" s="43"/>
      <c r="IUJ55" s="43"/>
      <c r="IUK55" s="43"/>
      <c r="IUL55" s="43"/>
      <c r="IUM55" s="43"/>
      <c r="IUN55" s="43"/>
      <c r="IUO55" s="43"/>
      <c r="IUP55" s="43"/>
      <c r="IUQ55" s="43"/>
      <c r="IUR55" s="43"/>
      <c r="IUS55" s="43"/>
      <c r="IUT55" s="43"/>
      <c r="IUU55" s="43"/>
      <c r="IUV55" s="43"/>
      <c r="IUW55" s="43"/>
      <c r="IUX55" s="43"/>
      <c r="IUY55" s="43"/>
      <c r="IUZ55" s="43"/>
      <c r="IVA55" s="43"/>
      <c r="IVB55" s="43"/>
      <c r="IVC55" s="43"/>
      <c r="IVD55" s="43"/>
      <c r="IVE55" s="43"/>
      <c r="IVF55" s="43"/>
      <c r="IVG55" s="43"/>
      <c r="IVH55" s="43"/>
      <c r="IVI55" s="43"/>
      <c r="IVJ55" s="43"/>
      <c r="IVK55" s="43"/>
      <c r="IVL55" s="43"/>
      <c r="IVM55" s="43"/>
      <c r="IVN55" s="43"/>
      <c r="IVO55" s="43"/>
      <c r="IVP55" s="43"/>
      <c r="IVQ55" s="43"/>
      <c r="IVR55" s="43"/>
      <c r="IVS55" s="43"/>
      <c r="IVT55" s="43"/>
      <c r="IVU55" s="43"/>
      <c r="IVV55" s="43"/>
      <c r="IVW55" s="43"/>
      <c r="IVX55" s="43"/>
      <c r="IVY55" s="43"/>
      <c r="IVZ55" s="43"/>
      <c r="IWA55" s="43"/>
      <c r="IWB55" s="43"/>
      <c r="IWC55" s="43"/>
      <c r="IWD55" s="43"/>
      <c r="IWE55" s="43"/>
      <c r="IWF55" s="43"/>
      <c r="IWG55" s="43"/>
      <c r="IWH55" s="43"/>
      <c r="IWI55" s="43"/>
      <c r="IWJ55" s="43"/>
      <c r="IWK55" s="43"/>
      <c r="IWL55" s="43"/>
      <c r="IWM55" s="43"/>
      <c r="IWN55" s="43"/>
      <c r="IWO55" s="43"/>
      <c r="IWP55" s="43"/>
      <c r="IWQ55" s="43"/>
      <c r="IWR55" s="43"/>
      <c r="IWS55" s="43"/>
      <c r="IWT55" s="43"/>
      <c r="IWU55" s="43"/>
      <c r="IWV55" s="43"/>
      <c r="IWW55" s="43"/>
      <c r="IWX55" s="43"/>
      <c r="IWY55" s="43"/>
      <c r="IWZ55" s="43"/>
      <c r="IXA55" s="43"/>
      <c r="IXB55" s="43"/>
      <c r="IXC55" s="43"/>
      <c r="IXD55" s="43"/>
      <c r="IXE55" s="43"/>
      <c r="IXF55" s="43"/>
      <c r="IXG55" s="43"/>
      <c r="IXH55" s="43"/>
      <c r="IXI55" s="43"/>
      <c r="IXJ55" s="43"/>
      <c r="IXK55" s="43"/>
      <c r="IXL55" s="43"/>
      <c r="IXM55" s="43"/>
      <c r="IXN55" s="43"/>
      <c r="IXO55" s="43"/>
      <c r="IXP55" s="43"/>
      <c r="IXQ55" s="43"/>
      <c r="IXR55" s="43"/>
      <c r="IXS55" s="43"/>
      <c r="IXT55" s="43"/>
      <c r="IXU55" s="43"/>
      <c r="IXV55" s="43"/>
      <c r="IXW55" s="43"/>
      <c r="IXX55" s="43"/>
      <c r="IXY55" s="43"/>
      <c r="IXZ55" s="43"/>
      <c r="IYA55" s="43"/>
      <c r="IYB55" s="43"/>
      <c r="IYC55" s="43"/>
      <c r="IYD55" s="43"/>
      <c r="IYE55" s="43"/>
      <c r="IYF55" s="43"/>
      <c r="IYG55" s="43"/>
      <c r="IYH55" s="43"/>
      <c r="IYI55" s="43"/>
      <c r="IYJ55" s="43"/>
      <c r="IYK55" s="43"/>
      <c r="IYL55" s="43"/>
      <c r="IYM55" s="43"/>
      <c r="IYN55" s="43"/>
      <c r="IYO55" s="43"/>
      <c r="IYP55" s="43"/>
      <c r="IYQ55" s="43"/>
      <c r="IYR55" s="43"/>
      <c r="IYS55" s="43"/>
      <c r="IYT55" s="43"/>
      <c r="IYU55" s="43"/>
      <c r="IYV55" s="43"/>
      <c r="IYW55" s="43"/>
      <c r="IYX55" s="43"/>
      <c r="IYY55" s="43"/>
      <c r="IYZ55" s="43"/>
      <c r="IZA55" s="43"/>
      <c r="IZB55" s="43"/>
      <c r="IZC55" s="43"/>
      <c r="IZD55" s="43"/>
      <c r="IZE55" s="43"/>
      <c r="IZF55" s="43"/>
      <c r="IZG55" s="43"/>
      <c r="IZH55" s="43"/>
      <c r="IZI55" s="43"/>
      <c r="IZJ55" s="43"/>
      <c r="IZK55" s="43"/>
      <c r="IZL55" s="43"/>
      <c r="IZM55" s="43"/>
      <c r="IZN55" s="43"/>
      <c r="IZO55" s="43"/>
      <c r="IZP55" s="43"/>
      <c r="IZQ55" s="43"/>
      <c r="IZR55" s="43"/>
      <c r="IZS55" s="43"/>
      <c r="IZT55" s="43"/>
      <c r="IZU55" s="43"/>
      <c r="IZV55" s="43"/>
      <c r="IZW55" s="43"/>
      <c r="IZX55" s="43"/>
      <c r="IZY55" s="43"/>
      <c r="IZZ55" s="43"/>
      <c r="JAA55" s="43"/>
      <c r="JAB55" s="43"/>
      <c r="JAC55" s="43"/>
      <c r="JAD55" s="43"/>
      <c r="JAE55" s="43"/>
      <c r="JAF55" s="43"/>
      <c r="JAG55" s="43"/>
      <c r="JAH55" s="43"/>
      <c r="JAI55" s="43"/>
      <c r="JAJ55" s="43"/>
      <c r="JAK55" s="43"/>
      <c r="JAL55" s="43"/>
      <c r="JAM55" s="43"/>
      <c r="JAN55" s="43"/>
      <c r="JAO55" s="43"/>
      <c r="JAP55" s="43"/>
      <c r="JAQ55" s="43"/>
      <c r="JAR55" s="43"/>
      <c r="JAS55" s="43"/>
      <c r="JAT55" s="43"/>
      <c r="JAU55" s="43"/>
      <c r="JAV55" s="43"/>
      <c r="JAW55" s="43"/>
      <c r="JAX55" s="43"/>
      <c r="JAY55" s="43"/>
      <c r="JAZ55" s="43"/>
      <c r="JBA55" s="43"/>
      <c r="JBB55" s="43"/>
      <c r="JBC55" s="43"/>
      <c r="JBD55" s="43"/>
      <c r="JBE55" s="43"/>
      <c r="JBF55" s="43"/>
      <c r="JBG55" s="43"/>
      <c r="JBH55" s="43"/>
      <c r="JBI55" s="43"/>
      <c r="JBJ55" s="43"/>
      <c r="JBK55" s="43"/>
      <c r="JBL55" s="43"/>
      <c r="JBM55" s="43"/>
      <c r="JBN55" s="43"/>
      <c r="JBO55" s="43"/>
      <c r="JBP55" s="43"/>
      <c r="JBQ55" s="43"/>
      <c r="JBR55" s="43"/>
      <c r="JBS55" s="43"/>
      <c r="JBT55" s="43"/>
      <c r="JBU55" s="43"/>
      <c r="JBV55" s="43"/>
      <c r="JBW55" s="43"/>
      <c r="JBX55" s="43"/>
      <c r="JBY55" s="43"/>
      <c r="JBZ55" s="43"/>
      <c r="JCA55" s="43"/>
      <c r="JCB55" s="43"/>
      <c r="JCC55" s="43"/>
      <c r="JCD55" s="43"/>
      <c r="JCE55" s="43"/>
      <c r="JCF55" s="43"/>
      <c r="JCG55" s="43"/>
      <c r="JCH55" s="43"/>
      <c r="JCI55" s="43"/>
      <c r="JCJ55" s="43"/>
      <c r="JCK55" s="43"/>
      <c r="JCL55" s="43"/>
      <c r="JCM55" s="43"/>
      <c r="JCN55" s="43"/>
      <c r="JCO55" s="43"/>
      <c r="JCP55" s="43"/>
      <c r="JCQ55" s="43"/>
      <c r="JCR55" s="43"/>
      <c r="JCS55" s="43"/>
      <c r="JCT55" s="43"/>
      <c r="JCU55" s="43"/>
      <c r="JCV55" s="43"/>
      <c r="JCW55" s="43"/>
      <c r="JCX55" s="43"/>
      <c r="JCY55" s="43"/>
      <c r="JCZ55" s="43"/>
      <c r="JDA55" s="43"/>
      <c r="JDB55" s="43"/>
      <c r="JDC55" s="43"/>
      <c r="JDD55" s="43"/>
      <c r="JDE55" s="43"/>
      <c r="JDF55" s="43"/>
      <c r="JDG55" s="43"/>
      <c r="JDH55" s="43"/>
      <c r="JDI55" s="43"/>
      <c r="JDJ55" s="43"/>
      <c r="JDK55" s="43"/>
      <c r="JDL55" s="43"/>
      <c r="JDM55" s="43"/>
      <c r="JDN55" s="43"/>
      <c r="JDO55" s="43"/>
      <c r="JDP55" s="43"/>
      <c r="JDQ55" s="43"/>
      <c r="JDR55" s="43"/>
      <c r="JDS55" s="43"/>
      <c r="JDT55" s="43"/>
      <c r="JDU55" s="43"/>
      <c r="JDV55" s="43"/>
      <c r="JDW55" s="43"/>
      <c r="JDX55" s="43"/>
      <c r="JDY55" s="43"/>
      <c r="JDZ55" s="43"/>
      <c r="JEA55" s="43"/>
      <c r="JEB55" s="43"/>
      <c r="JEC55" s="43"/>
      <c r="JED55" s="43"/>
      <c r="JEE55" s="43"/>
      <c r="JEF55" s="43"/>
      <c r="JEG55" s="43"/>
      <c r="JEH55" s="43"/>
      <c r="JEI55" s="43"/>
      <c r="JEJ55" s="43"/>
      <c r="JEK55" s="43"/>
      <c r="JEL55" s="43"/>
      <c r="JEM55" s="43"/>
      <c r="JEN55" s="43"/>
      <c r="JEO55" s="43"/>
      <c r="JEP55" s="43"/>
      <c r="JEQ55" s="43"/>
      <c r="JER55" s="43"/>
      <c r="JES55" s="43"/>
      <c r="JET55" s="43"/>
      <c r="JEU55" s="43"/>
      <c r="JEV55" s="43"/>
      <c r="JEW55" s="43"/>
      <c r="JEX55" s="43"/>
      <c r="JEY55" s="43"/>
      <c r="JEZ55" s="43"/>
      <c r="JFA55" s="43"/>
      <c r="JFB55" s="43"/>
      <c r="JFC55" s="43"/>
      <c r="JFD55" s="43"/>
      <c r="JFE55" s="43"/>
      <c r="JFF55" s="43"/>
      <c r="JFG55" s="43"/>
      <c r="JFH55" s="43"/>
      <c r="JFI55" s="43"/>
      <c r="JFJ55" s="43"/>
      <c r="JFK55" s="43"/>
      <c r="JFL55" s="43"/>
      <c r="JFM55" s="43"/>
      <c r="JFN55" s="43"/>
      <c r="JFO55" s="43"/>
      <c r="JFP55" s="43"/>
      <c r="JFQ55" s="43"/>
      <c r="JFR55" s="43"/>
      <c r="JFS55" s="43"/>
      <c r="JFT55" s="43"/>
      <c r="JFU55" s="43"/>
      <c r="JFV55" s="43"/>
      <c r="JFW55" s="43"/>
      <c r="JFX55" s="43"/>
      <c r="JFY55" s="43"/>
      <c r="JFZ55" s="43"/>
      <c r="JGA55" s="43"/>
      <c r="JGB55" s="43"/>
      <c r="JGC55" s="43"/>
      <c r="JGD55" s="43"/>
      <c r="JGE55" s="43"/>
      <c r="JGF55" s="43"/>
      <c r="JGG55" s="43"/>
      <c r="JGH55" s="43"/>
      <c r="JGI55" s="43"/>
      <c r="JGJ55" s="43"/>
      <c r="JGK55" s="43"/>
      <c r="JGL55" s="43"/>
      <c r="JGM55" s="43"/>
      <c r="JGN55" s="43"/>
      <c r="JGO55" s="43"/>
      <c r="JGP55" s="43"/>
      <c r="JGQ55" s="43"/>
      <c r="JGR55" s="43"/>
      <c r="JGS55" s="43"/>
      <c r="JGT55" s="43"/>
      <c r="JGU55" s="43"/>
      <c r="JGV55" s="43"/>
      <c r="JGW55" s="43"/>
      <c r="JGX55" s="43"/>
      <c r="JGY55" s="43"/>
      <c r="JGZ55" s="43"/>
      <c r="JHA55" s="43"/>
      <c r="JHB55" s="43"/>
      <c r="JHC55" s="43"/>
      <c r="JHD55" s="43"/>
      <c r="JHE55" s="43"/>
      <c r="JHF55" s="43"/>
      <c r="JHG55" s="43"/>
      <c r="JHH55" s="43"/>
      <c r="JHI55" s="43"/>
      <c r="JHJ55" s="43"/>
      <c r="JHK55" s="43"/>
      <c r="JHL55" s="43"/>
      <c r="JHM55" s="43"/>
      <c r="JHN55" s="43"/>
      <c r="JHO55" s="43"/>
      <c r="JHP55" s="43"/>
      <c r="JHQ55" s="43"/>
      <c r="JHR55" s="43"/>
      <c r="JHS55" s="43"/>
      <c r="JHT55" s="43"/>
      <c r="JHU55" s="43"/>
      <c r="JHV55" s="43"/>
      <c r="JHW55" s="43"/>
      <c r="JHX55" s="43"/>
      <c r="JHY55" s="43"/>
      <c r="JHZ55" s="43"/>
      <c r="JIA55" s="43"/>
      <c r="JIB55" s="43"/>
      <c r="JIC55" s="43"/>
      <c r="JID55" s="43"/>
      <c r="JIE55" s="43"/>
      <c r="JIF55" s="43"/>
      <c r="JIG55" s="43"/>
      <c r="JIH55" s="43"/>
      <c r="JII55" s="43"/>
      <c r="JIJ55" s="43"/>
      <c r="JIK55" s="43"/>
      <c r="JIL55" s="43"/>
      <c r="JIM55" s="43"/>
      <c r="JIN55" s="43"/>
      <c r="JIO55" s="43"/>
      <c r="JIP55" s="43"/>
      <c r="JIQ55" s="43"/>
      <c r="JIR55" s="43"/>
      <c r="JIS55" s="43"/>
      <c r="JIT55" s="43"/>
      <c r="JIU55" s="43"/>
      <c r="JIV55" s="43"/>
      <c r="JIW55" s="43"/>
      <c r="JIX55" s="43"/>
      <c r="JIY55" s="43"/>
      <c r="JIZ55" s="43"/>
      <c r="JJA55" s="43"/>
      <c r="JJB55" s="43"/>
      <c r="JJC55" s="43"/>
      <c r="JJD55" s="43"/>
      <c r="JJE55" s="43"/>
      <c r="JJF55" s="43"/>
      <c r="JJG55" s="43"/>
      <c r="JJH55" s="43"/>
      <c r="JJI55" s="43"/>
      <c r="JJJ55" s="43"/>
      <c r="JJK55" s="43"/>
      <c r="JJL55" s="43"/>
      <c r="JJM55" s="43"/>
      <c r="JJN55" s="43"/>
      <c r="JJO55" s="43"/>
      <c r="JJP55" s="43"/>
      <c r="JJQ55" s="43"/>
      <c r="JJR55" s="43"/>
      <c r="JJS55" s="43"/>
      <c r="JJT55" s="43"/>
      <c r="JJU55" s="43"/>
      <c r="JJV55" s="43"/>
      <c r="JJW55" s="43"/>
      <c r="JJX55" s="43"/>
      <c r="JJY55" s="43"/>
      <c r="JJZ55" s="43"/>
      <c r="JKA55" s="43"/>
      <c r="JKB55" s="43"/>
      <c r="JKC55" s="43"/>
      <c r="JKD55" s="43"/>
      <c r="JKE55" s="43"/>
      <c r="JKF55" s="43"/>
      <c r="JKG55" s="43"/>
      <c r="JKH55" s="43"/>
      <c r="JKI55" s="43"/>
      <c r="JKJ55" s="43"/>
      <c r="JKK55" s="43"/>
      <c r="JKL55" s="43"/>
      <c r="JKM55" s="43"/>
      <c r="JKN55" s="43"/>
      <c r="JKO55" s="43"/>
      <c r="JKP55" s="43"/>
      <c r="JKQ55" s="43"/>
      <c r="JKR55" s="43"/>
      <c r="JKS55" s="43"/>
      <c r="JKT55" s="43"/>
      <c r="JKU55" s="43"/>
      <c r="JKV55" s="43"/>
      <c r="JKW55" s="43"/>
      <c r="JKX55" s="43"/>
      <c r="JKY55" s="43"/>
      <c r="JKZ55" s="43"/>
      <c r="JLA55" s="43"/>
      <c r="JLB55" s="43"/>
      <c r="JLC55" s="43"/>
      <c r="JLD55" s="43"/>
      <c r="JLE55" s="43"/>
      <c r="JLF55" s="43"/>
      <c r="JLG55" s="43"/>
      <c r="JLH55" s="43"/>
      <c r="JLI55" s="43"/>
      <c r="JLJ55" s="43"/>
      <c r="JLK55" s="43"/>
      <c r="JLL55" s="43"/>
      <c r="JLM55" s="43"/>
      <c r="JLN55" s="43"/>
      <c r="JLO55" s="43"/>
      <c r="JLP55" s="43"/>
      <c r="JLQ55" s="43"/>
      <c r="JLR55" s="43"/>
      <c r="JLS55" s="43"/>
      <c r="JLT55" s="43"/>
      <c r="JLU55" s="43"/>
      <c r="JLV55" s="43"/>
      <c r="JLW55" s="43"/>
      <c r="JLX55" s="43"/>
      <c r="JLY55" s="43"/>
      <c r="JLZ55" s="43"/>
      <c r="JMA55" s="43"/>
      <c r="JMB55" s="43"/>
      <c r="JMC55" s="43"/>
      <c r="JMD55" s="43"/>
      <c r="JME55" s="43"/>
      <c r="JMF55" s="43"/>
      <c r="JMG55" s="43"/>
      <c r="JMH55" s="43"/>
      <c r="JMI55" s="43"/>
      <c r="JMJ55" s="43"/>
      <c r="JMK55" s="43"/>
      <c r="JML55" s="43"/>
      <c r="JMM55" s="43"/>
      <c r="JMN55" s="43"/>
      <c r="JMO55" s="43"/>
      <c r="JMP55" s="43"/>
      <c r="JMQ55" s="43"/>
      <c r="JMR55" s="43"/>
      <c r="JMS55" s="43"/>
      <c r="JMT55" s="43"/>
      <c r="JMU55" s="43"/>
      <c r="JMV55" s="43"/>
      <c r="JMW55" s="43"/>
      <c r="JMX55" s="43"/>
      <c r="JMY55" s="43"/>
      <c r="JMZ55" s="43"/>
      <c r="JNA55" s="43"/>
      <c r="JNB55" s="43"/>
      <c r="JNC55" s="43"/>
      <c r="JND55" s="43"/>
      <c r="JNE55" s="43"/>
      <c r="JNF55" s="43"/>
      <c r="JNG55" s="43"/>
      <c r="JNH55" s="43"/>
      <c r="JNI55" s="43"/>
      <c r="JNJ55" s="43"/>
      <c r="JNK55" s="43"/>
      <c r="JNL55" s="43"/>
      <c r="JNM55" s="43"/>
      <c r="JNN55" s="43"/>
      <c r="JNO55" s="43"/>
      <c r="JNP55" s="43"/>
      <c r="JNQ55" s="43"/>
      <c r="JNR55" s="43"/>
      <c r="JNS55" s="43"/>
      <c r="JNT55" s="43"/>
      <c r="JNU55" s="43"/>
      <c r="JNV55" s="43"/>
      <c r="JNW55" s="43"/>
      <c r="JNX55" s="43"/>
      <c r="JNY55" s="43"/>
      <c r="JNZ55" s="43"/>
      <c r="JOA55" s="43"/>
      <c r="JOB55" s="43"/>
      <c r="JOC55" s="43"/>
      <c r="JOD55" s="43"/>
      <c r="JOE55" s="43"/>
      <c r="JOF55" s="43"/>
      <c r="JOG55" s="43"/>
      <c r="JOH55" s="43"/>
      <c r="JOI55" s="43"/>
      <c r="JOJ55" s="43"/>
      <c r="JOK55" s="43"/>
      <c r="JOL55" s="43"/>
      <c r="JOM55" s="43"/>
      <c r="JON55" s="43"/>
      <c r="JOO55" s="43"/>
      <c r="JOP55" s="43"/>
      <c r="JOQ55" s="43"/>
      <c r="JOR55" s="43"/>
      <c r="JOS55" s="43"/>
      <c r="JOT55" s="43"/>
      <c r="JOU55" s="43"/>
      <c r="JOV55" s="43"/>
      <c r="JOW55" s="43"/>
      <c r="JOX55" s="43"/>
      <c r="JOY55" s="43"/>
      <c r="JOZ55" s="43"/>
      <c r="JPA55" s="43"/>
      <c r="JPB55" s="43"/>
      <c r="JPC55" s="43"/>
      <c r="JPD55" s="43"/>
      <c r="JPE55" s="43"/>
      <c r="JPF55" s="43"/>
      <c r="JPG55" s="43"/>
      <c r="JPH55" s="43"/>
      <c r="JPI55" s="43"/>
      <c r="JPJ55" s="43"/>
      <c r="JPK55" s="43"/>
      <c r="JPL55" s="43"/>
      <c r="JPM55" s="43"/>
      <c r="JPN55" s="43"/>
      <c r="JPO55" s="43"/>
      <c r="JPP55" s="43"/>
      <c r="JPQ55" s="43"/>
      <c r="JPR55" s="43"/>
      <c r="JPS55" s="43"/>
      <c r="JPT55" s="43"/>
      <c r="JPU55" s="43"/>
      <c r="JPV55" s="43"/>
      <c r="JPW55" s="43"/>
      <c r="JPX55" s="43"/>
      <c r="JPY55" s="43"/>
      <c r="JPZ55" s="43"/>
      <c r="JQA55" s="43"/>
      <c r="JQB55" s="43"/>
      <c r="JQC55" s="43"/>
      <c r="JQD55" s="43"/>
      <c r="JQE55" s="43"/>
      <c r="JQF55" s="43"/>
      <c r="JQG55" s="43"/>
      <c r="JQH55" s="43"/>
      <c r="JQI55" s="43"/>
      <c r="JQJ55" s="43"/>
      <c r="JQK55" s="43"/>
      <c r="JQL55" s="43"/>
      <c r="JQM55" s="43"/>
      <c r="JQN55" s="43"/>
      <c r="JQO55" s="43"/>
      <c r="JQP55" s="43"/>
      <c r="JQQ55" s="43"/>
      <c r="JQR55" s="43"/>
      <c r="JQS55" s="43"/>
      <c r="JQT55" s="43"/>
      <c r="JQU55" s="43"/>
      <c r="JQV55" s="43"/>
      <c r="JQW55" s="43"/>
      <c r="JQX55" s="43"/>
      <c r="JQY55" s="43"/>
      <c r="JQZ55" s="43"/>
      <c r="JRA55" s="43"/>
      <c r="JRB55" s="43"/>
      <c r="JRC55" s="43"/>
      <c r="JRD55" s="43"/>
      <c r="JRE55" s="43"/>
      <c r="JRF55" s="43"/>
      <c r="JRG55" s="43"/>
      <c r="JRH55" s="43"/>
      <c r="JRI55" s="43"/>
      <c r="JRJ55" s="43"/>
      <c r="JRK55" s="43"/>
      <c r="JRL55" s="43"/>
      <c r="JRM55" s="43"/>
      <c r="JRN55" s="43"/>
      <c r="JRO55" s="43"/>
      <c r="JRP55" s="43"/>
      <c r="JRQ55" s="43"/>
      <c r="JRR55" s="43"/>
      <c r="JRS55" s="43"/>
      <c r="JRT55" s="43"/>
      <c r="JRU55" s="43"/>
      <c r="JRV55" s="43"/>
      <c r="JRW55" s="43"/>
      <c r="JRX55" s="43"/>
      <c r="JRY55" s="43"/>
      <c r="JRZ55" s="43"/>
      <c r="JSA55" s="43"/>
      <c r="JSB55" s="43"/>
      <c r="JSC55" s="43"/>
      <c r="JSD55" s="43"/>
      <c r="JSE55" s="43"/>
      <c r="JSF55" s="43"/>
      <c r="JSG55" s="43"/>
      <c r="JSH55" s="43"/>
      <c r="JSI55" s="43"/>
      <c r="JSJ55" s="43"/>
      <c r="JSK55" s="43"/>
      <c r="JSL55" s="43"/>
      <c r="JSM55" s="43"/>
      <c r="JSN55" s="43"/>
      <c r="JSO55" s="43"/>
      <c r="JSP55" s="43"/>
      <c r="JSQ55" s="43"/>
      <c r="JSR55" s="43"/>
      <c r="JSS55" s="43"/>
      <c r="JST55" s="43"/>
      <c r="JSU55" s="43"/>
      <c r="JSV55" s="43"/>
      <c r="JSW55" s="43"/>
      <c r="JSX55" s="43"/>
      <c r="JSY55" s="43"/>
      <c r="JSZ55" s="43"/>
      <c r="JTA55" s="43"/>
      <c r="JTB55" s="43"/>
      <c r="JTC55" s="43"/>
      <c r="JTD55" s="43"/>
      <c r="JTE55" s="43"/>
      <c r="JTF55" s="43"/>
      <c r="JTG55" s="43"/>
      <c r="JTH55" s="43"/>
      <c r="JTI55" s="43"/>
      <c r="JTJ55" s="43"/>
      <c r="JTK55" s="43"/>
      <c r="JTL55" s="43"/>
      <c r="JTM55" s="43"/>
      <c r="JTN55" s="43"/>
      <c r="JTO55" s="43"/>
      <c r="JTP55" s="43"/>
      <c r="JTQ55" s="43"/>
      <c r="JTR55" s="43"/>
      <c r="JTS55" s="43"/>
      <c r="JTT55" s="43"/>
      <c r="JTU55" s="43"/>
      <c r="JTV55" s="43"/>
      <c r="JTW55" s="43"/>
      <c r="JTX55" s="43"/>
      <c r="JTY55" s="43"/>
      <c r="JTZ55" s="43"/>
      <c r="JUA55" s="43"/>
      <c r="JUB55" s="43"/>
      <c r="JUC55" s="43"/>
      <c r="JUD55" s="43"/>
      <c r="JUE55" s="43"/>
      <c r="JUF55" s="43"/>
      <c r="JUG55" s="43"/>
      <c r="JUH55" s="43"/>
      <c r="JUI55" s="43"/>
      <c r="JUJ55" s="43"/>
      <c r="JUK55" s="43"/>
      <c r="JUL55" s="43"/>
      <c r="JUM55" s="43"/>
      <c r="JUN55" s="43"/>
      <c r="JUO55" s="43"/>
      <c r="JUP55" s="43"/>
      <c r="JUQ55" s="43"/>
      <c r="JUR55" s="43"/>
      <c r="JUS55" s="43"/>
      <c r="JUT55" s="43"/>
      <c r="JUU55" s="43"/>
      <c r="JUV55" s="43"/>
      <c r="JUW55" s="43"/>
      <c r="JUX55" s="43"/>
      <c r="JUY55" s="43"/>
      <c r="JUZ55" s="43"/>
      <c r="JVA55" s="43"/>
      <c r="JVB55" s="43"/>
      <c r="JVC55" s="43"/>
      <c r="JVD55" s="43"/>
      <c r="JVE55" s="43"/>
      <c r="JVF55" s="43"/>
      <c r="JVG55" s="43"/>
      <c r="JVH55" s="43"/>
      <c r="JVI55" s="43"/>
      <c r="JVJ55" s="43"/>
      <c r="JVK55" s="43"/>
      <c r="JVL55" s="43"/>
      <c r="JVM55" s="43"/>
      <c r="JVN55" s="43"/>
      <c r="JVO55" s="43"/>
      <c r="JVP55" s="43"/>
      <c r="JVQ55" s="43"/>
      <c r="JVR55" s="43"/>
      <c r="JVS55" s="43"/>
      <c r="JVT55" s="43"/>
      <c r="JVU55" s="43"/>
      <c r="JVV55" s="43"/>
      <c r="JVW55" s="43"/>
      <c r="JVX55" s="43"/>
      <c r="JVY55" s="43"/>
      <c r="JVZ55" s="43"/>
      <c r="JWA55" s="43"/>
      <c r="JWB55" s="43"/>
      <c r="JWC55" s="43"/>
      <c r="JWD55" s="43"/>
      <c r="JWE55" s="43"/>
      <c r="JWF55" s="43"/>
      <c r="JWG55" s="43"/>
      <c r="JWH55" s="43"/>
      <c r="JWI55" s="43"/>
      <c r="JWJ55" s="43"/>
      <c r="JWK55" s="43"/>
      <c r="JWL55" s="43"/>
      <c r="JWM55" s="43"/>
      <c r="JWN55" s="43"/>
      <c r="JWO55" s="43"/>
      <c r="JWP55" s="43"/>
      <c r="JWQ55" s="43"/>
      <c r="JWR55" s="43"/>
      <c r="JWS55" s="43"/>
      <c r="JWT55" s="43"/>
      <c r="JWU55" s="43"/>
      <c r="JWV55" s="43"/>
      <c r="JWW55" s="43"/>
      <c r="JWX55" s="43"/>
      <c r="JWY55" s="43"/>
      <c r="JWZ55" s="43"/>
      <c r="JXA55" s="43"/>
      <c r="JXB55" s="43"/>
      <c r="JXC55" s="43"/>
      <c r="JXD55" s="43"/>
      <c r="JXE55" s="43"/>
      <c r="JXF55" s="43"/>
      <c r="JXG55" s="43"/>
      <c r="JXH55" s="43"/>
      <c r="JXI55" s="43"/>
      <c r="JXJ55" s="43"/>
      <c r="JXK55" s="43"/>
      <c r="JXL55" s="43"/>
      <c r="JXM55" s="43"/>
      <c r="JXN55" s="43"/>
      <c r="JXO55" s="43"/>
      <c r="JXP55" s="43"/>
      <c r="JXQ55" s="43"/>
      <c r="JXR55" s="43"/>
      <c r="JXS55" s="43"/>
      <c r="JXT55" s="43"/>
      <c r="JXU55" s="43"/>
      <c r="JXV55" s="43"/>
      <c r="JXW55" s="43"/>
      <c r="JXX55" s="43"/>
      <c r="JXY55" s="43"/>
      <c r="JXZ55" s="43"/>
      <c r="JYA55" s="43"/>
      <c r="JYB55" s="43"/>
      <c r="JYC55" s="43"/>
      <c r="JYD55" s="43"/>
      <c r="JYE55" s="43"/>
      <c r="JYF55" s="43"/>
      <c r="JYG55" s="43"/>
      <c r="JYH55" s="43"/>
      <c r="JYI55" s="43"/>
      <c r="JYJ55" s="43"/>
      <c r="JYK55" s="43"/>
      <c r="JYL55" s="43"/>
      <c r="JYM55" s="43"/>
      <c r="JYN55" s="43"/>
      <c r="JYO55" s="43"/>
      <c r="JYP55" s="43"/>
      <c r="JYQ55" s="43"/>
      <c r="JYR55" s="43"/>
      <c r="JYS55" s="43"/>
      <c r="JYT55" s="43"/>
      <c r="JYU55" s="43"/>
      <c r="JYV55" s="43"/>
      <c r="JYW55" s="43"/>
      <c r="JYX55" s="43"/>
      <c r="JYY55" s="43"/>
      <c r="JYZ55" s="43"/>
      <c r="JZA55" s="43"/>
      <c r="JZB55" s="43"/>
      <c r="JZC55" s="43"/>
      <c r="JZD55" s="43"/>
      <c r="JZE55" s="43"/>
      <c r="JZF55" s="43"/>
      <c r="JZG55" s="43"/>
      <c r="JZH55" s="43"/>
      <c r="JZI55" s="43"/>
      <c r="JZJ55" s="43"/>
      <c r="JZK55" s="43"/>
      <c r="JZL55" s="43"/>
      <c r="JZM55" s="43"/>
      <c r="JZN55" s="43"/>
      <c r="JZO55" s="43"/>
      <c r="JZP55" s="43"/>
      <c r="JZQ55" s="43"/>
      <c r="JZR55" s="43"/>
      <c r="JZS55" s="43"/>
      <c r="JZT55" s="43"/>
      <c r="JZU55" s="43"/>
      <c r="JZV55" s="43"/>
      <c r="JZW55" s="43"/>
      <c r="JZX55" s="43"/>
      <c r="JZY55" s="43"/>
      <c r="JZZ55" s="43"/>
      <c r="KAA55" s="43"/>
      <c r="KAB55" s="43"/>
      <c r="KAC55" s="43"/>
      <c r="KAD55" s="43"/>
      <c r="KAE55" s="43"/>
      <c r="KAF55" s="43"/>
      <c r="KAG55" s="43"/>
      <c r="KAH55" s="43"/>
      <c r="KAI55" s="43"/>
      <c r="KAJ55" s="43"/>
      <c r="KAK55" s="43"/>
      <c r="KAL55" s="43"/>
      <c r="KAM55" s="43"/>
      <c r="KAN55" s="43"/>
      <c r="KAO55" s="43"/>
      <c r="KAP55" s="43"/>
      <c r="KAQ55" s="43"/>
      <c r="KAR55" s="43"/>
      <c r="KAS55" s="43"/>
      <c r="KAT55" s="43"/>
      <c r="KAU55" s="43"/>
      <c r="KAV55" s="43"/>
      <c r="KAW55" s="43"/>
      <c r="KAX55" s="43"/>
      <c r="KAY55" s="43"/>
      <c r="KAZ55" s="43"/>
      <c r="KBA55" s="43"/>
      <c r="KBB55" s="43"/>
      <c r="KBC55" s="43"/>
      <c r="KBD55" s="43"/>
      <c r="KBE55" s="43"/>
      <c r="KBF55" s="43"/>
      <c r="KBG55" s="43"/>
      <c r="KBH55" s="43"/>
      <c r="KBI55" s="43"/>
      <c r="KBJ55" s="43"/>
      <c r="KBK55" s="43"/>
      <c r="KBL55" s="43"/>
      <c r="KBM55" s="43"/>
      <c r="KBN55" s="43"/>
      <c r="KBO55" s="43"/>
      <c r="KBP55" s="43"/>
      <c r="KBQ55" s="43"/>
      <c r="KBR55" s="43"/>
      <c r="KBS55" s="43"/>
      <c r="KBT55" s="43"/>
      <c r="KBU55" s="43"/>
      <c r="KBV55" s="43"/>
      <c r="KBW55" s="43"/>
      <c r="KBX55" s="43"/>
      <c r="KBY55" s="43"/>
      <c r="KBZ55" s="43"/>
      <c r="KCA55" s="43"/>
      <c r="KCB55" s="43"/>
      <c r="KCC55" s="43"/>
      <c r="KCD55" s="43"/>
      <c r="KCE55" s="43"/>
      <c r="KCF55" s="43"/>
      <c r="KCG55" s="43"/>
      <c r="KCH55" s="43"/>
      <c r="KCI55" s="43"/>
      <c r="KCJ55" s="43"/>
      <c r="KCK55" s="43"/>
      <c r="KCL55" s="43"/>
      <c r="KCM55" s="43"/>
      <c r="KCN55" s="43"/>
      <c r="KCO55" s="43"/>
      <c r="KCP55" s="43"/>
      <c r="KCQ55" s="43"/>
      <c r="KCR55" s="43"/>
      <c r="KCS55" s="43"/>
      <c r="KCT55" s="43"/>
      <c r="KCU55" s="43"/>
      <c r="KCV55" s="43"/>
      <c r="KCW55" s="43"/>
      <c r="KCX55" s="43"/>
      <c r="KCY55" s="43"/>
      <c r="KCZ55" s="43"/>
      <c r="KDA55" s="43"/>
      <c r="KDB55" s="43"/>
      <c r="KDC55" s="43"/>
      <c r="KDD55" s="43"/>
      <c r="KDE55" s="43"/>
      <c r="KDF55" s="43"/>
      <c r="KDG55" s="43"/>
      <c r="KDH55" s="43"/>
      <c r="KDI55" s="43"/>
      <c r="KDJ55" s="43"/>
      <c r="KDK55" s="43"/>
      <c r="KDL55" s="43"/>
      <c r="KDM55" s="43"/>
      <c r="KDN55" s="43"/>
      <c r="KDO55" s="43"/>
      <c r="KDP55" s="43"/>
      <c r="KDQ55" s="43"/>
      <c r="KDR55" s="43"/>
      <c r="KDS55" s="43"/>
      <c r="KDT55" s="43"/>
      <c r="KDU55" s="43"/>
      <c r="KDV55" s="43"/>
      <c r="KDW55" s="43"/>
      <c r="KDX55" s="43"/>
      <c r="KDY55" s="43"/>
      <c r="KDZ55" s="43"/>
      <c r="KEA55" s="43"/>
      <c r="KEB55" s="43"/>
      <c r="KEC55" s="43"/>
      <c r="KED55" s="43"/>
      <c r="KEE55" s="43"/>
      <c r="KEF55" s="43"/>
      <c r="KEG55" s="43"/>
      <c r="KEH55" s="43"/>
      <c r="KEI55" s="43"/>
      <c r="KEJ55" s="43"/>
      <c r="KEK55" s="43"/>
      <c r="KEL55" s="43"/>
      <c r="KEM55" s="43"/>
      <c r="KEN55" s="43"/>
      <c r="KEO55" s="43"/>
      <c r="KEP55" s="43"/>
      <c r="KEQ55" s="43"/>
      <c r="KER55" s="43"/>
      <c r="KES55" s="43"/>
      <c r="KET55" s="43"/>
      <c r="KEU55" s="43"/>
      <c r="KEV55" s="43"/>
      <c r="KEW55" s="43"/>
      <c r="KEX55" s="43"/>
      <c r="KEY55" s="43"/>
      <c r="KEZ55" s="43"/>
      <c r="KFA55" s="43"/>
      <c r="KFB55" s="43"/>
      <c r="KFC55" s="43"/>
      <c r="KFD55" s="43"/>
      <c r="KFE55" s="43"/>
      <c r="KFF55" s="43"/>
      <c r="KFG55" s="43"/>
      <c r="KFH55" s="43"/>
      <c r="KFI55" s="43"/>
      <c r="KFJ55" s="43"/>
      <c r="KFK55" s="43"/>
      <c r="KFL55" s="43"/>
      <c r="KFM55" s="43"/>
      <c r="KFN55" s="43"/>
      <c r="KFO55" s="43"/>
      <c r="KFP55" s="43"/>
      <c r="KFQ55" s="43"/>
      <c r="KFR55" s="43"/>
      <c r="KFS55" s="43"/>
      <c r="KFT55" s="43"/>
      <c r="KFU55" s="43"/>
      <c r="KFV55" s="43"/>
      <c r="KFW55" s="43"/>
      <c r="KFX55" s="43"/>
      <c r="KFY55" s="43"/>
      <c r="KFZ55" s="43"/>
      <c r="KGA55" s="43"/>
      <c r="KGB55" s="43"/>
      <c r="KGC55" s="43"/>
      <c r="KGD55" s="43"/>
      <c r="KGE55" s="43"/>
      <c r="KGF55" s="43"/>
      <c r="KGG55" s="43"/>
      <c r="KGH55" s="43"/>
      <c r="KGI55" s="43"/>
      <c r="KGJ55" s="43"/>
      <c r="KGK55" s="43"/>
      <c r="KGL55" s="43"/>
      <c r="KGM55" s="43"/>
      <c r="KGN55" s="43"/>
      <c r="KGO55" s="43"/>
      <c r="KGP55" s="43"/>
      <c r="KGQ55" s="43"/>
      <c r="KGR55" s="43"/>
      <c r="KGS55" s="43"/>
      <c r="KGT55" s="43"/>
      <c r="KGU55" s="43"/>
      <c r="KGV55" s="43"/>
      <c r="KGW55" s="43"/>
      <c r="KGX55" s="43"/>
      <c r="KGY55" s="43"/>
      <c r="KGZ55" s="43"/>
      <c r="KHA55" s="43"/>
      <c r="KHB55" s="43"/>
      <c r="KHC55" s="43"/>
      <c r="KHD55" s="43"/>
      <c r="KHE55" s="43"/>
      <c r="KHF55" s="43"/>
      <c r="KHG55" s="43"/>
      <c r="KHH55" s="43"/>
      <c r="KHI55" s="43"/>
      <c r="KHJ55" s="43"/>
      <c r="KHK55" s="43"/>
      <c r="KHL55" s="43"/>
      <c r="KHM55" s="43"/>
      <c r="KHN55" s="43"/>
      <c r="KHO55" s="43"/>
      <c r="KHP55" s="43"/>
      <c r="KHQ55" s="43"/>
      <c r="KHR55" s="43"/>
      <c r="KHS55" s="43"/>
      <c r="KHT55" s="43"/>
      <c r="KHU55" s="43"/>
      <c r="KHV55" s="43"/>
      <c r="KHW55" s="43"/>
      <c r="KHX55" s="43"/>
      <c r="KHY55" s="43"/>
      <c r="KHZ55" s="43"/>
      <c r="KIA55" s="43"/>
      <c r="KIB55" s="43"/>
      <c r="KIC55" s="43"/>
      <c r="KID55" s="43"/>
      <c r="KIE55" s="43"/>
      <c r="KIF55" s="43"/>
      <c r="KIG55" s="43"/>
      <c r="KIH55" s="43"/>
      <c r="KII55" s="43"/>
      <c r="KIJ55" s="43"/>
      <c r="KIK55" s="43"/>
      <c r="KIL55" s="43"/>
      <c r="KIM55" s="43"/>
      <c r="KIN55" s="43"/>
      <c r="KIO55" s="43"/>
      <c r="KIP55" s="43"/>
      <c r="KIQ55" s="43"/>
      <c r="KIR55" s="43"/>
      <c r="KIS55" s="43"/>
      <c r="KIT55" s="43"/>
      <c r="KIU55" s="43"/>
      <c r="KIV55" s="43"/>
      <c r="KIW55" s="43"/>
      <c r="KIX55" s="43"/>
      <c r="KIY55" s="43"/>
      <c r="KIZ55" s="43"/>
      <c r="KJA55" s="43"/>
      <c r="KJB55" s="43"/>
      <c r="KJC55" s="43"/>
      <c r="KJD55" s="43"/>
      <c r="KJE55" s="43"/>
      <c r="KJF55" s="43"/>
      <c r="KJG55" s="43"/>
      <c r="KJH55" s="43"/>
      <c r="KJI55" s="43"/>
      <c r="KJJ55" s="43"/>
      <c r="KJK55" s="43"/>
      <c r="KJL55" s="43"/>
      <c r="KJM55" s="43"/>
      <c r="KJN55" s="43"/>
      <c r="KJO55" s="43"/>
      <c r="KJP55" s="43"/>
      <c r="KJQ55" s="43"/>
      <c r="KJR55" s="43"/>
      <c r="KJS55" s="43"/>
      <c r="KJT55" s="43"/>
      <c r="KJU55" s="43"/>
      <c r="KJV55" s="43"/>
      <c r="KJW55" s="43"/>
      <c r="KJX55" s="43"/>
      <c r="KJY55" s="43"/>
      <c r="KJZ55" s="43"/>
      <c r="KKA55" s="43"/>
      <c r="KKB55" s="43"/>
      <c r="KKC55" s="43"/>
      <c r="KKD55" s="43"/>
      <c r="KKE55" s="43"/>
      <c r="KKF55" s="43"/>
      <c r="KKG55" s="43"/>
      <c r="KKH55" s="43"/>
      <c r="KKI55" s="43"/>
      <c r="KKJ55" s="43"/>
      <c r="KKK55" s="43"/>
      <c r="KKL55" s="43"/>
      <c r="KKM55" s="43"/>
      <c r="KKN55" s="43"/>
      <c r="KKO55" s="43"/>
      <c r="KKP55" s="43"/>
      <c r="KKQ55" s="43"/>
      <c r="KKR55" s="43"/>
      <c r="KKS55" s="43"/>
      <c r="KKT55" s="43"/>
      <c r="KKU55" s="43"/>
      <c r="KKV55" s="43"/>
      <c r="KKW55" s="43"/>
      <c r="KKX55" s="43"/>
      <c r="KKY55" s="43"/>
      <c r="KKZ55" s="43"/>
      <c r="KLA55" s="43"/>
      <c r="KLB55" s="43"/>
      <c r="KLC55" s="43"/>
      <c r="KLD55" s="43"/>
      <c r="KLE55" s="43"/>
      <c r="KLF55" s="43"/>
      <c r="KLG55" s="43"/>
      <c r="KLH55" s="43"/>
      <c r="KLI55" s="43"/>
      <c r="KLJ55" s="43"/>
      <c r="KLK55" s="43"/>
      <c r="KLL55" s="43"/>
      <c r="KLM55" s="43"/>
      <c r="KLN55" s="43"/>
      <c r="KLO55" s="43"/>
      <c r="KLP55" s="43"/>
      <c r="KLQ55" s="43"/>
      <c r="KLR55" s="43"/>
      <c r="KLS55" s="43"/>
      <c r="KLT55" s="43"/>
      <c r="KLU55" s="43"/>
      <c r="KLV55" s="43"/>
      <c r="KLW55" s="43"/>
      <c r="KLX55" s="43"/>
      <c r="KLY55" s="43"/>
      <c r="KLZ55" s="43"/>
      <c r="KMA55" s="43"/>
      <c r="KMB55" s="43"/>
      <c r="KMC55" s="43"/>
      <c r="KMD55" s="43"/>
      <c r="KME55" s="43"/>
      <c r="KMF55" s="43"/>
      <c r="KMG55" s="43"/>
      <c r="KMH55" s="43"/>
      <c r="KMI55" s="43"/>
      <c r="KMJ55" s="43"/>
      <c r="KMK55" s="43"/>
      <c r="KML55" s="43"/>
      <c r="KMM55" s="43"/>
      <c r="KMN55" s="43"/>
      <c r="KMO55" s="43"/>
      <c r="KMP55" s="43"/>
      <c r="KMQ55" s="43"/>
      <c r="KMR55" s="43"/>
      <c r="KMS55" s="43"/>
      <c r="KMT55" s="43"/>
      <c r="KMU55" s="43"/>
      <c r="KMV55" s="43"/>
      <c r="KMW55" s="43"/>
      <c r="KMX55" s="43"/>
      <c r="KMY55" s="43"/>
      <c r="KMZ55" s="43"/>
      <c r="KNA55" s="43"/>
      <c r="KNB55" s="43"/>
      <c r="KNC55" s="43"/>
      <c r="KND55" s="43"/>
      <c r="KNE55" s="43"/>
      <c r="KNF55" s="43"/>
      <c r="KNG55" s="43"/>
      <c r="KNH55" s="43"/>
      <c r="KNI55" s="43"/>
      <c r="KNJ55" s="43"/>
      <c r="KNK55" s="43"/>
      <c r="KNL55" s="43"/>
      <c r="KNM55" s="43"/>
      <c r="KNN55" s="43"/>
      <c r="KNO55" s="43"/>
      <c r="KNP55" s="43"/>
      <c r="KNQ55" s="43"/>
      <c r="KNR55" s="43"/>
      <c r="KNS55" s="43"/>
      <c r="KNT55" s="43"/>
      <c r="KNU55" s="43"/>
      <c r="KNV55" s="43"/>
      <c r="KNW55" s="43"/>
      <c r="KNX55" s="43"/>
      <c r="KNY55" s="43"/>
      <c r="KNZ55" s="43"/>
      <c r="KOA55" s="43"/>
      <c r="KOB55" s="43"/>
      <c r="KOC55" s="43"/>
      <c r="KOD55" s="43"/>
      <c r="KOE55" s="43"/>
      <c r="KOF55" s="43"/>
      <c r="KOG55" s="43"/>
      <c r="KOH55" s="43"/>
      <c r="KOI55" s="43"/>
      <c r="KOJ55" s="43"/>
      <c r="KOK55" s="43"/>
      <c r="KOL55" s="43"/>
      <c r="KOM55" s="43"/>
      <c r="KON55" s="43"/>
      <c r="KOO55" s="43"/>
      <c r="KOP55" s="43"/>
      <c r="KOQ55" s="43"/>
      <c r="KOR55" s="43"/>
      <c r="KOS55" s="43"/>
      <c r="KOT55" s="43"/>
      <c r="KOU55" s="43"/>
      <c r="KOV55" s="43"/>
      <c r="KOW55" s="43"/>
      <c r="KOX55" s="43"/>
      <c r="KOY55" s="43"/>
      <c r="KOZ55" s="43"/>
      <c r="KPA55" s="43"/>
      <c r="KPB55" s="43"/>
      <c r="KPC55" s="43"/>
      <c r="KPD55" s="43"/>
      <c r="KPE55" s="43"/>
      <c r="KPF55" s="43"/>
      <c r="KPG55" s="43"/>
      <c r="KPH55" s="43"/>
      <c r="KPI55" s="43"/>
      <c r="KPJ55" s="43"/>
      <c r="KPK55" s="43"/>
      <c r="KPL55" s="43"/>
      <c r="KPM55" s="43"/>
      <c r="KPN55" s="43"/>
      <c r="KPO55" s="43"/>
      <c r="KPP55" s="43"/>
      <c r="KPQ55" s="43"/>
      <c r="KPR55" s="43"/>
      <c r="KPS55" s="43"/>
      <c r="KPT55" s="43"/>
      <c r="KPU55" s="43"/>
      <c r="KPV55" s="43"/>
      <c r="KPW55" s="43"/>
      <c r="KPX55" s="43"/>
      <c r="KPY55" s="43"/>
      <c r="KPZ55" s="43"/>
      <c r="KQA55" s="43"/>
      <c r="KQB55" s="43"/>
      <c r="KQC55" s="43"/>
      <c r="KQD55" s="43"/>
      <c r="KQE55" s="43"/>
      <c r="KQF55" s="43"/>
      <c r="KQG55" s="43"/>
      <c r="KQH55" s="43"/>
      <c r="KQI55" s="43"/>
      <c r="KQJ55" s="43"/>
      <c r="KQK55" s="43"/>
      <c r="KQL55" s="43"/>
      <c r="KQM55" s="43"/>
      <c r="KQN55" s="43"/>
      <c r="KQO55" s="43"/>
      <c r="KQP55" s="43"/>
      <c r="KQQ55" s="43"/>
      <c r="KQR55" s="43"/>
      <c r="KQS55" s="43"/>
      <c r="KQT55" s="43"/>
      <c r="KQU55" s="43"/>
      <c r="KQV55" s="43"/>
      <c r="KQW55" s="43"/>
      <c r="KQX55" s="43"/>
      <c r="KQY55" s="43"/>
      <c r="KQZ55" s="43"/>
      <c r="KRA55" s="43"/>
      <c r="KRB55" s="43"/>
      <c r="KRC55" s="43"/>
      <c r="KRD55" s="43"/>
      <c r="KRE55" s="43"/>
      <c r="KRF55" s="43"/>
      <c r="KRG55" s="43"/>
      <c r="KRH55" s="43"/>
      <c r="KRI55" s="43"/>
      <c r="KRJ55" s="43"/>
      <c r="KRK55" s="43"/>
      <c r="KRL55" s="43"/>
      <c r="KRM55" s="43"/>
      <c r="KRN55" s="43"/>
      <c r="KRO55" s="43"/>
      <c r="KRP55" s="43"/>
      <c r="KRQ55" s="43"/>
      <c r="KRR55" s="43"/>
      <c r="KRS55" s="43"/>
      <c r="KRT55" s="43"/>
      <c r="KRU55" s="43"/>
      <c r="KRV55" s="43"/>
      <c r="KRW55" s="43"/>
      <c r="KRX55" s="43"/>
      <c r="KRY55" s="43"/>
      <c r="KRZ55" s="43"/>
      <c r="KSA55" s="43"/>
      <c r="KSB55" s="43"/>
      <c r="KSC55" s="43"/>
      <c r="KSD55" s="43"/>
      <c r="KSE55" s="43"/>
      <c r="KSF55" s="43"/>
      <c r="KSG55" s="43"/>
      <c r="KSH55" s="43"/>
      <c r="KSI55" s="43"/>
      <c r="KSJ55" s="43"/>
      <c r="KSK55" s="43"/>
      <c r="KSL55" s="43"/>
      <c r="KSM55" s="43"/>
      <c r="KSN55" s="43"/>
      <c r="KSO55" s="43"/>
      <c r="KSP55" s="43"/>
      <c r="KSQ55" s="43"/>
      <c r="KSR55" s="43"/>
      <c r="KSS55" s="43"/>
      <c r="KST55" s="43"/>
      <c r="KSU55" s="43"/>
      <c r="KSV55" s="43"/>
      <c r="KSW55" s="43"/>
      <c r="KSX55" s="43"/>
      <c r="KSY55" s="43"/>
      <c r="KSZ55" s="43"/>
      <c r="KTA55" s="43"/>
      <c r="KTB55" s="43"/>
      <c r="KTC55" s="43"/>
      <c r="KTD55" s="43"/>
      <c r="KTE55" s="43"/>
      <c r="KTF55" s="43"/>
      <c r="KTG55" s="43"/>
      <c r="KTH55" s="43"/>
      <c r="KTI55" s="43"/>
      <c r="KTJ55" s="43"/>
      <c r="KTK55" s="43"/>
      <c r="KTL55" s="43"/>
      <c r="KTM55" s="43"/>
      <c r="KTN55" s="43"/>
      <c r="KTO55" s="43"/>
      <c r="KTP55" s="43"/>
      <c r="KTQ55" s="43"/>
      <c r="KTR55" s="43"/>
      <c r="KTS55" s="43"/>
      <c r="KTT55" s="43"/>
      <c r="KTU55" s="43"/>
      <c r="KTV55" s="43"/>
      <c r="KTW55" s="43"/>
      <c r="KTX55" s="43"/>
      <c r="KTY55" s="43"/>
      <c r="KTZ55" s="43"/>
      <c r="KUA55" s="43"/>
      <c r="KUB55" s="43"/>
      <c r="KUC55" s="43"/>
      <c r="KUD55" s="43"/>
      <c r="KUE55" s="43"/>
      <c r="KUF55" s="43"/>
      <c r="KUG55" s="43"/>
      <c r="KUH55" s="43"/>
      <c r="KUI55" s="43"/>
      <c r="KUJ55" s="43"/>
      <c r="KUK55" s="43"/>
      <c r="KUL55" s="43"/>
      <c r="KUM55" s="43"/>
      <c r="KUN55" s="43"/>
      <c r="KUO55" s="43"/>
      <c r="KUP55" s="43"/>
      <c r="KUQ55" s="43"/>
      <c r="KUR55" s="43"/>
      <c r="KUS55" s="43"/>
      <c r="KUT55" s="43"/>
      <c r="KUU55" s="43"/>
      <c r="KUV55" s="43"/>
      <c r="KUW55" s="43"/>
      <c r="KUX55" s="43"/>
      <c r="KUY55" s="43"/>
      <c r="KUZ55" s="43"/>
      <c r="KVA55" s="43"/>
      <c r="KVB55" s="43"/>
      <c r="KVC55" s="43"/>
      <c r="KVD55" s="43"/>
      <c r="KVE55" s="43"/>
      <c r="KVF55" s="43"/>
      <c r="KVG55" s="43"/>
      <c r="KVH55" s="43"/>
      <c r="KVI55" s="43"/>
      <c r="KVJ55" s="43"/>
      <c r="KVK55" s="43"/>
      <c r="KVL55" s="43"/>
      <c r="KVM55" s="43"/>
      <c r="KVN55" s="43"/>
      <c r="KVO55" s="43"/>
      <c r="KVP55" s="43"/>
      <c r="KVQ55" s="43"/>
      <c r="KVR55" s="43"/>
      <c r="KVS55" s="43"/>
      <c r="KVT55" s="43"/>
      <c r="KVU55" s="43"/>
      <c r="KVV55" s="43"/>
      <c r="KVW55" s="43"/>
      <c r="KVX55" s="43"/>
      <c r="KVY55" s="43"/>
      <c r="KVZ55" s="43"/>
      <c r="KWA55" s="43"/>
      <c r="KWB55" s="43"/>
      <c r="KWC55" s="43"/>
      <c r="KWD55" s="43"/>
      <c r="KWE55" s="43"/>
      <c r="KWF55" s="43"/>
      <c r="KWG55" s="43"/>
      <c r="KWH55" s="43"/>
      <c r="KWI55" s="43"/>
      <c r="KWJ55" s="43"/>
      <c r="KWK55" s="43"/>
      <c r="KWL55" s="43"/>
      <c r="KWM55" s="43"/>
      <c r="KWN55" s="43"/>
      <c r="KWO55" s="43"/>
      <c r="KWP55" s="43"/>
      <c r="KWQ55" s="43"/>
      <c r="KWR55" s="43"/>
      <c r="KWS55" s="43"/>
      <c r="KWT55" s="43"/>
      <c r="KWU55" s="43"/>
      <c r="KWV55" s="43"/>
      <c r="KWW55" s="43"/>
      <c r="KWX55" s="43"/>
      <c r="KWY55" s="43"/>
      <c r="KWZ55" s="43"/>
      <c r="KXA55" s="43"/>
      <c r="KXB55" s="43"/>
      <c r="KXC55" s="43"/>
      <c r="KXD55" s="43"/>
      <c r="KXE55" s="43"/>
      <c r="KXF55" s="43"/>
      <c r="KXG55" s="43"/>
      <c r="KXH55" s="43"/>
      <c r="KXI55" s="43"/>
      <c r="KXJ55" s="43"/>
      <c r="KXK55" s="43"/>
      <c r="KXL55" s="43"/>
      <c r="KXM55" s="43"/>
      <c r="KXN55" s="43"/>
      <c r="KXO55" s="43"/>
      <c r="KXP55" s="43"/>
      <c r="KXQ55" s="43"/>
      <c r="KXR55" s="43"/>
      <c r="KXS55" s="43"/>
      <c r="KXT55" s="43"/>
      <c r="KXU55" s="43"/>
      <c r="KXV55" s="43"/>
      <c r="KXW55" s="43"/>
      <c r="KXX55" s="43"/>
      <c r="KXY55" s="43"/>
      <c r="KXZ55" s="43"/>
      <c r="KYA55" s="43"/>
      <c r="KYB55" s="43"/>
      <c r="KYC55" s="43"/>
      <c r="KYD55" s="43"/>
      <c r="KYE55" s="43"/>
      <c r="KYF55" s="43"/>
      <c r="KYG55" s="43"/>
      <c r="KYH55" s="43"/>
      <c r="KYI55" s="43"/>
      <c r="KYJ55" s="43"/>
      <c r="KYK55" s="43"/>
      <c r="KYL55" s="43"/>
      <c r="KYM55" s="43"/>
      <c r="KYN55" s="43"/>
      <c r="KYO55" s="43"/>
      <c r="KYP55" s="43"/>
      <c r="KYQ55" s="43"/>
      <c r="KYR55" s="43"/>
      <c r="KYS55" s="43"/>
      <c r="KYT55" s="43"/>
      <c r="KYU55" s="43"/>
      <c r="KYV55" s="43"/>
      <c r="KYW55" s="43"/>
      <c r="KYX55" s="43"/>
      <c r="KYY55" s="43"/>
      <c r="KYZ55" s="43"/>
      <c r="KZA55" s="43"/>
      <c r="KZB55" s="43"/>
      <c r="KZC55" s="43"/>
      <c r="KZD55" s="43"/>
      <c r="KZE55" s="43"/>
      <c r="KZF55" s="43"/>
      <c r="KZG55" s="43"/>
      <c r="KZH55" s="43"/>
      <c r="KZI55" s="43"/>
      <c r="KZJ55" s="43"/>
      <c r="KZK55" s="43"/>
      <c r="KZL55" s="43"/>
      <c r="KZM55" s="43"/>
      <c r="KZN55" s="43"/>
      <c r="KZO55" s="43"/>
      <c r="KZP55" s="43"/>
      <c r="KZQ55" s="43"/>
      <c r="KZR55" s="43"/>
      <c r="KZS55" s="43"/>
      <c r="KZT55" s="43"/>
      <c r="KZU55" s="43"/>
      <c r="KZV55" s="43"/>
      <c r="KZW55" s="43"/>
      <c r="KZX55" s="43"/>
      <c r="KZY55" s="43"/>
      <c r="KZZ55" s="43"/>
      <c r="LAA55" s="43"/>
      <c r="LAB55" s="43"/>
      <c r="LAC55" s="43"/>
      <c r="LAD55" s="43"/>
      <c r="LAE55" s="43"/>
      <c r="LAF55" s="43"/>
      <c r="LAG55" s="43"/>
      <c r="LAH55" s="43"/>
      <c r="LAI55" s="43"/>
      <c r="LAJ55" s="43"/>
      <c r="LAK55" s="43"/>
      <c r="LAL55" s="43"/>
      <c r="LAM55" s="43"/>
      <c r="LAN55" s="43"/>
      <c r="LAO55" s="43"/>
      <c r="LAP55" s="43"/>
      <c r="LAQ55" s="43"/>
      <c r="LAR55" s="43"/>
      <c r="LAS55" s="43"/>
      <c r="LAT55" s="43"/>
      <c r="LAU55" s="43"/>
      <c r="LAV55" s="43"/>
      <c r="LAW55" s="43"/>
      <c r="LAX55" s="43"/>
      <c r="LAY55" s="43"/>
      <c r="LAZ55" s="43"/>
      <c r="LBA55" s="43"/>
      <c r="LBB55" s="43"/>
      <c r="LBC55" s="43"/>
      <c r="LBD55" s="43"/>
      <c r="LBE55" s="43"/>
      <c r="LBF55" s="43"/>
      <c r="LBG55" s="43"/>
      <c r="LBH55" s="43"/>
      <c r="LBI55" s="43"/>
      <c r="LBJ55" s="43"/>
      <c r="LBK55" s="43"/>
      <c r="LBL55" s="43"/>
      <c r="LBM55" s="43"/>
      <c r="LBN55" s="43"/>
      <c r="LBO55" s="43"/>
      <c r="LBP55" s="43"/>
      <c r="LBQ55" s="43"/>
      <c r="LBR55" s="43"/>
      <c r="LBS55" s="43"/>
      <c r="LBT55" s="43"/>
      <c r="LBU55" s="43"/>
      <c r="LBV55" s="43"/>
      <c r="LBW55" s="43"/>
      <c r="LBX55" s="43"/>
      <c r="LBY55" s="43"/>
      <c r="LBZ55" s="43"/>
      <c r="LCA55" s="43"/>
      <c r="LCB55" s="43"/>
      <c r="LCC55" s="43"/>
      <c r="LCD55" s="43"/>
      <c r="LCE55" s="43"/>
      <c r="LCF55" s="43"/>
      <c r="LCG55" s="43"/>
      <c r="LCH55" s="43"/>
      <c r="LCI55" s="43"/>
      <c r="LCJ55" s="43"/>
      <c r="LCK55" s="43"/>
      <c r="LCL55" s="43"/>
      <c r="LCM55" s="43"/>
      <c r="LCN55" s="43"/>
      <c r="LCO55" s="43"/>
      <c r="LCP55" s="43"/>
      <c r="LCQ55" s="43"/>
      <c r="LCR55" s="43"/>
      <c r="LCS55" s="43"/>
      <c r="LCT55" s="43"/>
      <c r="LCU55" s="43"/>
      <c r="LCV55" s="43"/>
      <c r="LCW55" s="43"/>
      <c r="LCX55" s="43"/>
      <c r="LCY55" s="43"/>
      <c r="LCZ55" s="43"/>
      <c r="LDA55" s="43"/>
      <c r="LDB55" s="43"/>
      <c r="LDC55" s="43"/>
      <c r="LDD55" s="43"/>
      <c r="LDE55" s="43"/>
      <c r="LDF55" s="43"/>
      <c r="LDG55" s="43"/>
      <c r="LDH55" s="43"/>
      <c r="LDI55" s="43"/>
      <c r="LDJ55" s="43"/>
      <c r="LDK55" s="43"/>
      <c r="LDL55" s="43"/>
      <c r="LDM55" s="43"/>
      <c r="LDN55" s="43"/>
      <c r="LDO55" s="43"/>
      <c r="LDP55" s="43"/>
      <c r="LDQ55" s="43"/>
      <c r="LDR55" s="43"/>
      <c r="LDS55" s="43"/>
      <c r="LDT55" s="43"/>
      <c r="LDU55" s="43"/>
      <c r="LDV55" s="43"/>
      <c r="LDW55" s="43"/>
      <c r="LDX55" s="43"/>
      <c r="LDY55" s="43"/>
      <c r="LDZ55" s="43"/>
      <c r="LEA55" s="43"/>
      <c r="LEB55" s="43"/>
      <c r="LEC55" s="43"/>
      <c r="LED55" s="43"/>
      <c r="LEE55" s="43"/>
      <c r="LEF55" s="43"/>
      <c r="LEG55" s="43"/>
      <c r="LEH55" s="43"/>
      <c r="LEI55" s="43"/>
      <c r="LEJ55" s="43"/>
      <c r="LEK55" s="43"/>
      <c r="LEL55" s="43"/>
      <c r="LEM55" s="43"/>
      <c r="LEN55" s="43"/>
      <c r="LEO55" s="43"/>
      <c r="LEP55" s="43"/>
      <c r="LEQ55" s="43"/>
      <c r="LER55" s="43"/>
      <c r="LES55" s="43"/>
      <c r="LET55" s="43"/>
      <c r="LEU55" s="43"/>
      <c r="LEV55" s="43"/>
      <c r="LEW55" s="43"/>
      <c r="LEX55" s="43"/>
      <c r="LEY55" s="43"/>
      <c r="LEZ55" s="43"/>
      <c r="LFA55" s="43"/>
      <c r="LFB55" s="43"/>
      <c r="LFC55" s="43"/>
      <c r="LFD55" s="43"/>
      <c r="LFE55" s="43"/>
      <c r="LFF55" s="43"/>
      <c r="LFG55" s="43"/>
      <c r="LFH55" s="43"/>
      <c r="LFI55" s="43"/>
      <c r="LFJ55" s="43"/>
      <c r="LFK55" s="43"/>
      <c r="LFL55" s="43"/>
      <c r="LFM55" s="43"/>
      <c r="LFN55" s="43"/>
      <c r="LFO55" s="43"/>
      <c r="LFP55" s="43"/>
      <c r="LFQ55" s="43"/>
      <c r="LFR55" s="43"/>
      <c r="LFS55" s="43"/>
      <c r="LFT55" s="43"/>
      <c r="LFU55" s="43"/>
      <c r="LFV55" s="43"/>
      <c r="LFW55" s="43"/>
      <c r="LFX55" s="43"/>
      <c r="LFY55" s="43"/>
      <c r="LFZ55" s="43"/>
      <c r="LGA55" s="43"/>
      <c r="LGB55" s="43"/>
      <c r="LGC55" s="43"/>
      <c r="LGD55" s="43"/>
      <c r="LGE55" s="43"/>
      <c r="LGF55" s="43"/>
      <c r="LGG55" s="43"/>
      <c r="LGH55" s="43"/>
      <c r="LGI55" s="43"/>
      <c r="LGJ55" s="43"/>
      <c r="LGK55" s="43"/>
      <c r="LGL55" s="43"/>
      <c r="LGM55" s="43"/>
      <c r="LGN55" s="43"/>
      <c r="LGO55" s="43"/>
      <c r="LGP55" s="43"/>
      <c r="LGQ55" s="43"/>
      <c r="LGR55" s="43"/>
      <c r="LGS55" s="43"/>
      <c r="LGT55" s="43"/>
      <c r="LGU55" s="43"/>
      <c r="LGV55" s="43"/>
      <c r="LGW55" s="43"/>
      <c r="LGX55" s="43"/>
      <c r="LGY55" s="43"/>
      <c r="LGZ55" s="43"/>
      <c r="LHA55" s="43"/>
      <c r="LHB55" s="43"/>
      <c r="LHC55" s="43"/>
      <c r="LHD55" s="43"/>
      <c r="LHE55" s="43"/>
      <c r="LHF55" s="43"/>
      <c r="LHG55" s="43"/>
      <c r="LHH55" s="43"/>
      <c r="LHI55" s="43"/>
      <c r="LHJ55" s="43"/>
      <c r="LHK55" s="43"/>
      <c r="LHL55" s="43"/>
      <c r="LHM55" s="43"/>
      <c r="LHN55" s="43"/>
      <c r="LHO55" s="43"/>
      <c r="LHP55" s="43"/>
      <c r="LHQ55" s="43"/>
      <c r="LHR55" s="43"/>
      <c r="LHS55" s="43"/>
      <c r="LHT55" s="43"/>
      <c r="LHU55" s="43"/>
      <c r="LHV55" s="43"/>
      <c r="LHW55" s="43"/>
      <c r="LHX55" s="43"/>
      <c r="LHY55" s="43"/>
      <c r="LHZ55" s="43"/>
      <c r="LIA55" s="43"/>
      <c r="LIB55" s="43"/>
      <c r="LIC55" s="43"/>
      <c r="LID55" s="43"/>
      <c r="LIE55" s="43"/>
      <c r="LIF55" s="43"/>
      <c r="LIG55" s="43"/>
      <c r="LIH55" s="43"/>
      <c r="LII55" s="43"/>
      <c r="LIJ55" s="43"/>
      <c r="LIK55" s="43"/>
      <c r="LIL55" s="43"/>
      <c r="LIM55" s="43"/>
      <c r="LIN55" s="43"/>
      <c r="LIO55" s="43"/>
      <c r="LIP55" s="43"/>
      <c r="LIQ55" s="43"/>
      <c r="LIR55" s="43"/>
      <c r="LIS55" s="43"/>
      <c r="LIT55" s="43"/>
      <c r="LIU55" s="43"/>
      <c r="LIV55" s="43"/>
      <c r="LIW55" s="43"/>
      <c r="LIX55" s="43"/>
      <c r="LIY55" s="43"/>
      <c r="LIZ55" s="43"/>
      <c r="LJA55" s="43"/>
      <c r="LJB55" s="43"/>
      <c r="LJC55" s="43"/>
      <c r="LJD55" s="43"/>
      <c r="LJE55" s="43"/>
      <c r="LJF55" s="43"/>
      <c r="LJG55" s="43"/>
      <c r="LJH55" s="43"/>
      <c r="LJI55" s="43"/>
      <c r="LJJ55" s="43"/>
      <c r="LJK55" s="43"/>
      <c r="LJL55" s="43"/>
      <c r="LJM55" s="43"/>
      <c r="LJN55" s="43"/>
      <c r="LJO55" s="43"/>
      <c r="LJP55" s="43"/>
      <c r="LJQ55" s="43"/>
      <c r="LJR55" s="43"/>
      <c r="LJS55" s="43"/>
      <c r="LJT55" s="43"/>
      <c r="LJU55" s="43"/>
      <c r="LJV55" s="43"/>
      <c r="LJW55" s="43"/>
      <c r="LJX55" s="43"/>
      <c r="LJY55" s="43"/>
      <c r="LJZ55" s="43"/>
      <c r="LKA55" s="43"/>
      <c r="LKB55" s="43"/>
      <c r="LKC55" s="43"/>
      <c r="LKD55" s="43"/>
      <c r="LKE55" s="43"/>
      <c r="LKF55" s="43"/>
      <c r="LKG55" s="43"/>
      <c r="LKH55" s="43"/>
      <c r="LKI55" s="43"/>
      <c r="LKJ55" s="43"/>
      <c r="LKK55" s="43"/>
      <c r="LKL55" s="43"/>
      <c r="LKM55" s="43"/>
      <c r="LKN55" s="43"/>
      <c r="LKO55" s="43"/>
      <c r="LKP55" s="43"/>
      <c r="LKQ55" s="43"/>
      <c r="LKR55" s="43"/>
      <c r="LKS55" s="43"/>
      <c r="LKT55" s="43"/>
      <c r="LKU55" s="43"/>
      <c r="LKV55" s="43"/>
      <c r="LKW55" s="43"/>
      <c r="LKX55" s="43"/>
      <c r="LKY55" s="43"/>
      <c r="LKZ55" s="43"/>
      <c r="LLA55" s="43"/>
      <c r="LLB55" s="43"/>
      <c r="LLC55" s="43"/>
      <c r="LLD55" s="43"/>
      <c r="LLE55" s="43"/>
      <c r="LLF55" s="43"/>
      <c r="LLG55" s="43"/>
      <c r="LLH55" s="43"/>
      <c r="LLI55" s="43"/>
      <c r="LLJ55" s="43"/>
      <c r="LLK55" s="43"/>
      <c r="LLL55" s="43"/>
      <c r="LLM55" s="43"/>
      <c r="LLN55" s="43"/>
      <c r="LLO55" s="43"/>
      <c r="LLP55" s="43"/>
      <c r="LLQ55" s="43"/>
      <c r="LLR55" s="43"/>
      <c r="LLS55" s="43"/>
      <c r="LLT55" s="43"/>
      <c r="LLU55" s="43"/>
      <c r="LLV55" s="43"/>
      <c r="LLW55" s="43"/>
      <c r="LLX55" s="43"/>
      <c r="LLY55" s="43"/>
      <c r="LLZ55" s="43"/>
      <c r="LMA55" s="43"/>
      <c r="LMB55" s="43"/>
      <c r="LMC55" s="43"/>
      <c r="LMD55" s="43"/>
      <c r="LME55" s="43"/>
      <c r="LMF55" s="43"/>
      <c r="LMG55" s="43"/>
      <c r="LMH55" s="43"/>
      <c r="LMI55" s="43"/>
      <c r="LMJ55" s="43"/>
      <c r="LMK55" s="43"/>
      <c r="LML55" s="43"/>
      <c r="LMM55" s="43"/>
      <c r="LMN55" s="43"/>
      <c r="LMO55" s="43"/>
      <c r="LMP55" s="43"/>
      <c r="LMQ55" s="43"/>
      <c r="LMR55" s="43"/>
      <c r="LMS55" s="43"/>
      <c r="LMT55" s="43"/>
      <c r="LMU55" s="43"/>
      <c r="LMV55" s="43"/>
      <c r="LMW55" s="43"/>
      <c r="LMX55" s="43"/>
      <c r="LMY55" s="43"/>
      <c r="LMZ55" s="43"/>
      <c r="LNA55" s="43"/>
      <c r="LNB55" s="43"/>
      <c r="LNC55" s="43"/>
      <c r="LND55" s="43"/>
      <c r="LNE55" s="43"/>
      <c r="LNF55" s="43"/>
      <c r="LNG55" s="43"/>
      <c r="LNH55" s="43"/>
      <c r="LNI55" s="43"/>
      <c r="LNJ55" s="43"/>
      <c r="LNK55" s="43"/>
      <c r="LNL55" s="43"/>
      <c r="LNM55" s="43"/>
      <c r="LNN55" s="43"/>
      <c r="LNO55" s="43"/>
      <c r="LNP55" s="43"/>
      <c r="LNQ55" s="43"/>
      <c r="LNR55" s="43"/>
      <c r="LNS55" s="43"/>
      <c r="LNT55" s="43"/>
      <c r="LNU55" s="43"/>
      <c r="LNV55" s="43"/>
      <c r="LNW55" s="43"/>
      <c r="LNX55" s="43"/>
      <c r="LNY55" s="43"/>
      <c r="LNZ55" s="43"/>
      <c r="LOA55" s="43"/>
      <c r="LOB55" s="43"/>
      <c r="LOC55" s="43"/>
      <c r="LOD55" s="43"/>
      <c r="LOE55" s="43"/>
      <c r="LOF55" s="43"/>
      <c r="LOG55" s="43"/>
      <c r="LOH55" s="43"/>
      <c r="LOI55" s="43"/>
      <c r="LOJ55" s="43"/>
      <c r="LOK55" s="43"/>
      <c r="LOL55" s="43"/>
      <c r="LOM55" s="43"/>
      <c r="LON55" s="43"/>
      <c r="LOO55" s="43"/>
      <c r="LOP55" s="43"/>
      <c r="LOQ55" s="43"/>
      <c r="LOR55" s="43"/>
      <c r="LOS55" s="43"/>
      <c r="LOT55" s="43"/>
      <c r="LOU55" s="43"/>
      <c r="LOV55" s="43"/>
      <c r="LOW55" s="43"/>
      <c r="LOX55" s="43"/>
      <c r="LOY55" s="43"/>
      <c r="LOZ55" s="43"/>
      <c r="LPA55" s="43"/>
      <c r="LPB55" s="43"/>
      <c r="LPC55" s="43"/>
      <c r="LPD55" s="43"/>
      <c r="LPE55" s="43"/>
      <c r="LPF55" s="43"/>
      <c r="LPG55" s="43"/>
      <c r="LPH55" s="43"/>
      <c r="LPI55" s="43"/>
      <c r="LPJ55" s="43"/>
      <c r="LPK55" s="43"/>
      <c r="LPL55" s="43"/>
      <c r="LPM55" s="43"/>
      <c r="LPN55" s="43"/>
      <c r="LPO55" s="43"/>
      <c r="LPP55" s="43"/>
      <c r="LPQ55" s="43"/>
      <c r="LPR55" s="43"/>
      <c r="LPS55" s="43"/>
      <c r="LPT55" s="43"/>
      <c r="LPU55" s="43"/>
      <c r="LPV55" s="43"/>
      <c r="LPW55" s="43"/>
      <c r="LPX55" s="43"/>
      <c r="LPY55" s="43"/>
      <c r="LPZ55" s="43"/>
      <c r="LQA55" s="43"/>
      <c r="LQB55" s="43"/>
      <c r="LQC55" s="43"/>
      <c r="LQD55" s="43"/>
      <c r="LQE55" s="43"/>
      <c r="LQF55" s="43"/>
      <c r="LQG55" s="43"/>
      <c r="LQH55" s="43"/>
      <c r="LQI55" s="43"/>
      <c r="LQJ55" s="43"/>
      <c r="LQK55" s="43"/>
      <c r="LQL55" s="43"/>
      <c r="LQM55" s="43"/>
      <c r="LQN55" s="43"/>
      <c r="LQO55" s="43"/>
      <c r="LQP55" s="43"/>
      <c r="LQQ55" s="43"/>
      <c r="LQR55" s="43"/>
      <c r="LQS55" s="43"/>
      <c r="LQT55" s="43"/>
      <c r="LQU55" s="43"/>
      <c r="LQV55" s="43"/>
      <c r="LQW55" s="43"/>
      <c r="LQX55" s="43"/>
      <c r="LQY55" s="43"/>
      <c r="LQZ55" s="43"/>
      <c r="LRA55" s="43"/>
      <c r="LRB55" s="43"/>
      <c r="LRC55" s="43"/>
      <c r="LRD55" s="43"/>
      <c r="LRE55" s="43"/>
      <c r="LRF55" s="43"/>
      <c r="LRG55" s="43"/>
      <c r="LRH55" s="43"/>
      <c r="LRI55" s="43"/>
      <c r="LRJ55" s="43"/>
      <c r="LRK55" s="43"/>
      <c r="LRL55" s="43"/>
      <c r="LRM55" s="43"/>
      <c r="LRN55" s="43"/>
      <c r="LRO55" s="43"/>
      <c r="LRP55" s="43"/>
      <c r="LRQ55" s="43"/>
      <c r="LRR55" s="43"/>
      <c r="LRS55" s="43"/>
      <c r="LRT55" s="43"/>
      <c r="LRU55" s="43"/>
      <c r="LRV55" s="43"/>
      <c r="LRW55" s="43"/>
      <c r="LRX55" s="43"/>
      <c r="LRY55" s="43"/>
      <c r="LRZ55" s="43"/>
      <c r="LSA55" s="43"/>
      <c r="LSB55" s="43"/>
      <c r="LSC55" s="43"/>
      <c r="LSD55" s="43"/>
      <c r="LSE55" s="43"/>
      <c r="LSF55" s="43"/>
      <c r="LSG55" s="43"/>
      <c r="LSH55" s="43"/>
      <c r="LSI55" s="43"/>
      <c r="LSJ55" s="43"/>
      <c r="LSK55" s="43"/>
      <c r="LSL55" s="43"/>
      <c r="LSM55" s="43"/>
      <c r="LSN55" s="43"/>
      <c r="LSO55" s="43"/>
      <c r="LSP55" s="43"/>
      <c r="LSQ55" s="43"/>
      <c r="LSR55" s="43"/>
      <c r="LSS55" s="43"/>
      <c r="LST55" s="43"/>
      <c r="LSU55" s="43"/>
      <c r="LSV55" s="43"/>
      <c r="LSW55" s="43"/>
      <c r="LSX55" s="43"/>
      <c r="LSY55" s="43"/>
      <c r="LSZ55" s="43"/>
      <c r="LTA55" s="43"/>
      <c r="LTB55" s="43"/>
      <c r="LTC55" s="43"/>
      <c r="LTD55" s="43"/>
      <c r="LTE55" s="43"/>
      <c r="LTF55" s="43"/>
      <c r="LTG55" s="43"/>
      <c r="LTH55" s="43"/>
      <c r="LTI55" s="43"/>
      <c r="LTJ55" s="43"/>
      <c r="LTK55" s="43"/>
      <c r="LTL55" s="43"/>
      <c r="LTM55" s="43"/>
      <c r="LTN55" s="43"/>
      <c r="LTO55" s="43"/>
      <c r="LTP55" s="43"/>
      <c r="LTQ55" s="43"/>
      <c r="LTR55" s="43"/>
      <c r="LTS55" s="43"/>
      <c r="LTT55" s="43"/>
      <c r="LTU55" s="43"/>
      <c r="LTV55" s="43"/>
      <c r="LTW55" s="43"/>
      <c r="LTX55" s="43"/>
      <c r="LTY55" s="43"/>
      <c r="LTZ55" s="43"/>
      <c r="LUA55" s="43"/>
      <c r="LUB55" s="43"/>
      <c r="LUC55" s="43"/>
      <c r="LUD55" s="43"/>
      <c r="LUE55" s="43"/>
      <c r="LUF55" s="43"/>
      <c r="LUG55" s="43"/>
      <c r="LUH55" s="43"/>
      <c r="LUI55" s="43"/>
      <c r="LUJ55" s="43"/>
      <c r="LUK55" s="43"/>
      <c r="LUL55" s="43"/>
      <c r="LUM55" s="43"/>
      <c r="LUN55" s="43"/>
      <c r="LUO55" s="43"/>
      <c r="LUP55" s="43"/>
      <c r="LUQ55" s="43"/>
      <c r="LUR55" s="43"/>
      <c r="LUS55" s="43"/>
      <c r="LUT55" s="43"/>
      <c r="LUU55" s="43"/>
      <c r="LUV55" s="43"/>
      <c r="LUW55" s="43"/>
      <c r="LUX55" s="43"/>
      <c r="LUY55" s="43"/>
      <c r="LUZ55" s="43"/>
      <c r="LVA55" s="43"/>
      <c r="LVB55" s="43"/>
      <c r="LVC55" s="43"/>
      <c r="LVD55" s="43"/>
      <c r="LVE55" s="43"/>
      <c r="LVF55" s="43"/>
      <c r="LVG55" s="43"/>
      <c r="LVH55" s="43"/>
      <c r="LVI55" s="43"/>
      <c r="LVJ55" s="43"/>
      <c r="LVK55" s="43"/>
      <c r="LVL55" s="43"/>
      <c r="LVM55" s="43"/>
      <c r="LVN55" s="43"/>
      <c r="LVO55" s="43"/>
      <c r="LVP55" s="43"/>
      <c r="LVQ55" s="43"/>
      <c r="LVR55" s="43"/>
      <c r="LVS55" s="43"/>
      <c r="LVT55" s="43"/>
      <c r="LVU55" s="43"/>
      <c r="LVV55" s="43"/>
      <c r="LVW55" s="43"/>
      <c r="LVX55" s="43"/>
      <c r="LVY55" s="43"/>
      <c r="LVZ55" s="43"/>
      <c r="LWA55" s="43"/>
      <c r="LWB55" s="43"/>
      <c r="LWC55" s="43"/>
      <c r="LWD55" s="43"/>
      <c r="LWE55" s="43"/>
      <c r="LWF55" s="43"/>
      <c r="LWG55" s="43"/>
      <c r="LWH55" s="43"/>
      <c r="LWI55" s="43"/>
      <c r="LWJ55" s="43"/>
      <c r="LWK55" s="43"/>
      <c r="LWL55" s="43"/>
      <c r="LWM55" s="43"/>
      <c r="LWN55" s="43"/>
      <c r="LWO55" s="43"/>
      <c r="LWP55" s="43"/>
      <c r="LWQ55" s="43"/>
      <c r="LWR55" s="43"/>
      <c r="LWS55" s="43"/>
      <c r="LWT55" s="43"/>
      <c r="LWU55" s="43"/>
      <c r="LWV55" s="43"/>
      <c r="LWW55" s="43"/>
      <c r="LWX55" s="43"/>
      <c r="LWY55" s="43"/>
      <c r="LWZ55" s="43"/>
      <c r="LXA55" s="43"/>
      <c r="LXB55" s="43"/>
      <c r="LXC55" s="43"/>
      <c r="LXD55" s="43"/>
      <c r="LXE55" s="43"/>
      <c r="LXF55" s="43"/>
      <c r="LXG55" s="43"/>
      <c r="LXH55" s="43"/>
      <c r="LXI55" s="43"/>
      <c r="LXJ55" s="43"/>
      <c r="LXK55" s="43"/>
      <c r="LXL55" s="43"/>
      <c r="LXM55" s="43"/>
      <c r="LXN55" s="43"/>
      <c r="LXO55" s="43"/>
      <c r="LXP55" s="43"/>
      <c r="LXQ55" s="43"/>
      <c r="LXR55" s="43"/>
      <c r="LXS55" s="43"/>
      <c r="LXT55" s="43"/>
      <c r="LXU55" s="43"/>
      <c r="LXV55" s="43"/>
      <c r="LXW55" s="43"/>
      <c r="LXX55" s="43"/>
      <c r="LXY55" s="43"/>
      <c r="LXZ55" s="43"/>
      <c r="LYA55" s="43"/>
      <c r="LYB55" s="43"/>
      <c r="LYC55" s="43"/>
      <c r="LYD55" s="43"/>
      <c r="LYE55" s="43"/>
      <c r="LYF55" s="43"/>
      <c r="LYG55" s="43"/>
      <c r="LYH55" s="43"/>
      <c r="LYI55" s="43"/>
      <c r="LYJ55" s="43"/>
      <c r="LYK55" s="43"/>
      <c r="LYL55" s="43"/>
      <c r="LYM55" s="43"/>
      <c r="LYN55" s="43"/>
      <c r="LYO55" s="43"/>
      <c r="LYP55" s="43"/>
      <c r="LYQ55" s="43"/>
      <c r="LYR55" s="43"/>
      <c r="LYS55" s="43"/>
      <c r="LYT55" s="43"/>
      <c r="LYU55" s="43"/>
      <c r="LYV55" s="43"/>
      <c r="LYW55" s="43"/>
      <c r="LYX55" s="43"/>
      <c r="LYY55" s="43"/>
      <c r="LYZ55" s="43"/>
      <c r="LZA55" s="43"/>
      <c r="LZB55" s="43"/>
      <c r="LZC55" s="43"/>
      <c r="LZD55" s="43"/>
      <c r="LZE55" s="43"/>
      <c r="LZF55" s="43"/>
      <c r="LZG55" s="43"/>
      <c r="LZH55" s="43"/>
      <c r="LZI55" s="43"/>
      <c r="LZJ55" s="43"/>
      <c r="LZK55" s="43"/>
      <c r="LZL55" s="43"/>
      <c r="LZM55" s="43"/>
      <c r="LZN55" s="43"/>
      <c r="LZO55" s="43"/>
      <c r="LZP55" s="43"/>
      <c r="LZQ55" s="43"/>
      <c r="LZR55" s="43"/>
      <c r="LZS55" s="43"/>
      <c r="LZT55" s="43"/>
      <c r="LZU55" s="43"/>
      <c r="LZV55" s="43"/>
      <c r="LZW55" s="43"/>
      <c r="LZX55" s="43"/>
      <c r="LZY55" s="43"/>
      <c r="LZZ55" s="43"/>
      <c r="MAA55" s="43"/>
      <c r="MAB55" s="43"/>
      <c r="MAC55" s="43"/>
      <c r="MAD55" s="43"/>
      <c r="MAE55" s="43"/>
      <c r="MAF55" s="43"/>
      <c r="MAG55" s="43"/>
      <c r="MAH55" s="43"/>
      <c r="MAI55" s="43"/>
      <c r="MAJ55" s="43"/>
      <c r="MAK55" s="43"/>
      <c r="MAL55" s="43"/>
      <c r="MAM55" s="43"/>
      <c r="MAN55" s="43"/>
      <c r="MAO55" s="43"/>
      <c r="MAP55" s="43"/>
      <c r="MAQ55" s="43"/>
      <c r="MAR55" s="43"/>
      <c r="MAS55" s="43"/>
      <c r="MAT55" s="43"/>
      <c r="MAU55" s="43"/>
      <c r="MAV55" s="43"/>
      <c r="MAW55" s="43"/>
      <c r="MAX55" s="43"/>
      <c r="MAY55" s="43"/>
      <c r="MAZ55" s="43"/>
      <c r="MBA55" s="43"/>
      <c r="MBB55" s="43"/>
      <c r="MBC55" s="43"/>
      <c r="MBD55" s="43"/>
      <c r="MBE55" s="43"/>
      <c r="MBF55" s="43"/>
      <c r="MBG55" s="43"/>
      <c r="MBH55" s="43"/>
      <c r="MBI55" s="43"/>
      <c r="MBJ55" s="43"/>
      <c r="MBK55" s="43"/>
      <c r="MBL55" s="43"/>
      <c r="MBM55" s="43"/>
      <c r="MBN55" s="43"/>
      <c r="MBO55" s="43"/>
      <c r="MBP55" s="43"/>
      <c r="MBQ55" s="43"/>
      <c r="MBR55" s="43"/>
      <c r="MBS55" s="43"/>
      <c r="MBT55" s="43"/>
      <c r="MBU55" s="43"/>
      <c r="MBV55" s="43"/>
      <c r="MBW55" s="43"/>
      <c r="MBX55" s="43"/>
      <c r="MBY55" s="43"/>
      <c r="MBZ55" s="43"/>
      <c r="MCA55" s="43"/>
      <c r="MCB55" s="43"/>
      <c r="MCC55" s="43"/>
      <c r="MCD55" s="43"/>
      <c r="MCE55" s="43"/>
      <c r="MCF55" s="43"/>
      <c r="MCG55" s="43"/>
      <c r="MCH55" s="43"/>
      <c r="MCI55" s="43"/>
      <c r="MCJ55" s="43"/>
      <c r="MCK55" s="43"/>
      <c r="MCL55" s="43"/>
      <c r="MCM55" s="43"/>
      <c r="MCN55" s="43"/>
      <c r="MCO55" s="43"/>
      <c r="MCP55" s="43"/>
      <c r="MCQ55" s="43"/>
      <c r="MCR55" s="43"/>
      <c r="MCS55" s="43"/>
      <c r="MCT55" s="43"/>
      <c r="MCU55" s="43"/>
      <c r="MCV55" s="43"/>
      <c r="MCW55" s="43"/>
      <c r="MCX55" s="43"/>
      <c r="MCY55" s="43"/>
      <c r="MCZ55" s="43"/>
      <c r="MDA55" s="43"/>
      <c r="MDB55" s="43"/>
      <c r="MDC55" s="43"/>
      <c r="MDD55" s="43"/>
      <c r="MDE55" s="43"/>
      <c r="MDF55" s="43"/>
      <c r="MDG55" s="43"/>
      <c r="MDH55" s="43"/>
      <c r="MDI55" s="43"/>
      <c r="MDJ55" s="43"/>
      <c r="MDK55" s="43"/>
      <c r="MDL55" s="43"/>
      <c r="MDM55" s="43"/>
      <c r="MDN55" s="43"/>
      <c r="MDO55" s="43"/>
      <c r="MDP55" s="43"/>
      <c r="MDQ55" s="43"/>
      <c r="MDR55" s="43"/>
      <c r="MDS55" s="43"/>
      <c r="MDT55" s="43"/>
      <c r="MDU55" s="43"/>
      <c r="MDV55" s="43"/>
      <c r="MDW55" s="43"/>
      <c r="MDX55" s="43"/>
      <c r="MDY55" s="43"/>
      <c r="MDZ55" s="43"/>
      <c r="MEA55" s="43"/>
      <c r="MEB55" s="43"/>
      <c r="MEC55" s="43"/>
      <c r="MED55" s="43"/>
      <c r="MEE55" s="43"/>
      <c r="MEF55" s="43"/>
      <c r="MEG55" s="43"/>
      <c r="MEH55" s="43"/>
      <c r="MEI55" s="43"/>
      <c r="MEJ55" s="43"/>
      <c r="MEK55" s="43"/>
      <c r="MEL55" s="43"/>
      <c r="MEM55" s="43"/>
      <c r="MEN55" s="43"/>
      <c r="MEO55" s="43"/>
      <c r="MEP55" s="43"/>
      <c r="MEQ55" s="43"/>
      <c r="MER55" s="43"/>
      <c r="MES55" s="43"/>
      <c r="MET55" s="43"/>
      <c r="MEU55" s="43"/>
      <c r="MEV55" s="43"/>
      <c r="MEW55" s="43"/>
      <c r="MEX55" s="43"/>
      <c r="MEY55" s="43"/>
      <c r="MEZ55" s="43"/>
      <c r="MFA55" s="43"/>
      <c r="MFB55" s="43"/>
      <c r="MFC55" s="43"/>
      <c r="MFD55" s="43"/>
      <c r="MFE55" s="43"/>
      <c r="MFF55" s="43"/>
      <c r="MFG55" s="43"/>
      <c r="MFH55" s="43"/>
      <c r="MFI55" s="43"/>
      <c r="MFJ55" s="43"/>
      <c r="MFK55" s="43"/>
      <c r="MFL55" s="43"/>
      <c r="MFM55" s="43"/>
      <c r="MFN55" s="43"/>
      <c r="MFO55" s="43"/>
      <c r="MFP55" s="43"/>
      <c r="MFQ55" s="43"/>
      <c r="MFR55" s="43"/>
      <c r="MFS55" s="43"/>
      <c r="MFT55" s="43"/>
      <c r="MFU55" s="43"/>
      <c r="MFV55" s="43"/>
      <c r="MFW55" s="43"/>
      <c r="MFX55" s="43"/>
      <c r="MFY55" s="43"/>
      <c r="MFZ55" s="43"/>
      <c r="MGA55" s="43"/>
      <c r="MGB55" s="43"/>
      <c r="MGC55" s="43"/>
      <c r="MGD55" s="43"/>
      <c r="MGE55" s="43"/>
      <c r="MGF55" s="43"/>
      <c r="MGG55" s="43"/>
      <c r="MGH55" s="43"/>
      <c r="MGI55" s="43"/>
      <c r="MGJ55" s="43"/>
      <c r="MGK55" s="43"/>
      <c r="MGL55" s="43"/>
      <c r="MGM55" s="43"/>
      <c r="MGN55" s="43"/>
      <c r="MGO55" s="43"/>
      <c r="MGP55" s="43"/>
      <c r="MGQ55" s="43"/>
      <c r="MGR55" s="43"/>
      <c r="MGS55" s="43"/>
      <c r="MGT55" s="43"/>
      <c r="MGU55" s="43"/>
      <c r="MGV55" s="43"/>
      <c r="MGW55" s="43"/>
      <c r="MGX55" s="43"/>
      <c r="MGY55" s="43"/>
      <c r="MGZ55" s="43"/>
      <c r="MHA55" s="43"/>
      <c r="MHB55" s="43"/>
      <c r="MHC55" s="43"/>
      <c r="MHD55" s="43"/>
      <c r="MHE55" s="43"/>
      <c r="MHF55" s="43"/>
      <c r="MHG55" s="43"/>
      <c r="MHH55" s="43"/>
      <c r="MHI55" s="43"/>
      <c r="MHJ55" s="43"/>
      <c r="MHK55" s="43"/>
      <c r="MHL55" s="43"/>
      <c r="MHM55" s="43"/>
      <c r="MHN55" s="43"/>
      <c r="MHO55" s="43"/>
      <c r="MHP55" s="43"/>
      <c r="MHQ55" s="43"/>
      <c r="MHR55" s="43"/>
      <c r="MHS55" s="43"/>
      <c r="MHT55" s="43"/>
      <c r="MHU55" s="43"/>
      <c r="MHV55" s="43"/>
      <c r="MHW55" s="43"/>
      <c r="MHX55" s="43"/>
      <c r="MHY55" s="43"/>
      <c r="MHZ55" s="43"/>
      <c r="MIA55" s="43"/>
      <c r="MIB55" s="43"/>
      <c r="MIC55" s="43"/>
      <c r="MID55" s="43"/>
      <c r="MIE55" s="43"/>
      <c r="MIF55" s="43"/>
      <c r="MIG55" s="43"/>
      <c r="MIH55" s="43"/>
      <c r="MII55" s="43"/>
      <c r="MIJ55" s="43"/>
      <c r="MIK55" s="43"/>
      <c r="MIL55" s="43"/>
      <c r="MIM55" s="43"/>
      <c r="MIN55" s="43"/>
      <c r="MIO55" s="43"/>
      <c r="MIP55" s="43"/>
      <c r="MIQ55" s="43"/>
      <c r="MIR55" s="43"/>
      <c r="MIS55" s="43"/>
      <c r="MIT55" s="43"/>
      <c r="MIU55" s="43"/>
      <c r="MIV55" s="43"/>
      <c r="MIW55" s="43"/>
      <c r="MIX55" s="43"/>
      <c r="MIY55" s="43"/>
      <c r="MIZ55" s="43"/>
      <c r="MJA55" s="43"/>
      <c r="MJB55" s="43"/>
      <c r="MJC55" s="43"/>
      <c r="MJD55" s="43"/>
      <c r="MJE55" s="43"/>
      <c r="MJF55" s="43"/>
      <c r="MJG55" s="43"/>
      <c r="MJH55" s="43"/>
      <c r="MJI55" s="43"/>
      <c r="MJJ55" s="43"/>
      <c r="MJK55" s="43"/>
      <c r="MJL55" s="43"/>
      <c r="MJM55" s="43"/>
      <c r="MJN55" s="43"/>
      <c r="MJO55" s="43"/>
      <c r="MJP55" s="43"/>
      <c r="MJQ55" s="43"/>
      <c r="MJR55" s="43"/>
      <c r="MJS55" s="43"/>
      <c r="MJT55" s="43"/>
      <c r="MJU55" s="43"/>
      <c r="MJV55" s="43"/>
      <c r="MJW55" s="43"/>
      <c r="MJX55" s="43"/>
      <c r="MJY55" s="43"/>
      <c r="MJZ55" s="43"/>
      <c r="MKA55" s="43"/>
      <c r="MKB55" s="43"/>
      <c r="MKC55" s="43"/>
      <c r="MKD55" s="43"/>
      <c r="MKE55" s="43"/>
      <c r="MKF55" s="43"/>
      <c r="MKG55" s="43"/>
      <c r="MKH55" s="43"/>
      <c r="MKI55" s="43"/>
      <c r="MKJ55" s="43"/>
      <c r="MKK55" s="43"/>
      <c r="MKL55" s="43"/>
      <c r="MKM55" s="43"/>
      <c r="MKN55" s="43"/>
      <c r="MKO55" s="43"/>
      <c r="MKP55" s="43"/>
      <c r="MKQ55" s="43"/>
      <c r="MKR55" s="43"/>
      <c r="MKS55" s="43"/>
      <c r="MKT55" s="43"/>
      <c r="MKU55" s="43"/>
      <c r="MKV55" s="43"/>
      <c r="MKW55" s="43"/>
      <c r="MKX55" s="43"/>
      <c r="MKY55" s="43"/>
      <c r="MKZ55" s="43"/>
      <c r="MLA55" s="43"/>
      <c r="MLB55" s="43"/>
      <c r="MLC55" s="43"/>
      <c r="MLD55" s="43"/>
      <c r="MLE55" s="43"/>
      <c r="MLF55" s="43"/>
      <c r="MLG55" s="43"/>
      <c r="MLH55" s="43"/>
      <c r="MLI55" s="43"/>
      <c r="MLJ55" s="43"/>
      <c r="MLK55" s="43"/>
      <c r="MLL55" s="43"/>
      <c r="MLM55" s="43"/>
      <c r="MLN55" s="43"/>
      <c r="MLO55" s="43"/>
      <c r="MLP55" s="43"/>
      <c r="MLQ55" s="43"/>
      <c r="MLR55" s="43"/>
      <c r="MLS55" s="43"/>
      <c r="MLT55" s="43"/>
      <c r="MLU55" s="43"/>
      <c r="MLV55" s="43"/>
      <c r="MLW55" s="43"/>
      <c r="MLX55" s="43"/>
      <c r="MLY55" s="43"/>
      <c r="MLZ55" s="43"/>
      <c r="MMA55" s="43"/>
      <c r="MMB55" s="43"/>
      <c r="MMC55" s="43"/>
      <c r="MMD55" s="43"/>
      <c r="MME55" s="43"/>
      <c r="MMF55" s="43"/>
      <c r="MMG55" s="43"/>
      <c r="MMH55" s="43"/>
      <c r="MMI55" s="43"/>
      <c r="MMJ55" s="43"/>
      <c r="MMK55" s="43"/>
      <c r="MML55" s="43"/>
      <c r="MMM55" s="43"/>
      <c r="MMN55" s="43"/>
      <c r="MMO55" s="43"/>
      <c r="MMP55" s="43"/>
      <c r="MMQ55" s="43"/>
      <c r="MMR55" s="43"/>
      <c r="MMS55" s="43"/>
      <c r="MMT55" s="43"/>
      <c r="MMU55" s="43"/>
      <c r="MMV55" s="43"/>
      <c r="MMW55" s="43"/>
      <c r="MMX55" s="43"/>
      <c r="MMY55" s="43"/>
      <c r="MMZ55" s="43"/>
      <c r="MNA55" s="43"/>
      <c r="MNB55" s="43"/>
      <c r="MNC55" s="43"/>
      <c r="MND55" s="43"/>
      <c r="MNE55" s="43"/>
      <c r="MNF55" s="43"/>
      <c r="MNG55" s="43"/>
      <c r="MNH55" s="43"/>
      <c r="MNI55" s="43"/>
      <c r="MNJ55" s="43"/>
      <c r="MNK55" s="43"/>
      <c r="MNL55" s="43"/>
      <c r="MNM55" s="43"/>
      <c r="MNN55" s="43"/>
      <c r="MNO55" s="43"/>
      <c r="MNP55" s="43"/>
      <c r="MNQ55" s="43"/>
      <c r="MNR55" s="43"/>
      <c r="MNS55" s="43"/>
      <c r="MNT55" s="43"/>
      <c r="MNU55" s="43"/>
      <c r="MNV55" s="43"/>
      <c r="MNW55" s="43"/>
      <c r="MNX55" s="43"/>
      <c r="MNY55" s="43"/>
      <c r="MNZ55" s="43"/>
      <c r="MOA55" s="43"/>
      <c r="MOB55" s="43"/>
      <c r="MOC55" s="43"/>
      <c r="MOD55" s="43"/>
      <c r="MOE55" s="43"/>
      <c r="MOF55" s="43"/>
      <c r="MOG55" s="43"/>
      <c r="MOH55" s="43"/>
      <c r="MOI55" s="43"/>
      <c r="MOJ55" s="43"/>
      <c r="MOK55" s="43"/>
      <c r="MOL55" s="43"/>
      <c r="MOM55" s="43"/>
      <c r="MON55" s="43"/>
      <c r="MOO55" s="43"/>
      <c r="MOP55" s="43"/>
      <c r="MOQ55" s="43"/>
      <c r="MOR55" s="43"/>
      <c r="MOS55" s="43"/>
      <c r="MOT55" s="43"/>
      <c r="MOU55" s="43"/>
      <c r="MOV55" s="43"/>
      <c r="MOW55" s="43"/>
      <c r="MOX55" s="43"/>
      <c r="MOY55" s="43"/>
      <c r="MOZ55" s="43"/>
      <c r="MPA55" s="43"/>
      <c r="MPB55" s="43"/>
      <c r="MPC55" s="43"/>
      <c r="MPD55" s="43"/>
      <c r="MPE55" s="43"/>
      <c r="MPF55" s="43"/>
      <c r="MPG55" s="43"/>
      <c r="MPH55" s="43"/>
      <c r="MPI55" s="43"/>
      <c r="MPJ55" s="43"/>
      <c r="MPK55" s="43"/>
      <c r="MPL55" s="43"/>
      <c r="MPM55" s="43"/>
      <c r="MPN55" s="43"/>
      <c r="MPO55" s="43"/>
      <c r="MPP55" s="43"/>
      <c r="MPQ55" s="43"/>
      <c r="MPR55" s="43"/>
      <c r="MPS55" s="43"/>
      <c r="MPT55" s="43"/>
      <c r="MPU55" s="43"/>
      <c r="MPV55" s="43"/>
      <c r="MPW55" s="43"/>
      <c r="MPX55" s="43"/>
      <c r="MPY55" s="43"/>
      <c r="MPZ55" s="43"/>
      <c r="MQA55" s="43"/>
      <c r="MQB55" s="43"/>
      <c r="MQC55" s="43"/>
      <c r="MQD55" s="43"/>
      <c r="MQE55" s="43"/>
      <c r="MQF55" s="43"/>
      <c r="MQG55" s="43"/>
      <c r="MQH55" s="43"/>
      <c r="MQI55" s="43"/>
      <c r="MQJ55" s="43"/>
      <c r="MQK55" s="43"/>
      <c r="MQL55" s="43"/>
      <c r="MQM55" s="43"/>
      <c r="MQN55" s="43"/>
      <c r="MQO55" s="43"/>
      <c r="MQP55" s="43"/>
      <c r="MQQ55" s="43"/>
      <c r="MQR55" s="43"/>
      <c r="MQS55" s="43"/>
      <c r="MQT55" s="43"/>
      <c r="MQU55" s="43"/>
      <c r="MQV55" s="43"/>
      <c r="MQW55" s="43"/>
      <c r="MQX55" s="43"/>
      <c r="MQY55" s="43"/>
      <c r="MQZ55" s="43"/>
      <c r="MRA55" s="43"/>
      <c r="MRB55" s="43"/>
      <c r="MRC55" s="43"/>
      <c r="MRD55" s="43"/>
      <c r="MRE55" s="43"/>
      <c r="MRF55" s="43"/>
      <c r="MRG55" s="43"/>
      <c r="MRH55" s="43"/>
      <c r="MRI55" s="43"/>
      <c r="MRJ55" s="43"/>
      <c r="MRK55" s="43"/>
      <c r="MRL55" s="43"/>
      <c r="MRM55" s="43"/>
      <c r="MRN55" s="43"/>
      <c r="MRO55" s="43"/>
      <c r="MRP55" s="43"/>
      <c r="MRQ55" s="43"/>
      <c r="MRR55" s="43"/>
      <c r="MRS55" s="43"/>
      <c r="MRT55" s="43"/>
      <c r="MRU55" s="43"/>
      <c r="MRV55" s="43"/>
      <c r="MRW55" s="43"/>
      <c r="MRX55" s="43"/>
      <c r="MRY55" s="43"/>
      <c r="MRZ55" s="43"/>
      <c r="MSA55" s="43"/>
      <c r="MSB55" s="43"/>
      <c r="MSC55" s="43"/>
      <c r="MSD55" s="43"/>
      <c r="MSE55" s="43"/>
      <c r="MSF55" s="43"/>
      <c r="MSG55" s="43"/>
      <c r="MSH55" s="43"/>
      <c r="MSI55" s="43"/>
      <c r="MSJ55" s="43"/>
      <c r="MSK55" s="43"/>
      <c r="MSL55" s="43"/>
      <c r="MSM55" s="43"/>
      <c r="MSN55" s="43"/>
      <c r="MSO55" s="43"/>
      <c r="MSP55" s="43"/>
      <c r="MSQ55" s="43"/>
      <c r="MSR55" s="43"/>
      <c r="MSS55" s="43"/>
      <c r="MST55" s="43"/>
      <c r="MSU55" s="43"/>
      <c r="MSV55" s="43"/>
      <c r="MSW55" s="43"/>
      <c r="MSX55" s="43"/>
      <c r="MSY55" s="43"/>
      <c r="MSZ55" s="43"/>
      <c r="MTA55" s="43"/>
      <c r="MTB55" s="43"/>
      <c r="MTC55" s="43"/>
      <c r="MTD55" s="43"/>
      <c r="MTE55" s="43"/>
      <c r="MTF55" s="43"/>
      <c r="MTG55" s="43"/>
      <c r="MTH55" s="43"/>
      <c r="MTI55" s="43"/>
      <c r="MTJ55" s="43"/>
      <c r="MTK55" s="43"/>
      <c r="MTL55" s="43"/>
      <c r="MTM55" s="43"/>
      <c r="MTN55" s="43"/>
      <c r="MTO55" s="43"/>
      <c r="MTP55" s="43"/>
      <c r="MTQ55" s="43"/>
      <c r="MTR55" s="43"/>
      <c r="MTS55" s="43"/>
      <c r="MTT55" s="43"/>
      <c r="MTU55" s="43"/>
      <c r="MTV55" s="43"/>
      <c r="MTW55" s="43"/>
      <c r="MTX55" s="43"/>
      <c r="MTY55" s="43"/>
      <c r="MTZ55" s="43"/>
      <c r="MUA55" s="43"/>
      <c r="MUB55" s="43"/>
      <c r="MUC55" s="43"/>
      <c r="MUD55" s="43"/>
      <c r="MUE55" s="43"/>
      <c r="MUF55" s="43"/>
      <c r="MUG55" s="43"/>
      <c r="MUH55" s="43"/>
      <c r="MUI55" s="43"/>
      <c r="MUJ55" s="43"/>
      <c r="MUK55" s="43"/>
      <c r="MUL55" s="43"/>
      <c r="MUM55" s="43"/>
      <c r="MUN55" s="43"/>
      <c r="MUO55" s="43"/>
      <c r="MUP55" s="43"/>
      <c r="MUQ55" s="43"/>
      <c r="MUR55" s="43"/>
      <c r="MUS55" s="43"/>
      <c r="MUT55" s="43"/>
      <c r="MUU55" s="43"/>
      <c r="MUV55" s="43"/>
      <c r="MUW55" s="43"/>
      <c r="MUX55" s="43"/>
      <c r="MUY55" s="43"/>
      <c r="MUZ55" s="43"/>
      <c r="MVA55" s="43"/>
      <c r="MVB55" s="43"/>
      <c r="MVC55" s="43"/>
      <c r="MVD55" s="43"/>
      <c r="MVE55" s="43"/>
      <c r="MVF55" s="43"/>
      <c r="MVG55" s="43"/>
      <c r="MVH55" s="43"/>
      <c r="MVI55" s="43"/>
      <c r="MVJ55" s="43"/>
      <c r="MVK55" s="43"/>
      <c r="MVL55" s="43"/>
      <c r="MVM55" s="43"/>
      <c r="MVN55" s="43"/>
      <c r="MVO55" s="43"/>
      <c r="MVP55" s="43"/>
      <c r="MVQ55" s="43"/>
      <c r="MVR55" s="43"/>
      <c r="MVS55" s="43"/>
      <c r="MVT55" s="43"/>
      <c r="MVU55" s="43"/>
      <c r="MVV55" s="43"/>
      <c r="MVW55" s="43"/>
      <c r="MVX55" s="43"/>
      <c r="MVY55" s="43"/>
      <c r="MVZ55" s="43"/>
      <c r="MWA55" s="43"/>
      <c r="MWB55" s="43"/>
      <c r="MWC55" s="43"/>
      <c r="MWD55" s="43"/>
      <c r="MWE55" s="43"/>
      <c r="MWF55" s="43"/>
      <c r="MWG55" s="43"/>
      <c r="MWH55" s="43"/>
      <c r="MWI55" s="43"/>
      <c r="MWJ55" s="43"/>
      <c r="MWK55" s="43"/>
      <c r="MWL55" s="43"/>
      <c r="MWM55" s="43"/>
      <c r="MWN55" s="43"/>
      <c r="MWO55" s="43"/>
      <c r="MWP55" s="43"/>
      <c r="MWQ55" s="43"/>
      <c r="MWR55" s="43"/>
      <c r="MWS55" s="43"/>
      <c r="MWT55" s="43"/>
      <c r="MWU55" s="43"/>
      <c r="MWV55" s="43"/>
      <c r="MWW55" s="43"/>
      <c r="MWX55" s="43"/>
      <c r="MWY55" s="43"/>
      <c r="MWZ55" s="43"/>
      <c r="MXA55" s="43"/>
      <c r="MXB55" s="43"/>
      <c r="MXC55" s="43"/>
      <c r="MXD55" s="43"/>
      <c r="MXE55" s="43"/>
      <c r="MXF55" s="43"/>
      <c r="MXG55" s="43"/>
      <c r="MXH55" s="43"/>
      <c r="MXI55" s="43"/>
      <c r="MXJ55" s="43"/>
      <c r="MXK55" s="43"/>
      <c r="MXL55" s="43"/>
      <c r="MXM55" s="43"/>
      <c r="MXN55" s="43"/>
      <c r="MXO55" s="43"/>
      <c r="MXP55" s="43"/>
      <c r="MXQ55" s="43"/>
      <c r="MXR55" s="43"/>
      <c r="MXS55" s="43"/>
      <c r="MXT55" s="43"/>
      <c r="MXU55" s="43"/>
      <c r="MXV55" s="43"/>
      <c r="MXW55" s="43"/>
      <c r="MXX55" s="43"/>
      <c r="MXY55" s="43"/>
      <c r="MXZ55" s="43"/>
      <c r="MYA55" s="43"/>
      <c r="MYB55" s="43"/>
      <c r="MYC55" s="43"/>
      <c r="MYD55" s="43"/>
      <c r="MYE55" s="43"/>
      <c r="MYF55" s="43"/>
      <c r="MYG55" s="43"/>
      <c r="MYH55" s="43"/>
      <c r="MYI55" s="43"/>
      <c r="MYJ55" s="43"/>
      <c r="MYK55" s="43"/>
      <c r="MYL55" s="43"/>
      <c r="MYM55" s="43"/>
      <c r="MYN55" s="43"/>
      <c r="MYO55" s="43"/>
      <c r="MYP55" s="43"/>
      <c r="MYQ55" s="43"/>
      <c r="MYR55" s="43"/>
      <c r="MYS55" s="43"/>
      <c r="MYT55" s="43"/>
      <c r="MYU55" s="43"/>
      <c r="MYV55" s="43"/>
      <c r="MYW55" s="43"/>
      <c r="MYX55" s="43"/>
      <c r="MYY55" s="43"/>
      <c r="MYZ55" s="43"/>
      <c r="MZA55" s="43"/>
      <c r="MZB55" s="43"/>
      <c r="MZC55" s="43"/>
      <c r="MZD55" s="43"/>
      <c r="MZE55" s="43"/>
      <c r="MZF55" s="43"/>
      <c r="MZG55" s="43"/>
      <c r="MZH55" s="43"/>
      <c r="MZI55" s="43"/>
      <c r="MZJ55" s="43"/>
      <c r="MZK55" s="43"/>
      <c r="MZL55" s="43"/>
      <c r="MZM55" s="43"/>
      <c r="MZN55" s="43"/>
      <c r="MZO55" s="43"/>
      <c r="MZP55" s="43"/>
      <c r="MZQ55" s="43"/>
      <c r="MZR55" s="43"/>
      <c r="MZS55" s="43"/>
      <c r="MZT55" s="43"/>
      <c r="MZU55" s="43"/>
      <c r="MZV55" s="43"/>
      <c r="MZW55" s="43"/>
      <c r="MZX55" s="43"/>
      <c r="MZY55" s="43"/>
      <c r="MZZ55" s="43"/>
      <c r="NAA55" s="43"/>
      <c r="NAB55" s="43"/>
      <c r="NAC55" s="43"/>
      <c r="NAD55" s="43"/>
      <c r="NAE55" s="43"/>
      <c r="NAF55" s="43"/>
      <c r="NAG55" s="43"/>
      <c r="NAH55" s="43"/>
      <c r="NAI55" s="43"/>
      <c r="NAJ55" s="43"/>
      <c r="NAK55" s="43"/>
      <c r="NAL55" s="43"/>
      <c r="NAM55" s="43"/>
      <c r="NAN55" s="43"/>
      <c r="NAO55" s="43"/>
      <c r="NAP55" s="43"/>
      <c r="NAQ55" s="43"/>
      <c r="NAR55" s="43"/>
      <c r="NAS55" s="43"/>
      <c r="NAT55" s="43"/>
      <c r="NAU55" s="43"/>
      <c r="NAV55" s="43"/>
      <c r="NAW55" s="43"/>
      <c r="NAX55" s="43"/>
      <c r="NAY55" s="43"/>
      <c r="NAZ55" s="43"/>
      <c r="NBA55" s="43"/>
      <c r="NBB55" s="43"/>
      <c r="NBC55" s="43"/>
      <c r="NBD55" s="43"/>
      <c r="NBE55" s="43"/>
      <c r="NBF55" s="43"/>
      <c r="NBG55" s="43"/>
      <c r="NBH55" s="43"/>
      <c r="NBI55" s="43"/>
      <c r="NBJ55" s="43"/>
      <c r="NBK55" s="43"/>
      <c r="NBL55" s="43"/>
      <c r="NBM55" s="43"/>
      <c r="NBN55" s="43"/>
      <c r="NBO55" s="43"/>
      <c r="NBP55" s="43"/>
      <c r="NBQ55" s="43"/>
      <c r="NBR55" s="43"/>
      <c r="NBS55" s="43"/>
      <c r="NBT55" s="43"/>
      <c r="NBU55" s="43"/>
      <c r="NBV55" s="43"/>
      <c r="NBW55" s="43"/>
      <c r="NBX55" s="43"/>
      <c r="NBY55" s="43"/>
      <c r="NBZ55" s="43"/>
      <c r="NCA55" s="43"/>
      <c r="NCB55" s="43"/>
      <c r="NCC55" s="43"/>
      <c r="NCD55" s="43"/>
      <c r="NCE55" s="43"/>
      <c r="NCF55" s="43"/>
      <c r="NCG55" s="43"/>
      <c r="NCH55" s="43"/>
      <c r="NCI55" s="43"/>
      <c r="NCJ55" s="43"/>
      <c r="NCK55" s="43"/>
      <c r="NCL55" s="43"/>
      <c r="NCM55" s="43"/>
      <c r="NCN55" s="43"/>
      <c r="NCO55" s="43"/>
      <c r="NCP55" s="43"/>
      <c r="NCQ55" s="43"/>
      <c r="NCR55" s="43"/>
      <c r="NCS55" s="43"/>
      <c r="NCT55" s="43"/>
      <c r="NCU55" s="43"/>
      <c r="NCV55" s="43"/>
      <c r="NCW55" s="43"/>
      <c r="NCX55" s="43"/>
      <c r="NCY55" s="43"/>
      <c r="NCZ55" s="43"/>
      <c r="NDA55" s="43"/>
      <c r="NDB55" s="43"/>
      <c r="NDC55" s="43"/>
      <c r="NDD55" s="43"/>
      <c r="NDE55" s="43"/>
      <c r="NDF55" s="43"/>
      <c r="NDG55" s="43"/>
      <c r="NDH55" s="43"/>
      <c r="NDI55" s="43"/>
      <c r="NDJ55" s="43"/>
      <c r="NDK55" s="43"/>
      <c r="NDL55" s="43"/>
      <c r="NDM55" s="43"/>
      <c r="NDN55" s="43"/>
      <c r="NDO55" s="43"/>
      <c r="NDP55" s="43"/>
      <c r="NDQ55" s="43"/>
      <c r="NDR55" s="43"/>
      <c r="NDS55" s="43"/>
      <c r="NDT55" s="43"/>
      <c r="NDU55" s="43"/>
      <c r="NDV55" s="43"/>
      <c r="NDW55" s="43"/>
      <c r="NDX55" s="43"/>
      <c r="NDY55" s="43"/>
      <c r="NDZ55" s="43"/>
      <c r="NEA55" s="43"/>
      <c r="NEB55" s="43"/>
      <c r="NEC55" s="43"/>
      <c r="NED55" s="43"/>
      <c r="NEE55" s="43"/>
      <c r="NEF55" s="43"/>
      <c r="NEG55" s="43"/>
      <c r="NEH55" s="43"/>
      <c r="NEI55" s="43"/>
      <c r="NEJ55" s="43"/>
      <c r="NEK55" s="43"/>
      <c r="NEL55" s="43"/>
      <c r="NEM55" s="43"/>
      <c r="NEN55" s="43"/>
      <c r="NEO55" s="43"/>
      <c r="NEP55" s="43"/>
      <c r="NEQ55" s="43"/>
      <c r="NER55" s="43"/>
      <c r="NES55" s="43"/>
      <c r="NET55" s="43"/>
      <c r="NEU55" s="43"/>
      <c r="NEV55" s="43"/>
      <c r="NEW55" s="43"/>
      <c r="NEX55" s="43"/>
      <c r="NEY55" s="43"/>
      <c r="NEZ55" s="43"/>
      <c r="NFA55" s="43"/>
      <c r="NFB55" s="43"/>
      <c r="NFC55" s="43"/>
      <c r="NFD55" s="43"/>
      <c r="NFE55" s="43"/>
      <c r="NFF55" s="43"/>
      <c r="NFG55" s="43"/>
      <c r="NFH55" s="43"/>
      <c r="NFI55" s="43"/>
      <c r="NFJ55" s="43"/>
      <c r="NFK55" s="43"/>
      <c r="NFL55" s="43"/>
      <c r="NFM55" s="43"/>
      <c r="NFN55" s="43"/>
      <c r="NFO55" s="43"/>
      <c r="NFP55" s="43"/>
      <c r="NFQ55" s="43"/>
      <c r="NFR55" s="43"/>
      <c r="NFS55" s="43"/>
      <c r="NFT55" s="43"/>
      <c r="NFU55" s="43"/>
      <c r="NFV55" s="43"/>
      <c r="NFW55" s="43"/>
      <c r="NFX55" s="43"/>
      <c r="NFY55" s="43"/>
      <c r="NFZ55" s="43"/>
      <c r="NGA55" s="43"/>
      <c r="NGB55" s="43"/>
      <c r="NGC55" s="43"/>
      <c r="NGD55" s="43"/>
      <c r="NGE55" s="43"/>
      <c r="NGF55" s="43"/>
      <c r="NGG55" s="43"/>
      <c r="NGH55" s="43"/>
      <c r="NGI55" s="43"/>
      <c r="NGJ55" s="43"/>
      <c r="NGK55" s="43"/>
      <c r="NGL55" s="43"/>
      <c r="NGM55" s="43"/>
      <c r="NGN55" s="43"/>
      <c r="NGO55" s="43"/>
      <c r="NGP55" s="43"/>
      <c r="NGQ55" s="43"/>
      <c r="NGR55" s="43"/>
      <c r="NGS55" s="43"/>
      <c r="NGT55" s="43"/>
      <c r="NGU55" s="43"/>
      <c r="NGV55" s="43"/>
      <c r="NGW55" s="43"/>
      <c r="NGX55" s="43"/>
      <c r="NGY55" s="43"/>
      <c r="NGZ55" s="43"/>
      <c r="NHA55" s="43"/>
      <c r="NHB55" s="43"/>
      <c r="NHC55" s="43"/>
      <c r="NHD55" s="43"/>
      <c r="NHE55" s="43"/>
      <c r="NHF55" s="43"/>
      <c r="NHG55" s="43"/>
      <c r="NHH55" s="43"/>
      <c r="NHI55" s="43"/>
      <c r="NHJ55" s="43"/>
      <c r="NHK55" s="43"/>
      <c r="NHL55" s="43"/>
      <c r="NHM55" s="43"/>
      <c r="NHN55" s="43"/>
      <c r="NHO55" s="43"/>
      <c r="NHP55" s="43"/>
      <c r="NHQ55" s="43"/>
      <c r="NHR55" s="43"/>
      <c r="NHS55" s="43"/>
      <c r="NHT55" s="43"/>
      <c r="NHU55" s="43"/>
      <c r="NHV55" s="43"/>
      <c r="NHW55" s="43"/>
      <c r="NHX55" s="43"/>
      <c r="NHY55" s="43"/>
      <c r="NHZ55" s="43"/>
      <c r="NIA55" s="43"/>
      <c r="NIB55" s="43"/>
      <c r="NIC55" s="43"/>
      <c r="NID55" s="43"/>
      <c r="NIE55" s="43"/>
      <c r="NIF55" s="43"/>
      <c r="NIG55" s="43"/>
      <c r="NIH55" s="43"/>
      <c r="NII55" s="43"/>
      <c r="NIJ55" s="43"/>
      <c r="NIK55" s="43"/>
      <c r="NIL55" s="43"/>
      <c r="NIM55" s="43"/>
      <c r="NIN55" s="43"/>
      <c r="NIO55" s="43"/>
      <c r="NIP55" s="43"/>
      <c r="NIQ55" s="43"/>
      <c r="NIR55" s="43"/>
      <c r="NIS55" s="43"/>
      <c r="NIT55" s="43"/>
      <c r="NIU55" s="43"/>
      <c r="NIV55" s="43"/>
      <c r="NIW55" s="43"/>
      <c r="NIX55" s="43"/>
      <c r="NIY55" s="43"/>
      <c r="NIZ55" s="43"/>
      <c r="NJA55" s="43"/>
      <c r="NJB55" s="43"/>
      <c r="NJC55" s="43"/>
      <c r="NJD55" s="43"/>
      <c r="NJE55" s="43"/>
      <c r="NJF55" s="43"/>
      <c r="NJG55" s="43"/>
      <c r="NJH55" s="43"/>
      <c r="NJI55" s="43"/>
      <c r="NJJ55" s="43"/>
      <c r="NJK55" s="43"/>
      <c r="NJL55" s="43"/>
      <c r="NJM55" s="43"/>
      <c r="NJN55" s="43"/>
      <c r="NJO55" s="43"/>
      <c r="NJP55" s="43"/>
      <c r="NJQ55" s="43"/>
      <c r="NJR55" s="43"/>
      <c r="NJS55" s="43"/>
      <c r="NJT55" s="43"/>
      <c r="NJU55" s="43"/>
      <c r="NJV55" s="43"/>
      <c r="NJW55" s="43"/>
      <c r="NJX55" s="43"/>
      <c r="NJY55" s="43"/>
      <c r="NJZ55" s="43"/>
      <c r="NKA55" s="43"/>
      <c r="NKB55" s="43"/>
      <c r="NKC55" s="43"/>
      <c r="NKD55" s="43"/>
      <c r="NKE55" s="43"/>
      <c r="NKF55" s="43"/>
      <c r="NKG55" s="43"/>
      <c r="NKH55" s="43"/>
      <c r="NKI55" s="43"/>
      <c r="NKJ55" s="43"/>
      <c r="NKK55" s="43"/>
      <c r="NKL55" s="43"/>
      <c r="NKM55" s="43"/>
      <c r="NKN55" s="43"/>
      <c r="NKO55" s="43"/>
      <c r="NKP55" s="43"/>
      <c r="NKQ55" s="43"/>
      <c r="NKR55" s="43"/>
      <c r="NKS55" s="43"/>
      <c r="NKT55" s="43"/>
      <c r="NKU55" s="43"/>
      <c r="NKV55" s="43"/>
      <c r="NKW55" s="43"/>
      <c r="NKX55" s="43"/>
      <c r="NKY55" s="43"/>
      <c r="NKZ55" s="43"/>
      <c r="NLA55" s="43"/>
      <c r="NLB55" s="43"/>
      <c r="NLC55" s="43"/>
      <c r="NLD55" s="43"/>
      <c r="NLE55" s="43"/>
      <c r="NLF55" s="43"/>
      <c r="NLG55" s="43"/>
      <c r="NLH55" s="43"/>
      <c r="NLI55" s="43"/>
      <c r="NLJ55" s="43"/>
      <c r="NLK55" s="43"/>
      <c r="NLL55" s="43"/>
      <c r="NLM55" s="43"/>
      <c r="NLN55" s="43"/>
      <c r="NLO55" s="43"/>
      <c r="NLP55" s="43"/>
      <c r="NLQ55" s="43"/>
      <c r="NLR55" s="43"/>
      <c r="NLS55" s="43"/>
      <c r="NLT55" s="43"/>
      <c r="NLU55" s="43"/>
      <c r="NLV55" s="43"/>
      <c r="NLW55" s="43"/>
      <c r="NLX55" s="43"/>
      <c r="NLY55" s="43"/>
      <c r="NLZ55" s="43"/>
      <c r="NMA55" s="43"/>
      <c r="NMB55" s="43"/>
      <c r="NMC55" s="43"/>
      <c r="NMD55" s="43"/>
      <c r="NME55" s="43"/>
      <c r="NMF55" s="43"/>
      <c r="NMG55" s="43"/>
      <c r="NMH55" s="43"/>
      <c r="NMI55" s="43"/>
      <c r="NMJ55" s="43"/>
      <c r="NMK55" s="43"/>
      <c r="NML55" s="43"/>
      <c r="NMM55" s="43"/>
      <c r="NMN55" s="43"/>
      <c r="NMO55" s="43"/>
      <c r="NMP55" s="43"/>
      <c r="NMQ55" s="43"/>
      <c r="NMR55" s="43"/>
      <c r="NMS55" s="43"/>
      <c r="NMT55" s="43"/>
      <c r="NMU55" s="43"/>
      <c r="NMV55" s="43"/>
      <c r="NMW55" s="43"/>
      <c r="NMX55" s="43"/>
      <c r="NMY55" s="43"/>
      <c r="NMZ55" s="43"/>
      <c r="NNA55" s="43"/>
      <c r="NNB55" s="43"/>
      <c r="NNC55" s="43"/>
      <c r="NND55" s="43"/>
      <c r="NNE55" s="43"/>
      <c r="NNF55" s="43"/>
      <c r="NNG55" s="43"/>
      <c r="NNH55" s="43"/>
      <c r="NNI55" s="43"/>
      <c r="NNJ55" s="43"/>
      <c r="NNK55" s="43"/>
      <c r="NNL55" s="43"/>
      <c r="NNM55" s="43"/>
      <c r="NNN55" s="43"/>
      <c r="NNO55" s="43"/>
      <c r="NNP55" s="43"/>
      <c r="NNQ55" s="43"/>
      <c r="NNR55" s="43"/>
      <c r="NNS55" s="43"/>
      <c r="NNT55" s="43"/>
      <c r="NNU55" s="43"/>
      <c r="NNV55" s="43"/>
      <c r="NNW55" s="43"/>
      <c r="NNX55" s="43"/>
      <c r="NNY55" s="43"/>
      <c r="NNZ55" s="43"/>
      <c r="NOA55" s="43"/>
      <c r="NOB55" s="43"/>
      <c r="NOC55" s="43"/>
      <c r="NOD55" s="43"/>
      <c r="NOE55" s="43"/>
      <c r="NOF55" s="43"/>
      <c r="NOG55" s="43"/>
      <c r="NOH55" s="43"/>
      <c r="NOI55" s="43"/>
      <c r="NOJ55" s="43"/>
      <c r="NOK55" s="43"/>
      <c r="NOL55" s="43"/>
      <c r="NOM55" s="43"/>
      <c r="NON55" s="43"/>
      <c r="NOO55" s="43"/>
      <c r="NOP55" s="43"/>
      <c r="NOQ55" s="43"/>
      <c r="NOR55" s="43"/>
      <c r="NOS55" s="43"/>
      <c r="NOT55" s="43"/>
      <c r="NOU55" s="43"/>
      <c r="NOV55" s="43"/>
      <c r="NOW55" s="43"/>
      <c r="NOX55" s="43"/>
      <c r="NOY55" s="43"/>
      <c r="NOZ55" s="43"/>
      <c r="NPA55" s="43"/>
      <c r="NPB55" s="43"/>
      <c r="NPC55" s="43"/>
      <c r="NPD55" s="43"/>
      <c r="NPE55" s="43"/>
      <c r="NPF55" s="43"/>
      <c r="NPG55" s="43"/>
      <c r="NPH55" s="43"/>
      <c r="NPI55" s="43"/>
      <c r="NPJ55" s="43"/>
      <c r="NPK55" s="43"/>
      <c r="NPL55" s="43"/>
      <c r="NPM55" s="43"/>
      <c r="NPN55" s="43"/>
      <c r="NPO55" s="43"/>
      <c r="NPP55" s="43"/>
      <c r="NPQ55" s="43"/>
      <c r="NPR55" s="43"/>
      <c r="NPS55" s="43"/>
      <c r="NPT55" s="43"/>
      <c r="NPU55" s="43"/>
      <c r="NPV55" s="43"/>
      <c r="NPW55" s="43"/>
      <c r="NPX55" s="43"/>
      <c r="NPY55" s="43"/>
      <c r="NPZ55" s="43"/>
      <c r="NQA55" s="43"/>
      <c r="NQB55" s="43"/>
      <c r="NQC55" s="43"/>
      <c r="NQD55" s="43"/>
      <c r="NQE55" s="43"/>
      <c r="NQF55" s="43"/>
      <c r="NQG55" s="43"/>
      <c r="NQH55" s="43"/>
      <c r="NQI55" s="43"/>
      <c r="NQJ55" s="43"/>
      <c r="NQK55" s="43"/>
      <c r="NQL55" s="43"/>
      <c r="NQM55" s="43"/>
      <c r="NQN55" s="43"/>
      <c r="NQO55" s="43"/>
      <c r="NQP55" s="43"/>
      <c r="NQQ55" s="43"/>
      <c r="NQR55" s="43"/>
      <c r="NQS55" s="43"/>
      <c r="NQT55" s="43"/>
      <c r="NQU55" s="43"/>
      <c r="NQV55" s="43"/>
      <c r="NQW55" s="43"/>
      <c r="NQX55" s="43"/>
      <c r="NQY55" s="43"/>
      <c r="NQZ55" s="43"/>
      <c r="NRA55" s="43"/>
      <c r="NRB55" s="43"/>
      <c r="NRC55" s="43"/>
      <c r="NRD55" s="43"/>
      <c r="NRE55" s="43"/>
      <c r="NRF55" s="43"/>
      <c r="NRG55" s="43"/>
      <c r="NRH55" s="43"/>
      <c r="NRI55" s="43"/>
      <c r="NRJ55" s="43"/>
      <c r="NRK55" s="43"/>
      <c r="NRL55" s="43"/>
      <c r="NRM55" s="43"/>
      <c r="NRN55" s="43"/>
      <c r="NRO55" s="43"/>
      <c r="NRP55" s="43"/>
      <c r="NRQ55" s="43"/>
      <c r="NRR55" s="43"/>
      <c r="NRS55" s="43"/>
      <c r="NRT55" s="43"/>
      <c r="NRU55" s="43"/>
      <c r="NRV55" s="43"/>
      <c r="NRW55" s="43"/>
      <c r="NRX55" s="43"/>
      <c r="NRY55" s="43"/>
      <c r="NRZ55" s="43"/>
      <c r="NSA55" s="43"/>
      <c r="NSB55" s="43"/>
      <c r="NSC55" s="43"/>
      <c r="NSD55" s="43"/>
      <c r="NSE55" s="43"/>
      <c r="NSF55" s="43"/>
      <c r="NSG55" s="43"/>
      <c r="NSH55" s="43"/>
      <c r="NSI55" s="43"/>
      <c r="NSJ55" s="43"/>
      <c r="NSK55" s="43"/>
      <c r="NSL55" s="43"/>
      <c r="NSM55" s="43"/>
      <c r="NSN55" s="43"/>
      <c r="NSO55" s="43"/>
      <c r="NSP55" s="43"/>
      <c r="NSQ55" s="43"/>
      <c r="NSR55" s="43"/>
      <c r="NSS55" s="43"/>
      <c r="NST55" s="43"/>
      <c r="NSU55" s="43"/>
      <c r="NSV55" s="43"/>
      <c r="NSW55" s="43"/>
      <c r="NSX55" s="43"/>
      <c r="NSY55" s="43"/>
      <c r="NSZ55" s="43"/>
      <c r="NTA55" s="43"/>
      <c r="NTB55" s="43"/>
      <c r="NTC55" s="43"/>
      <c r="NTD55" s="43"/>
      <c r="NTE55" s="43"/>
      <c r="NTF55" s="43"/>
      <c r="NTG55" s="43"/>
      <c r="NTH55" s="43"/>
      <c r="NTI55" s="43"/>
      <c r="NTJ55" s="43"/>
      <c r="NTK55" s="43"/>
      <c r="NTL55" s="43"/>
      <c r="NTM55" s="43"/>
      <c r="NTN55" s="43"/>
      <c r="NTO55" s="43"/>
      <c r="NTP55" s="43"/>
      <c r="NTQ55" s="43"/>
      <c r="NTR55" s="43"/>
      <c r="NTS55" s="43"/>
      <c r="NTT55" s="43"/>
      <c r="NTU55" s="43"/>
      <c r="NTV55" s="43"/>
      <c r="NTW55" s="43"/>
      <c r="NTX55" s="43"/>
      <c r="NTY55" s="43"/>
      <c r="NTZ55" s="43"/>
      <c r="NUA55" s="43"/>
      <c r="NUB55" s="43"/>
      <c r="NUC55" s="43"/>
      <c r="NUD55" s="43"/>
      <c r="NUE55" s="43"/>
      <c r="NUF55" s="43"/>
      <c r="NUG55" s="43"/>
      <c r="NUH55" s="43"/>
      <c r="NUI55" s="43"/>
      <c r="NUJ55" s="43"/>
      <c r="NUK55" s="43"/>
      <c r="NUL55" s="43"/>
      <c r="NUM55" s="43"/>
      <c r="NUN55" s="43"/>
      <c r="NUO55" s="43"/>
      <c r="NUP55" s="43"/>
      <c r="NUQ55" s="43"/>
      <c r="NUR55" s="43"/>
      <c r="NUS55" s="43"/>
      <c r="NUT55" s="43"/>
      <c r="NUU55" s="43"/>
      <c r="NUV55" s="43"/>
      <c r="NUW55" s="43"/>
      <c r="NUX55" s="43"/>
      <c r="NUY55" s="43"/>
      <c r="NUZ55" s="43"/>
      <c r="NVA55" s="43"/>
      <c r="NVB55" s="43"/>
      <c r="NVC55" s="43"/>
      <c r="NVD55" s="43"/>
      <c r="NVE55" s="43"/>
      <c r="NVF55" s="43"/>
      <c r="NVG55" s="43"/>
      <c r="NVH55" s="43"/>
      <c r="NVI55" s="43"/>
      <c r="NVJ55" s="43"/>
      <c r="NVK55" s="43"/>
      <c r="NVL55" s="43"/>
      <c r="NVM55" s="43"/>
      <c r="NVN55" s="43"/>
      <c r="NVO55" s="43"/>
      <c r="NVP55" s="43"/>
      <c r="NVQ55" s="43"/>
      <c r="NVR55" s="43"/>
      <c r="NVS55" s="43"/>
      <c r="NVT55" s="43"/>
      <c r="NVU55" s="43"/>
      <c r="NVV55" s="43"/>
      <c r="NVW55" s="43"/>
      <c r="NVX55" s="43"/>
      <c r="NVY55" s="43"/>
      <c r="NVZ55" s="43"/>
      <c r="NWA55" s="43"/>
      <c r="NWB55" s="43"/>
      <c r="NWC55" s="43"/>
      <c r="NWD55" s="43"/>
      <c r="NWE55" s="43"/>
      <c r="NWF55" s="43"/>
      <c r="NWG55" s="43"/>
      <c r="NWH55" s="43"/>
      <c r="NWI55" s="43"/>
      <c r="NWJ55" s="43"/>
      <c r="NWK55" s="43"/>
      <c r="NWL55" s="43"/>
      <c r="NWM55" s="43"/>
      <c r="NWN55" s="43"/>
      <c r="NWO55" s="43"/>
      <c r="NWP55" s="43"/>
      <c r="NWQ55" s="43"/>
      <c r="NWR55" s="43"/>
      <c r="NWS55" s="43"/>
      <c r="NWT55" s="43"/>
      <c r="NWU55" s="43"/>
      <c r="NWV55" s="43"/>
      <c r="NWW55" s="43"/>
      <c r="NWX55" s="43"/>
      <c r="NWY55" s="43"/>
      <c r="NWZ55" s="43"/>
      <c r="NXA55" s="43"/>
      <c r="NXB55" s="43"/>
      <c r="NXC55" s="43"/>
      <c r="NXD55" s="43"/>
      <c r="NXE55" s="43"/>
      <c r="NXF55" s="43"/>
      <c r="NXG55" s="43"/>
      <c r="NXH55" s="43"/>
      <c r="NXI55" s="43"/>
      <c r="NXJ55" s="43"/>
      <c r="NXK55" s="43"/>
      <c r="NXL55" s="43"/>
      <c r="NXM55" s="43"/>
      <c r="NXN55" s="43"/>
      <c r="NXO55" s="43"/>
      <c r="NXP55" s="43"/>
      <c r="NXQ55" s="43"/>
      <c r="NXR55" s="43"/>
      <c r="NXS55" s="43"/>
      <c r="NXT55" s="43"/>
      <c r="NXU55" s="43"/>
      <c r="NXV55" s="43"/>
      <c r="NXW55" s="43"/>
      <c r="NXX55" s="43"/>
      <c r="NXY55" s="43"/>
      <c r="NXZ55" s="43"/>
      <c r="NYA55" s="43"/>
      <c r="NYB55" s="43"/>
      <c r="NYC55" s="43"/>
      <c r="NYD55" s="43"/>
      <c r="NYE55" s="43"/>
      <c r="NYF55" s="43"/>
      <c r="NYG55" s="43"/>
      <c r="NYH55" s="43"/>
      <c r="NYI55" s="43"/>
      <c r="NYJ55" s="43"/>
      <c r="NYK55" s="43"/>
      <c r="NYL55" s="43"/>
      <c r="NYM55" s="43"/>
      <c r="NYN55" s="43"/>
      <c r="NYO55" s="43"/>
      <c r="NYP55" s="43"/>
      <c r="NYQ55" s="43"/>
      <c r="NYR55" s="43"/>
      <c r="NYS55" s="43"/>
      <c r="NYT55" s="43"/>
      <c r="NYU55" s="43"/>
      <c r="NYV55" s="43"/>
      <c r="NYW55" s="43"/>
      <c r="NYX55" s="43"/>
      <c r="NYY55" s="43"/>
      <c r="NYZ55" s="43"/>
      <c r="NZA55" s="43"/>
      <c r="NZB55" s="43"/>
      <c r="NZC55" s="43"/>
      <c r="NZD55" s="43"/>
      <c r="NZE55" s="43"/>
      <c r="NZF55" s="43"/>
      <c r="NZG55" s="43"/>
      <c r="NZH55" s="43"/>
      <c r="NZI55" s="43"/>
      <c r="NZJ55" s="43"/>
      <c r="NZK55" s="43"/>
      <c r="NZL55" s="43"/>
      <c r="NZM55" s="43"/>
      <c r="NZN55" s="43"/>
      <c r="NZO55" s="43"/>
      <c r="NZP55" s="43"/>
      <c r="NZQ55" s="43"/>
      <c r="NZR55" s="43"/>
      <c r="NZS55" s="43"/>
      <c r="NZT55" s="43"/>
      <c r="NZU55" s="43"/>
      <c r="NZV55" s="43"/>
      <c r="NZW55" s="43"/>
      <c r="NZX55" s="43"/>
      <c r="NZY55" s="43"/>
      <c r="NZZ55" s="43"/>
      <c r="OAA55" s="43"/>
      <c r="OAB55" s="43"/>
      <c r="OAC55" s="43"/>
      <c r="OAD55" s="43"/>
      <c r="OAE55" s="43"/>
      <c r="OAF55" s="43"/>
      <c r="OAG55" s="43"/>
      <c r="OAH55" s="43"/>
      <c r="OAI55" s="43"/>
      <c r="OAJ55" s="43"/>
      <c r="OAK55" s="43"/>
      <c r="OAL55" s="43"/>
      <c r="OAM55" s="43"/>
      <c r="OAN55" s="43"/>
      <c r="OAO55" s="43"/>
      <c r="OAP55" s="43"/>
      <c r="OAQ55" s="43"/>
      <c r="OAR55" s="43"/>
      <c r="OAS55" s="43"/>
      <c r="OAT55" s="43"/>
      <c r="OAU55" s="43"/>
      <c r="OAV55" s="43"/>
      <c r="OAW55" s="43"/>
      <c r="OAX55" s="43"/>
      <c r="OAY55" s="43"/>
      <c r="OAZ55" s="43"/>
      <c r="OBA55" s="43"/>
      <c r="OBB55" s="43"/>
      <c r="OBC55" s="43"/>
      <c r="OBD55" s="43"/>
      <c r="OBE55" s="43"/>
      <c r="OBF55" s="43"/>
      <c r="OBG55" s="43"/>
      <c r="OBH55" s="43"/>
      <c r="OBI55" s="43"/>
      <c r="OBJ55" s="43"/>
      <c r="OBK55" s="43"/>
      <c r="OBL55" s="43"/>
      <c r="OBM55" s="43"/>
      <c r="OBN55" s="43"/>
      <c r="OBO55" s="43"/>
      <c r="OBP55" s="43"/>
      <c r="OBQ55" s="43"/>
      <c r="OBR55" s="43"/>
      <c r="OBS55" s="43"/>
      <c r="OBT55" s="43"/>
      <c r="OBU55" s="43"/>
      <c r="OBV55" s="43"/>
      <c r="OBW55" s="43"/>
      <c r="OBX55" s="43"/>
      <c r="OBY55" s="43"/>
      <c r="OBZ55" s="43"/>
      <c r="OCA55" s="43"/>
      <c r="OCB55" s="43"/>
      <c r="OCC55" s="43"/>
      <c r="OCD55" s="43"/>
      <c r="OCE55" s="43"/>
      <c r="OCF55" s="43"/>
      <c r="OCG55" s="43"/>
      <c r="OCH55" s="43"/>
      <c r="OCI55" s="43"/>
      <c r="OCJ55" s="43"/>
      <c r="OCK55" s="43"/>
      <c r="OCL55" s="43"/>
      <c r="OCM55" s="43"/>
      <c r="OCN55" s="43"/>
      <c r="OCO55" s="43"/>
      <c r="OCP55" s="43"/>
      <c r="OCQ55" s="43"/>
      <c r="OCR55" s="43"/>
      <c r="OCS55" s="43"/>
      <c r="OCT55" s="43"/>
      <c r="OCU55" s="43"/>
      <c r="OCV55" s="43"/>
      <c r="OCW55" s="43"/>
      <c r="OCX55" s="43"/>
      <c r="OCY55" s="43"/>
      <c r="OCZ55" s="43"/>
      <c r="ODA55" s="43"/>
      <c r="ODB55" s="43"/>
      <c r="ODC55" s="43"/>
      <c r="ODD55" s="43"/>
      <c r="ODE55" s="43"/>
      <c r="ODF55" s="43"/>
      <c r="ODG55" s="43"/>
      <c r="ODH55" s="43"/>
      <c r="ODI55" s="43"/>
      <c r="ODJ55" s="43"/>
      <c r="ODK55" s="43"/>
      <c r="ODL55" s="43"/>
      <c r="ODM55" s="43"/>
      <c r="ODN55" s="43"/>
      <c r="ODO55" s="43"/>
      <c r="ODP55" s="43"/>
      <c r="ODQ55" s="43"/>
      <c r="ODR55" s="43"/>
      <c r="ODS55" s="43"/>
      <c r="ODT55" s="43"/>
      <c r="ODU55" s="43"/>
      <c r="ODV55" s="43"/>
      <c r="ODW55" s="43"/>
      <c r="ODX55" s="43"/>
      <c r="ODY55" s="43"/>
      <c r="ODZ55" s="43"/>
      <c r="OEA55" s="43"/>
      <c r="OEB55" s="43"/>
      <c r="OEC55" s="43"/>
      <c r="OED55" s="43"/>
      <c r="OEE55" s="43"/>
      <c r="OEF55" s="43"/>
      <c r="OEG55" s="43"/>
      <c r="OEH55" s="43"/>
      <c r="OEI55" s="43"/>
      <c r="OEJ55" s="43"/>
      <c r="OEK55" s="43"/>
      <c r="OEL55" s="43"/>
      <c r="OEM55" s="43"/>
      <c r="OEN55" s="43"/>
      <c r="OEO55" s="43"/>
      <c r="OEP55" s="43"/>
      <c r="OEQ55" s="43"/>
      <c r="OER55" s="43"/>
      <c r="OES55" s="43"/>
      <c r="OET55" s="43"/>
      <c r="OEU55" s="43"/>
      <c r="OEV55" s="43"/>
      <c r="OEW55" s="43"/>
      <c r="OEX55" s="43"/>
      <c r="OEY55" s="43"/>
      <c r="OEZ55" s="43"/>
      <c r="OFA55" s="43"/>
      <c r="OFB55" s="43"/>
      <c r="OFC55" s="43"/>
      <c r="OFD55" s="43"/>
      <c r="OFE55" s="43"/>
      <c r="OFF55" s="43"/>
      <c r="OFG55" s="43"/>
      <c r="OFH55" s="43"/>
      <c r="OFI55" s="43"/>
      <c r="OFJ55" s="43"/>
      <c r="OFK55" s="43"/>
      <c r="OFL55" s="43"/>
      <c r="OFM55" s="43"/>
      <c r="OFN55" s="43"/>
      <c r="OFO55" s="43"/>
      <c r="OFP55" s="43"/>
      <c r="OFQ55" s="43"/>
      <c r="OFR55" s="43"/>
      <c r="OFS55" s="43"/>
      <c r="OFT55" s="43"/>
      <c r="OFU55" s="43"/>
      <c r="OFV55" s="43"/>
      <c r="OFW55" s="43"/>
      <c r="OFX55" s="43"/>
      <c r="OFY55" s="43"/>
      <c r="OFZ55" s="43"/>
      <c r="OGA55" s="43"/>
      <c r="OGB55" s="43"/>
      <c r="OGC55" s="43"/>
      <c r="OGD55" s="43"/>
      <c r="OGE55" s="43"/>
      <c r="OGF55" s="43"/>
      <c r="OGG55" s="43"/>
      <c r="OGH55" s="43"/>
      <c r="OGI55" s="43"/>
      <c r="OGJ55" s="43"/>
      <c r="OGK55" s="43"/>
      <c r="OGL55" s="43"/>
      <c r="OGM55" s="43"/>
      <c r="OGN55" s="43"/>
      <c r="OGO55" s="43"/>
      <c r="OGP55" s="43"/>
      <c r="OGQ55" s="43"/>
      <c r="OGR55" s="43"/>
      <c r="OGS55" s="43"/>
      <c r="OGT55" s="43"/>
      <c r="OGU55" s="43"/>
      <c r="OGV55" s="43"/>
      <c r="OGW55" s="43"/>
      <c r="OGX55" s="43"/>
      <c r="OGY55" s="43"/>
      <c r="OGZ55" s="43"/>
      <c r="OHA55" s="43"/>
      <c r="OHB55" s="43"/>
      <c r="OHC55" s="43"/>
      <c r="OHD55" s="43"/>
      <c r="OHE55" s="43"/>
      <c r="OHF55" s="43"/>
      <c r="OHG55" s="43"/>
      <c r="OHH55" s="43"/>
      <c r="OHI55" s="43"/>
      <c r="OHJ55" s="43"/>
      <c r="OHK55" s="43"/>
      <c r="OHL55" s="43"/>
      <c r="OHM55" s="43"/>
      <c r="OHN55" s="43"/>
      <c r="OHO55" s="43"/>
      <c r="OHP55" s="43"/>
      <c r="OHQ55" s="43"/>
      <c r="OHR55" s="43"/>
      <c r="OHS55" s="43"/>
      <c r="OHT55" s="43"/>
      <c r="OHU55" s="43"/>
      <c r="OHV55" s="43"/>
      <c r="OHW55" s="43"/>
      <c r="OHX55" s="43"/>
      <c r="OHY55" s="43"/>
      <c r="OHZ55" s="43"/>
      <c r="OIA55" s="43"/>
      <c r="OIB55" s="43"/>
      <c r="OIC55" s="43"/>
      <c r="OID55" s="43"/>
      <c r="OIE55" s="43"/>
      <c r="OIF55" s="43"/>
      <c r="OIG55" s="43"/>
      <c r="OIH55" s="43"/>
      <c r="OII55" s="43"/>
      <c r="OIJ55" s="43"/>
      <c r="OIK55" s="43"/>
      <c r="OIL55" s="43"/>
      <c r="OIM55" s="43"/>
      <c r="OIN55" s="43"/>
      <c r="OIO55" s="43"/>
      <c r="OIP55" s="43"/>
      <c r="OIQ55" s="43"/>
      <c r="OIR55" s="43"/>
      <c r="OIS55" s="43"/>
      <c r="OIT55" s="43"/>
      <c r="OIU55" s="43"/>
      <c r="OIV55" s="43"/>
      <c r="OIW55" s="43"/>
      <c r="OIX55" s="43"/>
      <c r="OIY55" s="43"/>
      <c r="OIZ55" s="43"/>
      <c r="OJA55" s="43"/>
      <c r="OJB55" s="43"/>
      <c r="OJC55" s="43"/>
      <c r="OJD55" s="43"/>
      <c r="OJE55" s="43"/>
      <c r="OJF55" s="43"/>
      <c r="OJG55" s="43"/>
      <c r="OJH55" s="43"/>
      <c r="OJI55" s="43"/>
      <c r="OJJ55" s="43"/>
      <c r="OJK55" s="43"/>
      <c r="OJL55" s="43"/>
      <c r="OJM55" s="43"/>
      <c r="OJN55" s="43"/>
      <c r="OJO55" s="43"/>
      <c r="OJP55" s="43"/>
      <c r="OJQ55" s="43"/>
      <c r="OJR55" s="43"/>
      <c r="OJS55" s="43"/>
      <c r="OJT55" s="43"/>
      <c r="OJU55" s="43"/>
      <c r="OJV55" s="43"/>
      <c r="OJW55" s="43"/>
      <c r="OJX55" s="43"/>
      <c r="OJY55" s="43"/>
      <c r="OJZ55" s="43"/>
      <c r="OKA55" s="43"/>
      <c r="OKB55" s="43"/>
      <c r="OKC55" s="43"/>
      <c r="OKD55" s="43"/>
      <c r="OKE55" s="43"/>
      <c r="OKF55" s="43"/>
      <c r="OKG55" s="43"/>
      <c r="OKH55" s="43"/>
      <c r="OKI55" s="43"/>
      <c r="OKJ55" s="43"/>
      <c r="OKK55" s="43"/>
      <c r="OKL55" s="43"/>
      <c r="OKM55" s="43"/>
      <c r="OKN55" s="43"/>
      <c r="OKO55" s="43"/>
      <c r="OKP55" s="43"/>
      <c r="OKQ55" s="43"/>
      <c r="OKR55" s="43"/>
      <c r="OKS55" s="43"/>
      <c r="OKT55" s="43"/>
      <c r="OKU55" s="43"/>
      <c r="OKV55" s="43"/>
      <c r="OKW55" s="43"/>
      <c r="OKX55" s="43"/>
      <c r="OKY55" s="43"/>
      <c r="OKZ55" s="43"/>
      <c r="OLA55" s="43"/>
      <c r="OLB55" s="43"/>
      <c r="OLC55" s="43"/>
      <c r="OLD55" s="43"/>
      <c r="OLE55" s="43"/>
      <c r="OLF55" s="43"/>
      <c r="OLG55" s="43"/>
      <c r="OLH55" s="43"/>
      <c r="OLI55" s="43"/>
      <c r="OLJ55" s="43"/>
      <c r="OLK55" s="43"/>
      <c r="OLL55" s="43"/>
      <c r="OLM55" s="43"/>
      <c r="OLN55" s="43"/>
      <c r="OLO55" s="43"/>
      <c r="OLP55" s="43"/>
      <c r="OLQ55" s="43"/>
      <c r="OLR55" s="43"/>
      <c r="OLS55" s="43"/>
      <c r="OLT55" s="43"/>
      <c r="OLU55" s="43"/>
      <c r="OLV55" s="43"/>
      <c r="OLW55" s="43"/>
      <c r="OLX55" s="43"/>
      <c r="OLY55" s="43"/>
      <c r="OLZ55" s="43"/>
      <c r="OMA55" s="43"/>
      <c r="OMB55" s="43"/>
      <c r="OMC55" s="43"/>
      <c r="OMD55" s="43"/>
      <c r="OME55" s="43"/>
      <c r="OMF55" s="43"/>
      <c r="OMG55" s="43"/>
      <c r="OMH55" s="43"/>
      <c r="OMI55" s="43"/>
      <c r="OMJ55" s="43"/>
      <c r="OMK55" s="43"/>
      <c r="OML55" s="43"/>
      <c r="OMM55" s="43"/>
      <c r="OMN55" s="43"/>
      <c r="OMO55" s="43"/>
      <c r="OMP55" s="43"/>
      <c r="OMQ55" s="43"/>
      <c r="OMR55" s="43"/>
      <c r="OMS55" s="43"/>
      <c r="OMT55" s="43"/>
      <c r="OMU55" s="43"/>
      <c r="OMV55" s="43"/>
      <c r="OMW55" s="43"/>
      <c r="OMX55" s="43"/>
      <c r="OMY55" s="43"/>
      <c r="OMZ55" s="43"/>
      <c r="ONA55" s="43"/>
      <c r="ONB55" s="43"/>
      <c r="ONC55" s="43"/>
      <c r="OND55" s="43"/>
      <c r="ONE55" s="43"/>
      <c r="ONF55" s="43"/>
      <c r="ONG55" s="43"/>
      <c r="ONH55" s="43"/>
      <c r="ONI55" s="43"/>
      <c r="ONJ55" s="43"/>
      <c r="ONK55" s="43"/>
      <c r="ONL55" s="43"/>
      <c r="ONM55" s="43"/>
      <c r="ONN55" s="43"/>
      <c r="ONO55" s="43"/>
      <c r="ONP55" s="43"/>
      <c r="ONQ55" s="43"/>
      <c r="ONR55" s="43"/>
      <c r="ONS55" s="43"/>
      <c r="ONT55" s="43"/>
      <c r="ONU55" s="43"/>
      <c r="ONV55" s="43"/>
      <c r="ONW55" s="43"/>
      <c r="ONX55" s="43"/>
      <c r="ONY55" s="43"/>
      <c r="ONZ55" s="43"/>
      <c r="OOA55" s="43"/>
      <c r="OOB55" s="43"/>
      <c r="OOC55" s="43"/>
      <c r="OOD55" s="43"/>
      <c r="OOE55" s="43"/>
      <c r="OOF55" s="43"/>
      <c r="OOG55" s="43"/>
      <c r="OOH55" s="43"/>
      <c r="OOI55" s="43"/>
      <c r="OOJ55" s="43"/>
      <c r="OOK55" s="43"/>
      <c r="OOL55" s="43"/>
      <c r="OOM55" s="43"/>
      <c r="OON55" s="43"/>
      <c r="OOO55" s="43"/>
      <c r="OOP55" s="43"/>
      <c r="OOQ55" s="43"/>
      <c r="OOR55" s="43"/>
      <c r="OOS55" s="43"/>
      <c r="OOT55" s="43"/>
      <c r="OOU55" s="43"/>
      <c r="OOV55" s="43"/>
      <c r="OOW55" s="43"/>
      <c r="OOX55" s="43"/>
      <c r="OOY55" s="43"/>
      <c r="OOZ55" s="43"/>
      <c r="OPA55" s="43"/>
      <c r="OPB55" s="43"/>
      <c r="OPC55" s="43"/>
      <c r="OPD55" s="43"/>
      <c r="OPE55" s="43"/>
      <c r="OPF55" s="43"/>
      <c r="OPG55" s="43"/>
      <c r="OPH55" s="43"/>
      <c r="OPI55" s="43"/>
      <c r="OPJ55" s="43"/>
      <c r="OPK55" s="43"/>
      <c r="OPL55" s="43"/>
      <c r="OPM55" s="43"/>
      <c r="OPN55" s="43"/>
      <c r="OPO55" s="43"/>
      <c r="OPP55" s="43"/>
      <c r="OPQ55" s="43"/>
      <c r="OPR55" s="43"/>
      <c r="OPS55" s="43"/>
      <c r="OPT55" s="43"/>
      <c r="OPU55" s="43"/>
      <c r="OPV55" s="43"/>
      <c r="OPW55" s="43"/>
      <c r="OPX55" s="43"/>
      <c r="OPY55" s="43"/>
      <c r="OPZ55" s="43"/>
      <c r="OQA55" s="43"/>
      <c r="OQB55" s="43"/>
      <c r="OQC55" s="43"/>
      <c r="OQD55" s="43"/>
      <c r="OQE55" s="43"/>
      <c r="OQF55" s="43"/>
      <c r="OQG55" s="43"/>
      <c r="OQH55" s="43"/>
      <c r="OQI55" s="43"/>
      <c r="OQJ55" s="43"/>
      <c r="OQK55" s="43"/>
      <c r="OQL55" s="43"/>
      <c r="OQM55" s="43"/>
      <c r="OQN55" s="43"/>
      <c r="OQO55" s="43"/>
      <c r="OQP55" s="43"/>
      <c r="OQQ55" s="43"/>
      <c r="OQR55" s="43"/>
      <c r="OQS55" s="43"/>
      <c r="OQT55" s="43"/>
      <c r="OQU55" s="43"/>
      <c r="OQV55" s="43"/>
      <c r="OQW55" s="43"/>
      <c r="OQX55" s="43"/>
      <c r="OQY55" s="43"/>
      <c r="OQZ55" s="43"/>
      <c r="ORA55" s="43"/>
      <c r="ORB55" s="43"/>
      <c r="ORC55" s="43"/>
      <c r="ORD55" s="43"/>
      <c r="ORE55" s="43"/>
      <c r="ORF55" s="43"/>
      <c r="ORG55" s="43"/>
      <c r="ORH55" s="43"/>
      <c r="ORI55" s="43"/>
      <c r="ORJ55" s="43"/>
      <c r="ORK55" s="43"/>
      <c r="ORL55" s="43"/>
      <c r="ORM55" s="43"/>
      <c r="ORN55" s="43"/>
      <c r="ORO55" s="43"/>
      <c r="ORP55" s="43"/>
      <c r="ORQ55" s="43"/>
      <c r="ORR55" s="43"/>
      <c r="ORS55" s="43"/>
      <c r="ORT55" s="43"/>
      <c r="ORU55" s="43"/>
      <c r="ORV55" s="43"/>
      <c r="ORW55" s="43"/>
      <c r="ORX55" s="43"/>
      <c r="ORY55" s="43"/>
      <c r="ORZ55" s="43"/>
      <c r="OSA55" s="43"/>
      <c r="OSB55" s="43"/>
      <c r="OSC55" s="43"/>
      <c r="OSD55" s="43"/>
      <c r="OSE55" s="43"/>
      <c r="OSF55" s="43"/>
      <c r="OSG55" s="43"/>
      <c r="OSH55" s="43"/>
      <c r="OSI55" s="43"/>
      <c r="OSJ55" s="43"/>
      <c r="OSK55" s="43"/>
      <c r="OSL55" s="43"/>
      <c r="OSM55" s="43"/>
      <c r="OSN55" s="43"/>
      <c r="OSO55" s="43"/>
      <c r="OSP55" s="43"/>
      <c r="OSQ55" s="43"/>
      <c r="OSR55" s="43"/>
      <c r="OSS55" s="43"/>
      <c r="OST55" s="43"/>
      <c r="OSU55" s="43"/>
      <c r="OSV55" s="43"/>
      <c r="OSW55" s="43"/>
      <c r="OSX55" s="43"/>
      <c r="OSY55" s="43"/>
      <c r="OSZ55" s="43"/>
      <c r="OTA55" s="43"/>
      <c r="OTB55" s="43"/>
      <c r="OTC55" s="43"/>
      <c r="OTD55" s="43"/>
      <c r="OTE55" s="43"/>
      <c r="OTF55" s="43"/>
      <c r="OTG55" s="43"/>
      <c r="OTH55" s="43"/>
      <c r="OTI55" s="43"/>
      <c r="OTJ55" s="43"/>
      <c r="OTK55" s="43"/>
      <c r="OTL55" s="43"/>
      <c r="OTM55" s="43"/>
      <c r="OTN55" s="43"/>
      <c r="OTO55" s="43"/>
      <c r="OTP55" s="43"/>
      <c r="OTQ55" s="43"/>
      <c r="OTR55" s="43"/>
      <c r="OTS55" s="43"/>
      <c r="OTT55" s="43"/>
      <c r="OTU55" s="43"/>
      <c r="OTV55" s="43"/>
      <c r="OTW55" s="43"/>
      <c r="OTX55" s="43"/>
      <c r="OTY55" s="43"/>
      <c r="OTZ55" s="43"/>
      <c r="OUA55" s="43"/>
      <c r="OUB55" s="43"/>
      <c r="OUC55" s="43"/>
      <c r="OUD55" s="43"/>
      <c r="OUE55" s="43"/>
      <c r="OUF55" s="43"/>
      <c r="OUG55" s="43"/>
      <c r="OUH55" s="43"/>
      <c r="OUI55" s="43"/>
      <c r="OUJ55" s="43"/>
      <c r="OUK55" s="43"/>
      <c r="OUL55" s="43"/>
      <c r="OUM55" s="43"/>
      <c r="OUN55" s="43"/>
      <c r="OUO55" s="43"/>
      <c r="OUP55" s="43"/>
      <c r="OUQ55" s="43"/>
      <c r="OUR55" s="43"/>
      <c r="OUS55" s="43"/>
      <c r="OUT55" s="43"/>
      <c r="OUU55" s="43"/>
      <c r="OUV55" s="43"/>
      <c r="OUW55" s="43"/>
      <c r="OUX55" s="43"/>
      <c r="OUY55" s="43"/>
      <c r="OUZ55" s="43"/>
      <c r="OVA55" s="43"/>
      <c r="OVB55" s="43"/>
      <c r="OVC55" s="43"/>
      <c r="OVD55" s="43"/>
      <c r="OVE55" s="43"/>
      <c r="OVF55" s="43"/>
      <c r="OVG55" s="43"/>
      <c r="OVH55" s="43"/>
      <c r="OVI55" s="43"/>
      <c r="OVJ55" s="43"/>
      <c r="OVK55" s="43"/>
      <c r="OVL55" s="43"/>
      <c r="OVM55" s="43"/>
      <c r="OVN55" s="43"/>
      <c r="OVO55" s="43"/>
      <c r="OVP55" s="43"/>
      <c r="OVQ55" s="43"/>
      <c r="OVR55" s="43"/>
      <c r="OVS55" s="43"/>
      <c r="OVT55" s="43"/>
      <c r="OVU55" s="43"/>
      <c r="OVV55" s="43"/>
      <c r="OVW55" s="43"/>
      <c r="OVX55" s="43"/>
      <c r="OVY55" s="43"/>
      <c r="OVZ55" s="43"/>
      <c r="OWA55" s="43"/>
      <c r="OWB55" s="43"/>
      <c r="OWC55" s="43"/>
      <c r="OWD55" s="43"/>
      <c r="OWE55" s="43"/>
      <c r="OWF55" s="43"/>
      <c r="OWG55" s="43"/>
      <c r="OWH55" s="43"/>
      <c r="OWI55" s="43"/>
      <c r="OWJ55" s="43"/>
      <c r="OWK55" s="43"/>
      <c r="OWL55" s="43"/>
      <c r="OWM55" s="43"/>
      <c r="OWN55" s="43"/>
      <c r="OWO55" s="43"/>
      <c r="OWP55" s="43"/>
      <c r="OWQ55" s="43"/>
      <c r="OWR55" s="43"/>
      <c r="OWS55" s="43"/>
      <c r="OWT55" s="43"/>
      <c r="OWU55" s="43"/>
      <c r="OWV55" s="43"/>
      <c r="OWW55" s="43"/>
      <c r="OWX55" s="43"/>
      <c r="OWY55" s="43"/>
      <c r="OWZ55" s="43"/>
      <c r="OXA55" s="43"/>
      <c r="OXB55" s="43"/>
      <c r="OXC55" s="43"/>
      <c r="OXD55" s="43"/>
      <c r="OXE55" s="43"/>
      <c r="OXF55" s="43"/>
      <c r="OXG55" s="43"/>
      <c r="OXH55" s="43"/>
      <c r="OXI55" s="43"/>
      <c r="OXJ55" s="43"/>
      <c r="OXK55" s="43"/>
      <c r="OXL55" s="43"/>
      <c r="OXM55" s="43"/>
      <c r="OXN55" s="43"/>
      <c r="OXO55" s="43"/>
      <c r="OXP55" s="43"/>
      <c r="OXQ55" s="43"/>
      <c r="OXR55" s="43"/>
      <c r="OXS55" s="43"/>
      <c r="OXT55" s="43"/>
      <c r="OXU55" s="43"/>
      <c r="OXV55" s="43"/>
      <c r="OXW55" s="43"/>
      <c r="OXX55" s="43"/>
      <c r="OXY55" s="43"/>
      <c r="OXZ55" s="43"/>
      <c r="OYA55" s="43"/>
      <c r="OYB55" s="43"/>
      <c r="OYC55" s="43"/>
      <c r="OYD55" s="43"/>
      <c r="OYE55" s="43"/>
      <c r="OYF55" s="43"/>
      <c r="OYG55" s="43"/>
      <c r="OYH55" s="43"/>
      <c r="OYI55" s="43"/>
      <c r="OYJ55" s="43"/>
      <c r="OYK55" s="43"/>
      <c r="OYL55" s="43"/>
      <c r="OYM55" s="43"/>
      <c r="OYN55" s="43"/>
      <c r="OYO55" s="43"/>
      <c r="OYP55" s="43"/>
      <c r="OYQ55" s="43"/>
      <c r="OYR55" s="43"/>
      <c r="OYS55" s="43"/>
      <c r="OYT55" s="43"/>
      <c r="OYU55" s="43"/>
      <c r="OYV55" s="43"/>
      <c r="OYW55" s="43"/>
      <c r="OYX55" s="43"/>
      <c r="OYY55" s="43"/>
      <c r="OYZ55" s="43"/>
      <c r="OZA55" s="43"/>
      <c r="OZB55" s="43"/>
      <c r="OZC55" s="43"/>
      <c r="OZD55" s="43"/>
      <c r="OZE55" s="43"/>
      <c r="OZF55" s="43"/>
      <c r="OZG55" s="43"/>
      <c r="OZH55" s="43"/>
      <c r="OZI55" s="43"/>
      <c r="OZJ55" s="43"/>
      <c r="OZK55" s="43"/>
      <c r="OZL55" s="43"/>
      <c r="OZM55" s="43"/>
      <c r="OZN55" s="43"/>
      <c r="OZO55" s="43"/>
      <c r="OZP55" s="43"/>
      <c r="OZQ55" s="43"/>
      <c r="OZR55" s="43"/>
      <c r="OZS55" s="43"/>
      <c r="OZT55" s="43"/>
      <c r="OZU55" s="43"/>
      <c r="OZV55" s="43"/>
      <c r="OZW55" s="43"/>
      <c r="OZX55" s="43"/>
      <c r="OZY55" s="43"/>
      <c r="OZZ55" s="43"/>
      <c r="PAA55" s="43"/>
      <c r="PAB55" s="43"/>
      <c r="PAC55" s="43"/>
      <c r="PAD55" s="43"/>
      <c r="PAE55" s="43"/>
      <c r="PAF55" s="43"/>
      <c r="PAG55" s="43"/>
      <c r="PAH55" s="43"/>
      <c r="PAI55" s="43"/>
      <c r="PAJ55" s="43"/>
      <c r="PAK55" s="43"/>
      <c r="PAL55" s="43"/>
      <c r="PAM55" s="43"/>
      <c r="PAN55" s="43"/>
      <c r="PAO55" s="43"/>
      <c r="PAP55" s="43"/>
      <c r="PAQ55" s="43"/>
      <c r="PAR55" s="43"/>
      <c r="PAS55" s="43"/>
      <c r="PAT55" s="43"/>
      <c r="PAU55" s="43"/>
      <c r="PAV55" s="43"/>
      <c r="PAW55" s="43"/>
      <c r="PAX55" s="43"/>
      <c r="PAY55" s="43"/>
      <c r="PAZ55" s="43"/>
      <c r="PBA55" s="43"/>
      <c r="PBB55" s="43"/>
      <c r="PBC55" s="43"/>
      <c r="PBD55" s="43"/>
      <c r="PBE55" s="43"/>
      <c r="PBF55" s="43"/>
      <c r="PBG55" s="43"/>
      <c r="PBH55" s="43"/>
      <c r="PBI55" s="43"/>
      <c r="PBJ55" s="43"/>
      <c r="PBK55" s="43"/>
      <c r="PBL55" s="43"/>
      <c r="PBM55" s="43"/>
      <c r="PBN55" s="43"/>
      <c r="PBO55" s="43"/>
      <c r="PBP55" s="43"/>
      <c r="PBQ55" s="43"/>
      <c r="PBR55" s="43"/>
      <c r="PBS55" s="43"/>
      <c r="PBT55" s="43"/>
      <c r="PBU55" s="43"/>
      <c r="PBV55" s="43"/>
      <c r="PBW55" s="43"/>
      <c r="PBX55" s="43"/>
      <c r="PBY55" s="43"/>
      <c r="PBZ55" s="43"/>
      <c r="PCA55" s="43"/>
      <c r="PCB55" s="43"/>
      <c r="PCC55" s="43"/>
      <c r="PCD55" s="43"/>
      <c r="PCE55" s="43"/>
      <c r="PCF55" s="43"/>
      <c r="PCG55" s="43"/>
      <c r="PCH55" s="43"/>
      <c r="PCI55" s="43"/>
      <c r="PCJ55" s="43"/>
      <c r="PCK55" s="43"/>
      <c r="PCL55" s="43"/>
      <c r="PCM55" s="43"/>
      <c r="PCN55" s="43"/>
      <c r="PCO55" s="43"/>
      <c r="PCP55" s="43"/>
      <c r="PCQ55" s="43"/>
      <c r="PCR55" s="43"/>
      <c r="PCS55" s="43"/>
      <c r="PCT55" s="43"/>
      <c r="PCU55" s="43"/>
      <c r="PCV55" s="43"/>
      <c r="PCW55" s="43"/>
      <c r="PCX55" s="43"/>
      <c r="PCY55" s="43"/>
      <c r="PCZ55" s="43"/>
      <c r="PDA55" s="43"/>
      <c r="PDB55" s="43"/>
      <c r="PDC55" s="43"/>
      <c r="PDD55" s="43"/>
      <c r="PDE55" s="43"/>
      <c r="PDF55" s="43"/>
      <c r="PDG55" s="43"/>
      <c r="PDH55" s="43"/>
      <c r="PDI55" s="43"/>
      <c r="PDJ55" s="43"/>
      <c r="PDK55" s="43"/>
      <c r="PDL55" s="43"/>
      <c r="PDM55" s="43"/>
      <c r="PDN55" s="43"/>
      <c r="PDO55" s="43"/>
      <c r="PDP55" s="43"/>
      <c r="PDQ55" s="43"/>
      <c r="PDR55" s="43"/>
      <c r="PDS55" s="43"/>
      <c r="PDT55" s="43"/>
      <c r="PDU55" s="43"/>
      <c r="PDV55" s="43"/>
      <c r="PDW55" s="43"/>
      <c r="PDX55" s="43"/>
      <c r="PDY55" s="43"/>
      <c r="PDZ55" s="43"/>
      <c r="PEA55" s="43"/>
      <c r="PEB55" s="43"/>
      <c r="PEC55" s="43"/>
      <c r="PED55" s="43"/>
      <c r="PEE55" s="43"/>
      <c r="PEF55" s="43"/>
      <c r="PEG55" s="43"/>
      <c r="PEH55" s="43"/>
      <c r="PEI55" s="43"/>
      <c r="PEJ55" s="43"/>
      <c r="PEK55" s="43"/>
      <c r="PEL55" s="43"/>
      <c r="PEM55" s="43"/>
      <c r="PEN55" s="43"/>
      <c r="PEO55" s="43"/>
      <c r="PEP55" s="43"/>
      <c r="PEQ55" s="43"/>
      <c r="PER55" s="43"/>
      <c r="PES55" s="43"/>
      <c r="PET55" s="43"/>
      <c r="PEU55" s="43"/>
      <c r="PEV55" s="43"/>
      <c r="PEW55" s="43"/>
      <c r="PEX55" s="43"/>
      <c r="PEY55" s="43"/>
      <c r="PEZ55" s="43"/>
      <c r="PFA55" s="43"/>
      <c r="PFB55" s="43"/>
      <c r="PFC55" s="43"/>
      <c r="PFD55" s="43"/>
      <c r="PFE55" s="43"/>
      <c r="PFF55" s="43"/>
      <c r="PFG55" s="43"/>
      <c r="PFH55" s="43"/>
      <c r="PFI55" s="43"/>
      <c r="PFJ55" s="43"/>
      <c r="PFK55" s="43"/>
      <c r="PFL55" s="43"/>
      <c r="PFM55" s="43"/>
      <c r="PFN55" s="43"/>
      <c r="PFO55" s="43"/>
      <c r="PFP55" s="43"/>
      <c r="PFQ55" s="43"/>
      <c r="PFR55" s="43"/>
      <c r="PFS55" s="43"/>
      <c r="PFT55" s="43"/>
      <c r="PFU55" s="43"/>
      <c r="PFV55" s="43"/>
      <c r="PFW55" s="43"/>
      <c r="PFX55" s="43"/>
      <c r="PFY55" s="43"/>
      <c r="PFZ55" s="43"/>
      <c r="PGA55" s="43"/>
      <c r="PGB55" s="43"/>
      <c r="PGC55" s="43"/>
      <c r="PGD55" s="43"/>
      <c r="PGE55" s="43"/>
      <c r="PGF55" s="43"/>
      <c r="PGG55" s="43"/>
      <c r="PGH55" s="43"/>
      <c r="PGI55" s="43"/>
      <c r="PGJ55" s="43"/>
      <c r="PGK55" s="43"/>
      <c r="PGL55" s="43"/>
      <c r="PGM55" s="43"/>
      <c r="PGN55" s="43"/>
      <c r="PGO55" s="43"/>
      <c r="PGP55" s="43"/>
      <c r="PGQ55" s="43"/>
      <c r="PGR55" s="43"/>
      <c r="PGS55" s="43"/>
      <c r="PGT55" s="43"/>
      <c r="PGU55" s="43"/>
      <c r="PGV55" s="43"/>
      <c r="PGW55" s="43"/>
      <c r="PGX55" s="43"/>
      <c r="PGY55" s="43"/>
      <c r="PGZ55" s="43"/>
      <c r="PHA55" s="43"/>
      <c r="PHB55" s="43"/>
      <c r="PHC55" s="43"/>
      <c r="PHD55" s="43"/>
      <c r="PHE55" s="43"/>
      <c r="PHF55" s="43"/>
      <c r="PHG55" s="43"/>
      <c r="PHH55" s="43"/>
      <c r="PHI55" s="43"/>
      <c r="PHJ55" s="43"/>
      <c r="PHK55" s="43"/>
      <c r="PHL55" s="43"/>
      <c r="PHM55" s="43"/>
      <c r="PHN55" s="43"/>
      <c r="PHO55" s="43"/>
      <c r="PHP55" s="43"/>
      <c r="PHQ55" s="43"/>
      <c r="PHR55" s="43"/>
      <c r="PHS55" s="43"/>
      <c r="PHT55" s="43"/>
      <c r="PHU55" s="43"/>
      <c r="PHV55" s="43"/>
      <c r="PHW55" s="43"/>
      <c r="PHX55" s="43"/>
      <c r="PHY55" s="43"/>
      <c r="PHZ55" s="43"/>
      <c r="PIA55" s="43"/>
      <c r="PIB55" s="43"/>
      <c r="PIC55" s="43"/>
      <c r="PID55" s="43"/>
      <c r="PIE55" s="43"/>
      <c r="PIF55" s="43"/>
      <c r="PIG55" s="43"/>
      <c r="PIH55" s="43"/>
      <c r="PII55" s="43"/>
      <c r="PIJ55" s="43"/>
      <c r="PIK55" s="43"/>
      <c r="PIL55" s="43"/>
      <c r="PIM55" s="43"/>
      <c r="PIN55" s="43"/>
      <c r="PIO55" s="43"/>
      <c r="PIP55" s="43"/>
      <c r="PIQ55" s="43"/>
      <c r="PIR55" s="43"/>
      <c r="PIS55" s="43"/>
      <c r="PIT55" s="43"/>
      <c r="PIU55" s="43"/>
      <c r="PIV55" s="43"/>
      <c r="PIW55" s="43"/>
      <c r="PIX55" s="43"/>
      <c r="PIY55" s="43"/>
      <c r="PIZ55" s="43"/>
      <c r="PJA55" s="43"/>
      <c r="PJB55" s="43"/>
      <c r="PJC55" s="43"/>
      <c r="PJD55" s="43"/>
      <c r="PJE55" s="43"/>
      <c r="PJF55" s="43"/>
      <c r="PJG55" s="43"/>
      <c r="PJH55" s="43"/>
      <c r="PJI55" s="43"/>
      <c r="PJJ55" s="43"/>
      <c r="PJK55" s="43"/>
      <c r="PJL55" s="43"/>
      <c r="PJM55" s="43"/>
      <c r="PJN55" s="43"/>
      <c r="PJO55" s="43"/>
      <c r="PJP55" s="43"/>
      <c r="PJQ55" s="43"/>
      <c r="PJR55" s="43"/>
      <c r="PJS55" s="43"/>
      <c r="PJT55" s="43"/>
      <c r="PJU55" s="43"/>
      <c r="PJV55" s="43"/>
      <c r="PJW55" s="43"/>
      <c r="PJX55" s="43"/>
      <c r="PJY55" s="43"/>
      <c r="PJZ55" s="43"/>
      <c r="PKA55" s="43"/>
      <c r="PKB55" s="43"/>
      <c r="PKC55" s="43"/>
      <c r="PKD55" s="43"/>
      <c r="PKE55" s="43"/>
      <c r="PKF55" s="43"/>
      <c r="PKG55" s="43"/>
      <c r="PKH55" s="43"/>
      <c r="PKI55" s="43"/>
      <c r="PKJ55" s="43"/>
      <c r="PKK55" s="43"/>
      <c r="PKL55" s="43"/>
      <c r="PKM55" s="43"/>
      <c r="PKN55" s="43"/>
      <c r="PKO55" s="43"/>
      <c r="PKP55" s="43"/>
      <c r="PKQ55" s="43"/>
      <c r="PKR55" s="43"/>
      <c r="PKS55" s="43"/>
      <c r="PKT55" s="43"/>
      <c r="PKU55" s="43"/>
      <c r="PKV55" s="43"/>
      <c r="PKW55" s="43"/>
      <c r="PKX55" s="43"/>
      <c r="PKY55" s="43"/>
      <c r="PKZ55" s="43"/>
      <c r="PLA55" s="43"/>
      <c r="PLB55" s="43"/>
      <c r="PLC55" s="43"/>
      <c r="PLD55" s="43"/>
      <c r="PLE55" s="43"/>
      <c r="PLF55" s="43"/>
      <c r="PLG55" s="43"/>
      <c r="PLH55" s="43"/>
      <c r="PLI55" s="43"/>
      <c r="PLJ55" s="43"/>
      <c r="PLK55" s="43"/>
      <c r="PLL55" s="43"/>
      <c r="PLM55" s="43"/>
      <c r="PLN55" s="43"/>
      <c r="PLO55" s="43"/>
      <c r="PLP55" s="43"/>
      <c r="PLQ55" s="43"/>
      <c r="PLR55" s="43"/>
      <c r="PLS55" s="43"/>
      <c r="PLT55" s="43"/>
      <c r="PLU55" s="43"/>
      <c r="PLV55" s="43"/>
      <c r="PLW55" s="43"/>
      <c r="PLX55" s="43"/>
      <c r="PLY55" s="43"/>
      <c r="PLZ55" s="43"/>
      <c r="PMA55" s="43"/>
      <c r="PMB55" s="43"/>
      <c r="PMC55" s="43"/>
      <c r="PMD55" s="43"/>
      <c r="PME55" s="43"/>
      <c r="PMF55" s="43"/>
      <c r="PMG55" s="43"/>
      <c r="PMH55" s="43"/>
      <c r="PMI55" s="43"/>
      <c r="PMJ55" s="43"/>
      <c r="PMK55" s="43"/>
      <c r="PML55" s="43"/>
      <c r="PMM55" s="43"/>
      <c r="PMN55" s="43"/>
      <c r="PMO55" s="43"/>
      <c r="PMP55" s="43"/>
      <c r="PMQ55" s="43"/>
      <c r="PMR55" s="43"/>
      <c r="PMS55" s="43"/>
      <c r="PMT55" s="43"/>
      <c r="PMU55" s="43"/>
      <c r="PMV55" s="43"/>
      <c r="PMW55" s="43"/>
      <c r="PMX55" s="43"/>
      <c r="PMY55" s="43"/>
      <c r="PMZ55" s="43"/>
      <c r="PNA55" s="43"/>
      <c r="PNB55" s="43"/>
      <c r="PNC55" s="43"/>
      <c r="PND55" s="43"/>
      <c r="PNE55" s="43"/>
      <c r="PNF55" s="43"/>
      <c r="PNG55" s="43"/>
      <c r="PNH55" s="43"/>
      <c r="PNI55" s="43"/>
      <c r="PNJ55" s="43"/>
      <c r="PNK55" s="43"/>
      <c r="PNL55" s="43"/>
      <c r="PNM55" s="43"/>
      <c r="PNN55" s="43"/>
      <c r="PNO55" s="43"/>
      <c r="PNP55" s="43"/>
      <c r="PNQ55" s="43"/>
      <c r="PNR55" s="43"/>
      <c r="PNS55" s="43"/>
      <c r="PNT55" s="43"/>
      <c r="PNU55" s="43"/>
      <c r="PNV55" s="43"/>
      <c r="PNW55" s="43"/>
      <c r="PNX55" s="43"/>
      <c r="PNY55" s="43"/>
      <c r="PNZ55" s="43"/>
      <c r="POA55" s="43"/>
      <c r="POB55" s="43"/>
      <c r="POC55" s="43"/>
      <c r="POD55" s="43"/>
      <c r="POE55" s="43"/>
      <c r="POF55" s="43"/>
      <c r="POG55" s="43"/>
      <c r="POH55" s="43"/>
      <c r="POI55" s="43"/>
      <c r="POJ55" s="43"/>
      <c r="POK55" s="43"/>
      <c r="POL55" s="43"/>
      <c r="POM55" s="43"/>
      <c r="PON55" s="43"/>
      <c r="POO55" s="43"/>
      <c r="POP55" s="43"/>
      <c r="POQ55" s="43"/>
      <c r="POR55" s="43"/>
      <c r="POS55" s="43"/>
      <c r="POT55" s="43"/>
      <c r="POU55" s="43"/>
      <c r="POV55" s="43"/>
      <c r="POW55" s="43"/>
      <c r="POX55" s="43"/>
      <c r="POY55" s="43"/>
      <c r="POZ55" s="43"/>
      <c r="PPA55" s="43"/>
      <c r="PPB55" s="43"/>
      <c r="PPC55" s="43"/>
      <c r="PPD55" s="43"/>
      <c r="PPE55" s="43"/>
      <c r="PPF55" s="43"/>
      <c r="PPG55" s="43"/>
      <c r="PPH55" s="43"/>
      <c r="PPI55" s="43"/>
      <c r="PPJ55" s="43"/>
      <c r="PPK55" s="43"/>
      <c r="PPL55" s="43"/>
      <c r="PPM55" s="43"/>
      <c r="PPN55" s="43"/>
      <c r="PPO55" s="43"/>
      <c r="PPP55" s="43"/>
      <c r="PPQ55" s="43"/>
      <c r="PPR55" s="43"/>
      <c r="PPS55" s="43"/>
      <c r="PPT55" s="43"/>
      <c r="PPU55" s="43"/>
      <c r="PPV55" s="43"/>
      <c r="PPW55" s="43"/>
      <c r="PPX55" s="43"/>
      <c r="PPY55" s="43"/>
      <c r="PPZ55" s="43"/>
      <c r="PQA55" s="43"/>
      <c r="PQB55" s="43"/>
      <c r="PQC55" s="43"/>
      <c r="PQD55" s="43"/>
      <c r="PQE55" s="43"/>
      <c r="PQF55" s="43"/>
      <c r="PQG55" s="43"/>
      <c r="PQH55" s="43"/>
      <c r="PQI55" s="43"/>
      <c r="PQJ55" s="43"/>
      <c r="PQK55" s="43"/>
      <c r="PQL55" s="43"/>
      <c r="PQM55" s="43"/>
      <c r="PQN55" s="43"/>
      <c r="PQO55" s="43"/>
      <c r="PQP55" s="43"/>
      <c r="PQQ55" s="43"/>
      <c r="PQR55" s="43"/>
      <c r="PQS55" s="43"/>
      <c r="PQT55" s="43"/>
      <c r="PQU55" s="43"/>
      <c r="PQV55" s="43"/>
      <c r="PQW55" s="43"/>
      <c r="PQX55" s="43"/>
      <c r="PQY55" s="43"/>
      <c r="PQZ55" s="43"/>
      <c r="PRA55" s="43"/>
      <c r="PRB55" s="43"/>
      <c r="PRC55" s="43"/>
      <c r="PRD55" s="43"/>
      <c r="PRE55" s="43"/>
      <c r="PRF55" s="43"/>
      <c r="PRG55" s="43"/>
      <c r="PRH55" s="43"/>
      <c r="PRI55" s="43"/>
      <c r="PRJ55" s="43"/>
      <c r="PRK55" s="43"/>
      <c r="PRL55" s="43"/>
      <c r="PRM55" s="43"/>
      <c r="PRN55" s="43"/>
      <c r="PRO55" s="43"/>
      <c r="PRP55" s="43"/>
      <c r="PRQ55" s="43"/>
      <c r="PRR55" s="43"/>
      <c r="PRS55" s="43"/>
      <c r="PRT55" s="43"/>
      <c r="PRU55" s="43"/>
      <c r="PRV55" s="43"/>
      <c r="PRW55" s="43"/>
      <c r="PRX55" s="43"/>
      <c r="PRY55" s="43"/>
      <c r="PRZ55" s="43"/>
      <c r="PSA55" s="43"/>
      <c r="PSB55" s="43"/>
      <c r="PSC55" s="43"/>
      <c r="PSD55" s="43"/>
      <c r="PSE55" s="43"/>
      <c r="PSF55" s="43"/>
      <c r="PSG55" s="43"/>
      <c r="PSH55" s="43"/>
      <c r="PSI55" s="43"/>
      <c r="PSJ55" s="43"/>
      <c r="PSK55" s="43"/>
      <c r="PSL55" s="43"/>
      <c r="PSM55" s="43"/>
      <c r="PSN55" s="43"/>
      <c r="PSO55" s="43"/>
      <c r="PSP55" s="43"/>
      <c r="PSQ55" s="43"/>
      <c r="PSR55" s="43"/>
      <c r="PSS55" s="43"/>
      <c r="PST55" s="43"/>
      <c r="PSU55" s="43"/>
      <c r="PSV55" s="43"/>
      <c r="PSW55" s="43"/>
      <c r="PSX55" s="43"/>
      <c r="PSY55" s="43"/>
      <c r="PSZ55" s="43"/>
      <c r="PTA55" s="43"/>
      <c r="PTB55" s="43"/>
      <c r="PTC55" s="43"/>
      <c r="PTD55" s="43"/>
      <c r="PTE55" s="43"/>
      <c r="PTF55" s="43"/>
      <c r="PTG55" s="43"/>
      <c r="PTH55" s="43"/>
      <c r="PTI55" s="43"/>
      <c r="PTJ55" s="43"/>
      <c r="PTK55" s="43"/>
      <c r="PTL55" s="43"/>
      <c r="PTM55" s="43"/>
      <c r="PTN55" s="43"/>
      <c r="PTO55" s="43"/>
      <c r="PTP55" s="43"/>
      <c r="PTQ55" s="43"/>
      <c r="PTR55" s="43"/>
      <c r="PTS55" s="43"/>
      <c r="PTT55" s="43"/>
      <c r="PTU55" s="43"/>
      <c r="PTV55" s="43"/>
      <c r="PTW55" s="43"/>
      <c r="PTX55" s="43"/>
      <c r="PTY55" s="43"/>
      <c r="PTZ55" s="43"/>
      <c r="PUA55" s="43"/>
      <c r="PUB55" s="43"/>
      <c r="PUC55" s="43"/>
      <c r="PUD55" s="43"/>
      <c r="PUE55" s="43"/>
      <c r="PUF55" s="43"/>
      <c r="PUG55" s="43"/>
      <c r="PUH55" s="43"/>
      <c r="PUI55" s="43"/>
      <c r="PUJ55" s="43"/>
      <c r="PUK55" s="43"/>
      <c r="PUL55" s="43"/>
      <c r="PUM55" s="43"/>
      <c r="PUN55" s="43"/>
      <c r="PUO55" s="43"/>
      <c r="PUP55" s="43"/>
      <c r="PUQ55" s="43"/>
      <c r="PUR55" s="43"/>
      <c r="PUS55" s="43"/>
      <c r="PUT55" s="43"/>
      <c r="PUU55" s="43"/>
      <c r="PUV55" s="43"/>
      <c r="PUW55" s="43"/>
      <c r="PUX55" s="43"/>
      <c r="PUY55" s="43"/>
      <c r="PUZ55" s="43"/>
      <c r="PVA55" s="43"/>
      <c r="PVB55" s="43"/>
      <c r="PVC55" s="43"/>
      <c r="PVD55" s="43"/>
      <c r="PVE55" s="43"/>
      <c r="PVF55" s="43"/>
      <c r="PVG55" s="43"/>
      <c r="PVH55" s="43"/>
      <c r="PVI55" s="43"/>
      <c r="PVJ55" s="43"/>
      <c r="PVK55" s="43"/>
      <c r="PVL55" s="43"/>
      <c r="PVM55" s="43"/>
      <c r="PVN55" s="43"/>
      <c r="PVO55" s="43"/>
      <c r="PVP55" s="43"/>
      <c r="PVQ55" s="43"/>
      <c r="PVR55" s="43"/>
      <c r="PVS55" s="43"/>
      <c r="PVT55" s="43"/>
      <c r="PVU55" s="43"/>
      <c r="PVV55" s="43"/>
      <c r="PVW55" s="43"/>
      <c r="PVX55" s="43"/>
      <c r="PVY55" s="43"/>
      <c r="PVZ55" s="43"/>
      <c r="PWA55" s="43"/>
      <c r="PWB55" s="43"/>
      <c r="PWC55" s="43"/>
      <c r="PWD55" s="43"/>
      <c r="PWE55" s="43"/>
      <c r="PWF55" s="43"/>
      <c r="PWG55" s="43"/>
      <c r="PWH55" s="43"/>
      <c r="PWI55" s="43"/>
      <c r="PWJ55" s="43"/>
      <c r="PWK55" s="43"/>
      <c r="PWL55" s="43"/>
      <c r="PWM55" s="43"/>
      <c r="PWN55" s="43"/>
      <c r="PWO55" s="43"/>
      <c r="PWP55" s="43"/>
      <c r="PWQ55" s="43"/>
      <c r="PWR55" s="43"/>
      <c r="PWS55" s="43"/>
      <c r="PWT55" s="43"/>
      <c r="PWU55" s="43"/>
      <c r="PWV55" s="43"/>
      <c r="PWW55" s="43"/>
      <c r="PWX55" s="43"/>
      <c r="PWY55" s="43"/>
      <c r="PWZ55" s="43"/>
      <c r="PXA55" s="43"/>
      <c r="PXB55" s="43"/>
      <c r="PXC55" s="43"/>
      <c r="PXD55" s="43"/>
      <c r="PXE55" s="43"/>
      <c r="PXF55" s="43"/>
      <c r="PXG55" s="43"/>
      <c r="PXH55" s="43"/>
      <c r="PXI55" s="43"/>
      <c r="PXJ55" s="43"/>
      <c r="PXK55" s="43"/>
      <c r="PXL55" s="43"/>
      <c r="PXM55" s="43"/>
      <c r="PXN55" s="43"/>
      <c r="PXO55" s="43"/>
      <c r="PXP55" s="43"/>
      <c r="PXQ55" s="43"/>
      <c r="PXR55" s="43"/>
      <c r="PXS55" s="43"/>
      <c r="PXT55" s="43"/>
      <c r="PXU55" s="43"/>
      <c r="PXV55" s="43"/>
      <c r="PXW55" s="43"/>
      <c r="PXX55" s="43"/>
      <c r="PXY55" s="43"/>
      <c r="PXZ55" s="43"/>
      <c r="PYA55" s="43"/>
      <c r="PYB55" s="43"/>
      <c r="PYC55" s="43"/>
      <c r="PYD55" s="43"/>
      <c r="PYE55" s="43"/>
      <c r="PYF55" s="43"/>
      <c r="PYG55" s="43"/>
      <c r="PYH55" s="43"/>
      <c r="PYI55" s="43"/>
      <c r="PYJ55" s="43"/>
      <c r="PYK55" s="43"/>
      <c r="PYL55" s="43"/>
      <c r="PYM55" s="43"/>
      <c r="PYN55" s="43"/>
      <c r="PYO55" s="43"/>
      <c r="PYP55" s="43"/>
      <c r="PYQ55" s="43"/>
      <c r="PYR55" s="43"/>
      <c r="PYS55" s="43"/>
      <c r="PYT55" s="43"/>
      <c r="PYU55" s="43"/>
      <c r="PYV55" s="43"/>
      <c r="PYW55" s="43"/>
      <c r="PYX55" s="43"/>
      <c r="PYY55" s="43"/>
      <c r="PYZ55" s="43"/>
      <c r="PZA55" s="43"/>
      <c r="PZB55" s="43"/>
      <c r="PZC55" s="43"/>
      <c r="PZD55" s="43"/>
      <c r="PZE55" s="43"/>
      <c r="PZF55" s="43"/>
      <c r="PZG55" s="43"/>
      <c r="PZH55" s="43"/>
      <c r="PZI55" s="43"/>
      <c r="PZJ55" s="43"/>
      <c r="PZK55" s="43"/>
      <c r="PZL55" s="43"/>
      <c r="PZM55" s="43"/>
      <c r="PZN55" s="43"/>
      <c r="PZO55" s="43"/>
      <c r="PZP55" s="43"/>
      <c r="PZQ55" s="43"/>
      <c r="PZR55" s="43"/>
      <c r="PZS55" s="43"/>
      <c r="PZT55" s="43"/>
      <c r="PZU55" s="43"/>
      <c r="PZV55" s="43"/>
      <c r="PZW55" s="43"/>
      <c r="PZX55" s="43"/>
      <c r="PZY55" s="43"/>
      <c r="PZZ55" s="43"/>
      <c r="QAA55" s="43"/>
      <c r="QAB55" s="43"/>
      <c r="QAC55" s="43"/>
      <c r="QAD55" s="43"/>
      <c r="QAE55" s="43"/>
      <c r="QAF55" s="43"/>
      <c r="QAG55" s="43"/>
      <c r="QAH55" s="43"/>
      <c r="QAI55" s="43"/>
      <c r="QAJ55" s="43"/>
      <c r="QAK55" s="43"/>
      <c r="QAL55" s="43"/>
      <c r="QAM55" s="43"/>
      <c r="QAN55" s="43"/>
      <c r="QAO55" s="43"/>
      <c r="QAP55" s="43"/>
      <c r="QAQ55" s="43"/>
      <c r="QAR55" s="43"/>
      <c r="QAS55" s="43"/>
      <c r="QAT55" s="43"/>
      <c r="QAU55" s="43"/>
      <c r="QAV55" s="43"/>
      <c r="QAW55" s="43"/>
      <c r="QAX55" s="43"/>
      <c r="QAY55" s="43"/>
      <c r="QAZ55" s="43"/>
      <c r="QBA55" s="43"/>
      <c r="QBB55" s="43"/>
      <c r="QBC55" s="43"/>
      <c r="QBD55" s="43"/>
      <c r="QBE55" s="43"/>
      <c r="QBF55" s="43"/>
      <c r="QBG55" s="43"/>
      <c r="QBH55" s="43"/>
      <c r="QBI55" s="43"/>
      <c r="QBJ55" s="43"/>
      <c r="QBK55" s="43"/>
      <c r="QBL55" s="43"/>
      <c r="QBM55" s="43"/>
      <c r="QBN55" s="43"/>
      <c r="QBO55" s="43"/>
      <c r="QBP55" s="43"/>
      <c r="QBQ55" s="43"/>
      <c r="QBR55" s="43"/>
      <c r="QBS55" s="43"/>
      <c r="QBT55" s="43"/>
      <c r="QBU55" s="43"/>
      <c r="QBV55" s="43"/>
      <c r="QBW55" s="43"/>
      <c r="QBX55" s="43"/>
      <c r="QBY55" s="43"/>
      <c r="QBZ55" s="43"/>
      <c r="QCA55" s="43"/>
      <c r="QCB55" s="43"/>
      <c r="QCC55" s="43"/>
      <c r="QCD55" s="43"/>
      <c r="QCE55" s="43"/>
      <c r="QCF55" s="43"/>
      <c r="QCG55" s="43"/>
      <c r="QCH55" s="43"/>
      <c r="QCI55" s="43"/>
      <c r="QCJ55" s="43"/>
      <c r="QCK55" s="43"/>
      <c r="QCL55" s="43"/>
      <c r="QCM55" s="43"/>
      <c r="QCN55" s="43"/>
      <c r="QCO55" s="43"/>
      <c r="QCP55" s="43"/>
      <c r="QCQ55" s="43"/>
      <c r="QCR55" s="43"/>
      <c r="QCS55" s="43"/>
      <c r="QCT55" s="43"/>
      <c r="QCU55" s="43"/>
      <c r="QCV55" s="43"/>
      <c r="QCW55" s="43"/>
      <c r="QCX55" s="43"/>
      <c r="QCY55" s="43"/>
      <c r="QCZ55" s="43"/>
      <c r="QDA55" s="43"/>
      <c r="QDB55" s="43"/>
      <c r="QDC55" s="43"/>
      <c r="QDD55" s="43"/>
      <c r="QDE55" s="43"/>
      <c r="QDF55" s="43"/>
      <c r="QDG55" s="43"/>
      <c r="QDH55" s="43"/>
      <c r="QDI55" s="43"/>
      <c r="QDJ55" s="43"/>
      <c r="QDK55" s="43"/>
      <c r="QDL55" s="43"/>
      <c r="QDM55" s="43"/>
      <c r="QDN55" s="43"/>
      <c r="QDO55" s="43"/>
      <c r="QDP55" s="43"/>
      <c r="QDQ55" s="43"/>
      <c r="QDR55" s="43"/>
      <c r="QDS55" s="43"/>
      <c r="QDT55" s="43"/>
      <c r="QDU55" s="43"/>
      <c r="QDV55" s="43"/>
      <c r="QDW55" s="43"/>
      <c r="QDX55" s="43"/>
      <c r="QDY55" s="43"/>
      <c r="QDZ55" s="43"/>
      <c r="QEA55" s="43"/>
      <c r="QEB55" s="43"/>
      <c r="QEC55" s="43"/>
      <c r="QED55" s="43"/>
      <c r="QEE55" s="43"/>
      <c r="QEF55" s="43"/>
      <c r="QEG55" s="43"/>
      <c r="QEH55" s="43"/>
      <c r="QEI55" s="43"/>
      <c r="QEJ55" s="43"/>
      <c r="QEK55" s="43"/>
      <c r="QEL55" s="43"/>
      <c r="QEM55" s="43"/>
      <c r="QEN55" s="43"/>
      <c r="QEO55" s="43"/>
      <c r="QEP55" s="43"/>
      <c r="QEQ55" s="43"/>
      <c r="QER55" s="43"/>
      <c r="QES55" s="43"/>
      <c r="QET55" s="43"/>
      <c r="QEU55" s="43"/>
      <c r="QEV55" s="43"/>
      <c r="QEW55" s="43"/>
      <c r="QEX55" s="43"/>
      <c r="QEY55" s="43"/>
      <c r="QEZ55" s="43"/>
      <c r="QFA55" s="43"/>
      <c r="QFB55" s="43"/>
      <c r="QFC55" s="43"/>
      <c r="QFD55" s="43"/>
      <c r="QFE55" s="43"/>
      <c r="QFF55" s="43"/>
      <c r="QFG55" s="43"/>
      <c r="QFH55" s="43"/>
      <c r="QFI55" s="43"/>
      <c r="QFJ55" s="43"/>
      <c r="QFK55" s="43"/>
      <c r="QFL55" s="43"/>
      <c r="QFM55" s="43"/>
      <c r="QFN55" s="43"/>
      <c r="QFO55" s="43"/>
      <c r="QFP55" s="43"/>
      <c r="QFQ55" s="43"/>
      <c r="QFR55" s="43"/>
      <c r="QFS55" s="43"/>
      <c r="QFT55" s="43"/>
      <c r="QFU55" s="43"/>
      <c r="QFV55" s="43"/>
      <c r="QFW55" s="43"/>
      <c r="QFX55" s="43"/>
      <c r="QFY55" s="43"/>
      <c r="QFZ55" s="43"/>
      <c r="QGA55" s="43"/>
      <c r="QGB55" s="43"/>
      <c r="QGC55" s="43"/>
      <c r="QGD55" s="43"/>
      <c r="QGE55" s="43"/>
      <c r="QGF55" s="43"/>
      <c r="QGG55" s="43"/>
      <c r="QGH55" s="43"/>
      <c r="QGI55" s="43"/>
      <c r="QGJ55" s="43"/>
      <c r="QGK55" s="43"/>
      <c r="QGL55" s="43"/>
      <c r="QGM55" s="43"/>
      <c r="QGN55" s="43"/>
      <c r="QGO55" s="43"/>
      <c r="QGP55" s="43"/>
      <c r="QGQ55" s="43"/>
      <c r="QGR55" s="43"/>
      <c r="QGS55" s="43"/>
      <c r="QGT55" s="43"/>
      <c r="QGU55" s="43"/>
      <c r="QGV55" s="43"/>
      <c r="QGW55" s="43"/>
      <c r="QGX55" s="43"/>
      <c r="QGY55" s="43"/>
      <c r="QGZ55" s="43"/>
      <c r="QHA55" s="43"/>
      <c r="QHB55" s="43"/>
      <c r="QHC55" s="43"/>
      <c r="QHD55" s="43"/>
      <c r="QHE55" s="43"/>
      <c r="QHF55" s="43"/>
      <c r="QHG55" s="43"/>
      <c r="QHH55" s="43"/>
      <c r="QHI55" s="43"/>
      <c r="QHJ55" s="43"/>
      <c r="QHK55" s="43"/>
      <c r="QHL55" s="43"/>
      <c r="QHM55" s="43"/>
      <c r="QHN55" s="43"/>
      <c r="QHO55" s="43"/>
      <c r="QHP55" s="43"/>
      <c r="QHQ55" s="43"/>
      <c r="QHR55" s="43"/>
      <c r="QHS55" s="43"/>
      <c r="QHT55" s="43"/>
      <c r="QHU55" s="43"/>
      <c r="QHV55" s="43"/>
      <c r="QHW55" s="43"/>
      <c r="QHX55" s="43"/>
      <c r="QHY55" s="43"/>
      <c r="QHZ55" s="43"/>
      <c r="QIA55" s="43"/>
      <c r="QIB55" s="43"/>
      <c r="QIC55" s="43"/>
      <c r="QID55" s="43"/>
      <c r="QIE55" s="43"/>
      <c r="QIF55" s="43"/>
      <c r="QIG55" s="43"/>
      <c r="QIH55" s="43"/>
      <c r="QII55" s="43"/>
      <c r="QIJ55" s="43"/>
      <c r="QIK55" s="43"/>
      <c r="QIL55" s="43"/>
      <c r="QIM55" s="43"/>
      <c r="QIN55" s="43"/>
      <c r="QIO55" s="43"/>
      <c r="QIP55" s="43"/>
      <c r="QIQ55" s="43"/>
      <c r="QIR55" s="43"/>
      <c r="QIS55" s="43"/>
      <c r="QIT55" s="43"/>
      <c r="QIU55" s="43"/>
      <c r="QIV55" s="43"/>
      <c r="QIW55" s="43"/>
      <c r="QIX55" s="43"/>
      <c r="QIY55" s="43"/>
      <c r="QIZ55" s="43"/>
      <c r="QJA55" s="43"/>
      <c r="QJB55" s="43"/>
      <c r="QJC55" s="43"/>
      <c r="QJD55" s="43"/>
      <c r="QJE55" s="43"/>
      <c r="QJF55" s="43"/>
      <c r="QJG55" s="43"/>
      <c r="QJH55" s="43"/>
      <c r="QJI55" s="43"/>
      <c r="QJJ55" s="43"/>
      <c r="QJK55" s="43"/>
      <c r="QJL55" s="43"/>
      <c r="QJM55" s="43"/>
      <c r="QJN55" s="43"/>
      <c r="QJO55" s="43"/>
      <c r="QJP55" s="43"/>
      <c r="QJQ55" s="43"/>
      <c r="QJR55" s="43"/>
      <c r="QJS55" s="43"/>
      <c r="QJT55" s="43"/>
      <c r="QJU55" s="43"/>
      <c r="QJV55" s="43"/>
      <c r="QJW55" s="43"/>
      <c r="QJX55" s="43"/>
      <c r="QJY55" s="43"/>
      <c r="QJZ55" s="43"/>
      <c r="QKA55" s="43"/>
      <c r="QKB55" s="43"/>
      <c r="QKC55" s="43"/>
      <c r="QKD55" s="43"/>
      <c r="QKE55" s="43"/>
      <c r="QKF55" s="43"/>
      <c r="QKG55" s="43"/>
      <c r="QKH55" s="43"/>
      <c r="QKI55" s="43"/>
      <c r="QKJ55" s="43"/>
      <c r="QKK55" s="43"/>
      <c r="QKL55" s="43"/>
      <c r="QKM55" s="43"/>
      <c r="QKN55" s="43"/>
      <c r="QKO55" s="43"/>
      <c r="QKP55" s="43"/>
      <c r="QKQ55" s="43"/>
      <c r="QKR55" s="43"/>
      <c r="QKS55" s="43"/>
      <c r="QKT55" s="43"/>
      <c r="QKU55" s="43"/>
      <c r="QKV55" s="43"/>
      <c r="QKW55" s="43"/>
      <c r="QKX55" s="43"/>
      <c r="QKY55" s="43"/>
      <c r="QKZ55" s="43"/>
      <c r="QLA55" s="43"/>
      <c r="QLB55" s="43"/>
      <c r="QLC55" s="43"/>
      <c r="QLD55" s="43"/>
      <c r="QLE55" s="43"/>
      <c r="QLF55" s="43"/>
      <c r="QLG55" s="43"/>
      <c r="QLH55" s="43"/>
      <c r="QLI55" s="43"/>
      <c r="QLJ55" s="43"/>
      <c r="QLK55" s="43"/>
      <c r="QLL55" s="43"/>
      <c r="QLM55" s="43"/>
      <c r="QLN55" s="43"/>
      <c r="QLO55" s="43"/>
      <c r="QLP55" s="43"/>
      <c r="QLQ55" s="43"/>
      <c r="QLR55" s="43"/>
      <c r="QLS55" s="43"/>
      <c r="QLT55" s="43"/>
      <c r="QLU55" s="43"/>
      <c r="QLV55" s="43"/>
      <c r="QLW55" s="43"/>
      <c r="QLX55" s="43"/>
      <c r="QLY55" s="43"/>
      <c r="QLZ55" s="43"/>
      <c r="QMA55" s="43"/>
      <c r="QMB55" s="43"/>
      <c r="QMC55" s="43"/>
      <c r="QMD55" s="43"/>
      <c r="QME55" s="43"/>
      <c r="QMF55" s="43"/>
      <c r="QMG55" s="43"/>
      <c r="QMH55" s="43"/>
      <c r="QMI55" s="43"/>
      <c r="QMJ55" s="43"/>
      <c r="QMK55" s="43"/>
      <c r="QML55" s="43"/>
      <c r="QMM55" s="43"/>
      <c r="QMN55" s="43"/>
      <c r="QMO55" s="43"/>
      <c r="QMP55" s="43"/>
      <c r="QMQ55" s="43"/>
      <c r="QMR55" s="43"/>
      <c r="QMS55" s="43"/>
      <c r="QMT55" s="43"/>
      <c r="QMU55" s="43"/>
      <c r="QMV55" s="43"/>
      <c r="QMW55" s="43"/>
      <c r="QMX55" s="43"/>
      <c r="QMY55" s="43"/>
      <c r="QMZ55" s="43"/>
      <c r="QNA55" s="43"/>
      <c r="QNB55" s="43"/>
      <c r="QNC55" s="43"/>
      <c r="QND55" s="43"/>
      <c r="QNE55" s="43"/>
      <c r="QNF55" s="43"/>
      <c r="QNG55" s="43"/>
      <c r="QNH55" s="43"/>
      <c r="QNI55" s="43"/>
      <c r="QNJ55" s="43"/>
      <c r="QNK55" s="43"/>
      <c r="QNL55" s="43"/>
      <c r="QNM55" s="43"/>
      <c r="QNN55" s="43"/>
      <c r="QNO55" s="43"/>
      <c r="QNP55" s="43"/>
      <c r="QNQ55" s="43"/>
      <c r="QNR55" s="43"/>
      <c r="QNS55" s="43"/>
      <c r="QNT55" s="43"/>
      <c r="QNU55" s="43"/>
      <c r="QNV55" s="43"/>
      <c r="QNW55" s="43"/>
      <c r="QNX55" s="43"/>
      <c r="QNY55" s="43"/>
      <c r="QNZ55" s="43"/>
      <c r="QOA55" s="43"/>
      <c r="QOB55" s="43"/>
      <c r="QOC55" s="43"/>
      <c r="QOD55" s="43"/>
      <c r="QOE55" s="43"/>
      <c r="QOF55" s="43"/>
      <c r="QOG55" s="43"/>
      <c r="QOH55" s="43"/>
      <c r="QOI55" s="43"/>
      <c r="QOJ55" s="43"/>
      <c r="QOK55" s="43"/>
      <c r="QOL55" s="43"/>
      <c r="QOM55" s="43"/>
      <c r="QON55" s="43"/>
      <c r="QOO55" s="43"/>
      <c r="QOP55" s="43"/>
      <c r="QOQ55" s="43"/>
      <c r="QOR55" s="43"/>
      <c r="QOS55" s="43"/>
      <c r="QOT55" s="43"/>
      <c r="QOU55" s="43"/>
      <c r="QOV55" s="43"/>
      <c r="QOW55" s="43"/>
      <c r="QOX55" s="43"/>
      <c r="QOY55" s="43"/>
      <c r="QOZ55" s="43"/>
      <c r="QPA55" s="43"/>
      <c r="QPB55" s="43"/>
      <c r="QPC55" s="43"/>
      <c r="QPD55" s="43"/>
      <c r="QPE55" s="43"/>
      <c r="QPF55" s="43"/>
      <c r="QPG55" s="43"/>
      <c r="QPH55" s="43"/>
      <c r="QPI55" s="43"/>
      <c r="QPJ55" s="43"/>
      <c r="QPK55" s="43"/>
      <c r="QPL55" s="43"/>
      <c r="QPM55" s="43"/>
      <c r="QPN55" s="43"/>
      <c r="QPO55" s="43"/>
      <c r="QPP55" s="43"/>
      <c r="QPQ55" s="43"/>
      <c r="QPR55" s="43"/>
      <c r="QPS55" s="43"/>
      <c r="QPT55" s="43"/>
      <c r="QPU55" s="43"/>
      <c r="QPV55" s="43"/>
      <c r="QPW55" s="43"/>
      <c r="QPX55" s="43"/>
      <c r="QPY55" s="43"/>
      <c r="QPZ55" s="43"/>
      <c r="QQA55" s="43"/>
      <c r="QQB55" s="43"/>
      <c r="QQC55" s="43"/>
      <c r="QQD55" s="43"/>
      <c r="QQE55" s="43"/>
      <c r="QQF55" s="43"/>
      <c r="QQG55" s="43"/>
      <c r="QQH55" s="43"/>
      <c r="QQI55" s="43"/>
      <c r="QQJ55" s="43"/>
      <c r="QQK55" s="43"/>
      <c r="QQL55" s="43"/>
      <c r="QQM55" s="43"/>
      <c r="QQN55" s="43"/>
      <c r="QQO55" s="43"/>
      <c r="QQP55" s="43"/>
      <c r="QQQ55" s="43"/>
      <c r="QQR55" s="43"/>
      <c r="QQS55" s="43"/>
      <c r="QQT55" s="43"/>
      <c r="QQU55" s="43"/>
      <c r="QQV55" s="43"/>
      <c r="QQW55" s="43"/>
      <c r="QQX55" s="43"/>
      <c r="QQY55" s="43"/>
      <c r="QQZ55" s="43"/>
      <c r="QRA55" s="43"/>
      <c r="QRB55" s="43"/>
      <c r="QRC55" s="43"/>
      <c r="QRD55" s="43"/>
      <c r="QRE55" s="43"/>
      <c r="QRF55" s="43"/>
      <c r="QRG55" s="43"/>
      <c r="QRH55" s="43"/>
      <c r="QRI55" s="43"/>
      <c r="QRJ55" s="43"/>
      <c r="QRK55" s="43"/>
      <c r="QRL55" s="43"/>
      <c r="QRM55" s="43"/>
      <c r="QRN55" s="43"/>
      <c r="QRO55" s="43"/>
      <c r="QRP55" s="43"/>
      <c r="QRQ55" s="43"/>
      <c r="QRR55" s="43"/>
      <c r="QRS55" s="43"/>
      <c r="QRT55" s="43"/>
      <c r="QRU55" s="43"/>
      <c r="QRV55" s="43"/>
      <c r="QRW55" s="43"/>
      <c r="QRX55" s="43"/>
      <c r="QRY55" s="43"/>
      <c r="QRZ55" s="43"/>
      <c r="QSA55" s="43"/>
      <c r="QSB55" s="43"/>
      <c r="QSC55" s="43"/>
      <c r="QSD55" s="43"/>
      <c r="QSE55" s="43"/>
      <c r="QSF55" s="43"/>
      <c r="QSG55" s="43"/>
      <c r="QSH55" s="43"/>
      <c r="QSI55" s="43"/>
      <c r="QSJ55" s="43"/>
      <c r="QSK55" s="43"/>
      <c r="QSL55" s="43"/>
      <c r="QSM55" s="43"/>
      <c r="QSN55" s="43"/>
      <c r="QSO55" s="43"/>
      <c r="QSP55" s="43"/>
      <c r="QSQ55" s="43"/>
      <c r="QSR55" s="43"/>
      <c r="QSS55" s="43"/>
      <c r="QST55" s="43"/>
      <c r="QSU55" s="43"/>
      <c r="QSV55" s="43"/>
      <c r="QSW55" s="43"/>
      <c r="QSX55" s="43"/>
      <c r="QSY55" s="43"/>
      <c r="QSZ55" s="43"/>
      <c r="QTA55" s="43"/>
      <c r="QTB55" s="43"/>
      <c r="QTC55" s="43"/>
      <c r="QTD55" s="43"/>
      <c r="QTE55" s="43"/>
      <c r="QTF55" s="43"/>
      <c r="QTG55" s="43"/>
      <c r="QTH55" s="43"/>
      <c r="QTI55" s="43"/>
      <c r="QTJ55" s="43"/>
      <c r="QTK55" s="43"/>
      <c r="QTL55" s="43"/>
      <c r="QTM55" s="43"/>
      <c r="QTN55" s="43"/>
      <c r="QTO55" s="43"/>
      <c r="QTP55" s="43"/>
      <c r="QTQ55" s="43"/>
      <c r="QTR55" s="43"/>
      <c r="QTS55" s="43"/>
      <c r="QTT55" s="43"/>
      <c r="QTU55" s="43"/>
      <c r="QTV55" s="43"/>
      <c r="QTW55" s="43"/>
      <c r="QTX55" s="43"/>
      <c r="QTY55" s="43"/>
      <c r="QTZ55" s="43"/>
      <c r="QUA55" s="43"/>
      <c r="QUB55" s="43"/>
      <c r="QUC55" s="43"/>
      <c r="QUD55" s="43"/>
      <c r="QUE55" s="43"/>
      <c r="QUF55" s="43"/>
      <c r="QUG55" s="43"/>
      <c r="QUH55" s="43"/>
      <c r="QUI55" s="43"/>
      <c r="QUJ55" s="43"/>
      <c r="QUK55" s="43"/>
      <c r="QUL55" s="43"/>
      <c r="QUM55" s="43"/>
      <c r="QUN55" s="43"/>
      <c r="QUO55" s="43"/>
      <c r="QUP55" s="43"/>
      <c r="QUQ55" s="43"/>
      <c r="QUR55" s="43"/>
      <c r="QUS55" s="43"/>
      <c r="QUT55" s="43"/>
      <c r="QUU55" s="43"/>
      <c r="QUV55" s="43"/>
      <c r="QUW55" s="43"/>
      <c r="QUX55" s="43"/>
      <c r="QUY55" s="43"/>
      <c r="QUZ55" s="43"/>
      <c r="QVA55" s="43"/>
      <c r="QVB55" s="43"/>
      <c r="QVC55" s="43"/>
      <c r="QVD55" s="43"/>
      <c r="QVE55" s="43"/>
      <c r="QVF55" s="43"/>
      <c r="QVG55" s="43"/>
      <c r="QVH55" s="43"/>
      <c r="QVI55" s="43"/>
      <c r="QVJ55" s="43"/>
      <c r="QVK55" s="43"/>
      <c r="QVL55" s="43"/>
      <c r="QVM55" s="43"/>
      <c r="QVN55" s="43"/>
      <c r="QVO55" s="43"/>
      <c r="QVP55" s="43"/>
      <c r="QVQ55" s="43"/>
      <c r="QVR55" s="43"/>
      <c r="QVS55" s="43"/>
      <c r="QVT55" s="43"/>
      <c r="QVU55" s="43"/>
      <c r="QVV55" s="43"/>
      <c r="QVW55" s="43"/>
      <c r="QVX55" s="43"/>
      <c r="QVY55" s="43"/>
      <c r="QVZ55" s="43"/>
      <c r="QWA55" s="43"/>
      <c r="QWB55" s="43"/>
      <c r="QWC55" s="43"/>
      <c r="QWD55" s="43"/>
      <c r="QWE55" s="43"/>
      <c r="QWF55" s="43"/>
      <c r="QWG55" s="43"/>
      <c r="QWH55" s="43"/>
      <c r="QWI55" s="43"/>
      <c r="QWJ55" s="43"/>
      <c r="QWK55" s="43"/>
      <c r="QWL55" s="43"/>
      <c r="QWM55" s="43"/>
      <c r="QWN55" s="43"/>
      <c r="QWO55" s="43"/>
      <c r="QWP55" s="43"/>
      <c r="QWQ55" s="43"/>
      <c r="QWR55" s="43"/>
      <c r="QWS55" s="43"/>
      <c r="QWT55" s="43"/>
      <c r="QWU55" s="43"/>
      <c r="QWV55" s="43"/>
      <c r="QWW55" s="43"/>
      <c r="QWX55" s="43"/>
      <c r="QWY55" s="43"/>
      <c r="QWZ55" s="43"/>
      <c r="QXA55" s="43"/>
      <c r="QXB55" s="43"/>
      <c r="QXC55" s="43"/>
      <c r="QXD55" s="43"/>
      <c r="QXE55" s="43"/>
      <c r="QXF55" s="43"/>
      <c r="QXG55" s="43"/>
      <c r="QXH55" s="43"/>
      <c r="QXI55" s="43"/>
      <c r="QXJ55" s="43"/>
      <c r="QXK55" s="43"/>
      <c r="QXL55" s="43"/>
      <c r="QXM55" s="43"/>
      <c r="QXN55" s="43"/>
      <c r="QXO55" s="43"/>
      <c r="QXP55" s="43"/>
      <c r="QXQ55" s="43"/>
      <c r="QXR55" s="43"/>
      <c r="QXS55" s="43"/>
      <c r="QXT55" s="43"/>
      <c r="QXU55" s="43"/>
      <c r="QXV55" s="43"/>
      <c r="QXW55" s="43"/>
      <c r="QXX55" s="43"/>
      <c r="QXY55" s="43"/>
      <c r="QXZ55" s="43"/>
      <c r="QYA55" s="43"/>
      <c r="QYB55" s="43"/>
      <c r="QYC55" s="43"/>
      <c r="QYD55" s="43"/>
      <c r="QYE55" s="43"/>
      <c r="QYF55" s="43"/>
      <c r="QYG55" s="43"/>
      <c r="QYH55" s="43"/>
      <c r="QYI55" s="43"/>
      <c r="QYJ55" s="43"/>
      <c r="QYK55" s="43"/>
      <c r="QYL55" s="43"/>
      <c r="QYM55" s="43"/>
      <c r="QYN55" s="43"/>
      <c r="QYO55" s="43"/>
      <c r="QYP55" s="43"/>
      <c r="QYQ55" s="43"/>
      <c r="QYR55" s="43"/>
      <c r="QYS55" s="43"/>
      <c r="QYT55" s="43"/>
      <c r="QYU55" s="43"/>
      <c r="QYV55" s="43"/>
      <c r="QYW55" s="43"/>
      <c r="QYX55" s="43"/>
      <c r="QYY55" s="43"/>
      <c r="QYZ55" s="43"/>
      <c r="QZA55" s="43"/>
      <c r="QZB55" s="43"/>
      <c r="QZC55" s="43"/>
      <c r="QZD55" s="43"/>
      <c r="QZE55" s="43"/>
      <c r="QZF55" s="43"/>
      <c r="QZG55" s="43"/>
      <c r="QZH55" s="43"/>
      <c r="QZI55" s="43"/>
      <c r="QZJ55" s="43"/>
      <c r="QZK55" s="43"/>
      <c r="QZL55" s="43"/>
      <c r="QZM55" s="43"/>
      <c r="QZN55" s="43"/>
      <c r="QZO55" s="43"/>
      <c r="QZP55" s="43"/>
      <c r="QZQ55" s="43"/>
      <c r="QZR55" s="43"/>
      <c r="QZS55" s="43"/>
      <c r="QZT55" s="43"/>
      <c r="QZU55" s="43"/>
      <c r="QZV55" s="43"/>
      <c r="QZW55" s="43"/>
      <c r="QZX55" s="43"/>
      <c r="QZY55" s="43"/>
      <c r="QZZ55" s="43"/>
      <c r="RAA55" s="43"/>
      <c r="RAB55" s="43"/>
      <c r="RAC55" s="43"/>
      <c r="RAD55" s="43"/>
      <c r="RAE55" s="43"/>
      <c r="RAF55" s="43"/>
      <c r="RAG55" s="43"/>
      <c r="RAH55" s="43"/>
      <c r="RAI55" s="43"/>
      <c r="RAJ55" s="43"/>
      <c r="RAK55" s="43"/>
      <c r="RAL55" s="43"/>
      <c r="RAM55" s="43"/>
      <c r="RAN55" s="43"/>
      <c r="RAO55" s="43"/>
      <c r="RAP55" s="43"/>
      <c r="RAQ55" s="43"/>
      <c r="RAR55" s="43"/>
      <c r="RAS55" s="43"/>
      <c r="RAT55" s="43"/>
      <c r="RAU55" s="43"/>
      <c r="RAV55" s="43"/>
      <c r="RAW55" s="43"/>
      <c r="RAX55" s="43"/>
      <c r="RAY55" s="43"/>
      <c r="RAZ55" s="43"/>
      <c r="RBA55" s="43"/>
      <c r="RBB55" s="43"/>
      <c r="RBC55" s="43"/>
      <c r="RBD55" s="43"/>
      <c r="RBE55" s="43"/>
      <c r="RBF55" s="43"/>
      <c r="RBG55" s="43"/>
      <c r="RBH55" s="43"/>
      <c r="RBI55" s="43"/>
      <c r="RBJ55" s="43"/>
      <c r="RBK55" s="43"/>
      <c r="RBL55" s="43"/>
      <c r="RBM55" s="43"/>
      <c r="RBN55" s="43"/>
      <c r="RBO55" s="43"/>
      <c r="RBP55" s="43"/>
      <c r="RBQ55" s="43"/>
      <c r="RBR55" s="43"/>
      <c r="RBS55" s="43"/>
      <c r="RBT55" s="43"/>
      <c r="RBU55" s="43"/>
      <c r="RBV55" s="43"/>
      <c r="RBW55" s="43"/>
      <c r="RBX55" s="43"/>
      <c r="RBY55" s="43"/>
      <c r="RBZ55" s="43"/>
      <c r="RCA55" s="43"/>
      <c r="RCB55" s="43"/>
      <c r="RCC55" s="43"/>
      <c r="RCD55" s="43"/>
      <c r="RCE55" s="43"/>
      <c r="RCF55" s="43"/>
      <c r="RCG55" s="43"/>
      <c r="RCH55" s="43"/>
      <c r="RCI55" s="43"/>
      <c r="RCJ55" s="43"/>
      <c r="RCK55" s="43"/>
      <c r="RCL55" s="43"/>
      <c r="RCM55" s="43"/>
      <c r="RCN55" s="43"/>
      <c r="RCO55" s="43"/>
      <c r="RCP55" s="43"/>
      <c r="RCQ55" s="43"/>
      <c r="RCR55" s="43"/>
      <c r="RCS55" s="43"/>
      <c r="RCT55" s="43"/>
      <c r="RCU55" s="43"/>
      <c r="RCV55" s="43"/>
      <c r="RCW55" s="43"/>
      <c r="RCX55" s="43"/>
      <c r="RCY55" s="43"/>
      <c r="RCZ55" s="43"/>
      <c r="RDA55" s="43"/>
      <c r="RDB55" s="43"/>
      <c r="RDC55" s="43"/>
      <c r="RDD55" s="43"/>
      <c r="RDE55" s="43"/>
      <c r="RDF55" s="43"/>
      <c r="RDG55" s="43"/>
      <c r="RDH55" s="43"/>
      <c r="RDI55" s="43"/>
      <c r="RDJ55" s="43"/>
      <c r="RDK55" s="43"/>
      <c r="RDL55" s="43"/>
      <c r="RDM55" s="43"/>
      <c r="RDN55" s="43"/>
      <c r="RDO55" s="43"/>
      <c r="RDP55" s="43"/>
      <c r="RDQ55" s="43"/>
      <c r="RDR55" s="43"/>
      <c r="RDS55" s="43"/>
      <c r="RDT55" s="43"/>
      <c r="RDU55" s="43"/>
      <c r="RDV55" s="43"/>
      <c r="RDW55" s="43"/>
      <c r="RDX55" s="43"/>
      <c r="RDY55" s="43"/>
      <c r="RDZ55" s="43"/>
      <c r="REA55" s="43"/>
      <c r="REB55" s="43"/>
      <c r="REC55" s="43"/>
      <c r="RED55" s="43"/>
      <c r="REE55" s="43"/>
      <c r="REF55" s="43"/>
      <c r="REG55" s="43"/>
      <c r="REH55" s="43"/>
      <c r="REI55" s="43"/>
      <c r="REJ55" s="43"/>
      <c r="REK55" s="43"/>
      <c r="REL55" s="43"/>
      <c r="REM55" s="43"/>
      <c r="REN55" s="43"/>
      <c r="REO55" s="43"/>
      <c r="REP55" s="43"/>
      <c r="REQ55" s="43"/>
      <c r="RER55" s="43"/>
      <c r="RES55" s="43"/>
      <c r="RET55" s="43"/>
      <c r="REU55" s="43"/>
      <c r="REV55" s="43"/>
      <c r="REW55" s="43"/>
      <c r="REX55" s="43"/>
      <c r="REY55" s="43"/>
      <c r="REZ55" s="43"/>
      <c r="RFA55" s="43"/>
      <c r="RFB55" s="43"/>
      <c r="RFC55" s="43"/>
      <c r="RFD55" s="43"/>
      <c r="RFE55" s="43"/>
      <c r="RFF55" s="43"/>
      <c r="RFG55" s="43"/>
      <c r="RFH55" s="43"/>
      <c r="RFI55" s="43"/>
      <c r="RFJ55" s="43"/>
      <c r="RFK55" s="43"/>
      <c r="RFL55" s="43"/>
      <c r="RFM55" s="43"/>
      <c r="RFN55" s="43"/>
      <c r="RFO55" s="43"/>
      <c r="RFP55" s="43"/>
      <c r="RFQ55" s="43"/>
      <c r="RFR55" s="43"/>
      <c r="RFS55" s="43"/>
      <c r="RFT55" s="43"/>
      <c r="RFU55" s="43"/>
      <c r="RFV55" s="43"/>
      <c r="RFW55" s="43"/>
      <c r="RFX55" s="43"/>
      <c r="RFY55" s="43"/>
      <c r="RFZ55" s="43"/>
      <c r="RGA55" s="43"/>
      <c r="RGB55" s="43"/>
      <c r="RGC55" s="43"/>
      <c r="RGD55" s="43"/>
      <c r="RGE55" s="43"/>
      <c r="RGF55" s="43"/>
      <c r="RGG55" s="43"/>
      <c r="RGH55" s="43"/>
      <c r="RGI55" s="43"/>
      <c r="RGJ55" s="43"/>
      <c r="RGK55" s="43"/>
      <c r="RGL55" s="43"/>
      <c r="RGM55" s="43"/>
      <c r="RGN55" s="43"/>
      <c r="RGO55" s="43"/>
      <c r="RGP55" s="43"/>
      <c r="RGQ55" s="43"/>
      <c r="RGR55" s="43"/>
      <c r="RGS55" s="43"/>
      <c r="RGT55" s="43"/>
      <c r="RGU55" s="43"/>
      <c r="RGV55" s="43"/>
      <c r="RGW55" s="43"/>
      <c r="RGX55" s="43"/>
      <c r="RGY55" s="43"/>
      <c r="RGZ55" s="43"/>
      <c r="RHA55" s="43"/>
      <c r="RHB55" s="43"/>
      <c r="RHC55" s="43"/>
      <c r="RHD55" s="43"/>
      <c r="RHE55" s="43"/>
      <c r="RHF55" s="43"/>
      <c r="RHG55" s="43"/>
      <c r="RHH55" s="43"/>
      <c r="RHI55" s="43"/>
      <c r="RHJ55" s="43"/>
      <c r="RHK55" s="43"/>
      <c r="RHL55" s="43"/>
      <c r="RHM55" s="43"/>
      <c r="RHN55" s="43"/>
      <c r="RHO55" s="43"/>
      <c r="RHP55" s="43"/>
      <c r="RHQ55" s="43"/>
      <c r="RHR55" s="43"/>
      <c r="RHS55" s="43"/>
      <c r="RHT55" s="43"/>
      <c r="RHU55" s="43"/>
      <c r="RHV55" s="43"/>
      <c r="RHW55" s="43"/>
      <c r="RHX55" s="43"/>
      <c r="RHY55" s="43"/>
      <c r="RHZ55" s="43"/>
      <c r="RIA55" s="43"/>
      <c r="RIB55" s="43"/>
      <c r="RIC55" s="43"/>
      <c r="RID55" s="43"/>
      <c r="RIE55" s="43"/>
      <c r="RIF55" s="43"/>
      <c r="RIG55" s="43"/>
      <c r="RIH55" s="43"/>
      <c r="RII55" s="43"/>
      <c r="RIJ55" s="43"/>
      <c r="RIK55" s="43"/>
      <c r="RIL55" s="43"/>
      <c r="RIM55" s="43"/>
      <c r="RIN55" s="43"/>
      <c r="RIO55" s="43"/>
      <c r="RIP55" s="43"/>
      <c r="RIQ55" s="43"/>
      <c r="RIR55" s="43"/>
      <c r="RIS55" s="43"/>
      <c r="RIT55" s="43"/>
      <c r="RIU55" s="43"/>
      <c r="RIV55" s="43"/>
      <c r="RIW55" s="43"/>
      <c r="RIX55" s="43"/>
      <c r="RIY55" s="43"/>
      <c r="RIZ55" s="43"/>
      <c r="RJA55" s="43"/>
      <c r="RJB55" s="43"/>
      <c r="RJC55" s="43"/>
      <c r="RJD55" s="43"/>
      <c r="RJE55" s="43"/>
      <c r="RJF55" s="43"/>
      <c r="RJG55" s="43"/>
      <c r="RJH55" s="43"/>
      <c r="RJI55" s="43"/>
      <c r="RJJ55" s="43"/>
      <c r="RJK55" s="43"/>
      <c r="RJL55" s="43"/>
      <c r="RJM55" s="43"/>
      <c r="RJN55" s="43"/>
      <c r="RJO55" s="43"/>
      <c r="RJP55" s="43"/>
      <c r="RJQ55" s="43"/>
      <c r="RJR55" s="43"/>
      <c r="RJS55" s="43"/>
      <c r="RJT55" s="43"/>
      <c r="RJU55" s="43"/>
      <c r="RJV55" s="43"/>
      <c r="RJW55" s="43"/>
      <c r="RJX55" s="43"/>
      <c r="RJY55" s="43"/>
      <c r="RJZ55" s="43"/>
      <c r="RKA55" s="43"/>
      <c r="RKB55" s="43"/>
      <c r="RKC55" s="43"/>
      <c r="RKD55" s="43"/>
      <c r="RKE55" s="43"/>
      <c r="RKF55" s="43"/>
      <c r="RKG55" s="43"/>
      <c r="RKH55" s="43"/>
      <c r="RKI55" s="43"/>
      <c r="RKJ55" s="43"/>
      <c r="RKK55" s="43"/>
      <c r="RKL55" s="43"/>
      <c r="RKM55" s="43"/>
      <c r="RKN55" s="43"/>
      <c r="RKO55" s="43"/>
      <c r="RKP55" s="43"/>
      <c r="RKQ55" s="43"/>
      <c r="RKR55" s="43"/>
      <c r="RKS55" s="43"/>
      <c r="RKT55" s="43"/>
      <c r="RKU55" s="43"/>
      <c r="RKV55" s="43"/>
      <c r="RKW55" s="43"/>
      <c r="RKX55" s="43"/>
      <c r="RKY55" s="43"/>
      <c r="RKZ55" s="43"/>
      <c r="RLA55" s="43"/>
      <c r="RLB55" s="43"/>
      <c r="RLC55" s="43"/>
      <c r="RLD55" s="43"/>
      <c r="RLE55" s="43"/>
      <c r="RLF55" s="43"/>
      <c r="RLG55" s="43"/>
      <c r="RLH55" s="43"/>
      <c r="RLI55" s="43"/>
      <c r="RLJ55" s="43"/>
      <c r="RLK55" s="43"/>
      <c r="RLL55" s="43"/>
      <c r="RLM55" s="43"/>
      <c r="RLN55" s="43"/>
      <c r="RLO55" s="43"/>
      <c r="RLP55" s="43"/>
      <c r="RLQ55" s="43"/>
      <c r="RLR55" s="43"/>
      <c r="RLS55" s="43"/>
      <c r="RLT55" s="43"/>
      <c r="RLU55" s="43"/>
      <c r="RLV55" s="43"/>
      <c r="RLW55" s="43"/>
      <c r="RLX55" s="43"/>
      <c r="RLY55" s="43"/>
      <c r="RLZ55" s="43"/>
      <c r="RMA55" s="43"/>
      <c r="RMB55" s="43"/>
      <c r="RMC55" s="43"/>
      <c r="RMD55" s="43"/>
      <c r="RME55" s="43"/>
      <c r="RMF55" s="43"/>
      <c r="RMG55" s="43"/>
      <c r="RMH55" s="43"/>
      <c r="RMI55" s="43"/>
      <c r="RMJ55" s="43"/>
      <c r="RMK55" s="43"/>
      <c r="RML55" s="43"/>
      <c r="RMM55" s="43"/>
      <c r="RMN55" s="43"/>
      <c r="RMO55" s="43"/>
      <c r="RMP55" s="43"/>
      <c r="RMQ55" s="43"/>
      <c r="RMR55" s="43"/>
      <c r="RMS55" s="43"/>
      <c r="RMT55" s="43"/>
      <c r="RMU55" s="43"/>
      <c r="RMV55" s="43"/>
      <c r="RMW55" s="43"/>
      <c r="RMX55" s="43"/>
      <c r="RMY55" s="43"/>
      <c r="RMZ55" s="43"/>
      <c r="RNA55" s="43"/>
      <c r="RNB55" s="43"/>
      <c r="RNC55" s="43"/>
      <c r="RND55" s="43"/>
      <c r="RNE55" s="43"/>
      <c r="RNF55" s="43"/>
      <c r="RNG55" s="43"/>
      <c r="RNH55" s="43"/>
      <c r="RNI55" s="43"/>
      <c r="RNJ55" s="43"/>
      <c r="RNK55" s="43"/>
      <c r="RNL55" s="43"/>
      <c r="RNM55" s="43"/>
      <c r="RNN55" s="43"/>
      <c r="RNO55" s="43"/>
      <c r="RNP55" s="43"/>
      <c r="RNQ55" s="43"/>
      <c r="RNR55" s="43"/>
      <c r="RNS55" s="43"/>
      <c r="RNT55" s="43"/>
      <c r="RNU55" s="43"/>
      <c r="RNV55" s="43"/>
      <c r="RNW55" s="43"/>
      <c r="RNX55" s="43"/>
      <c r="RNY55" s="43"/>
      <c r="RNZ55" s="43"/>
      <c r="ROA55" s="43"/>
      <c r="ROB55" s="43"/>
      <c r="ROC55" s="43"/>
      <c r="ROD55" s="43"/>
      <c r="ROE55" s="43"/>
      <c r="ROF55" s="43"/>
      <c r="ROG55" s="43"/>
      <c r="ROH55" s="43"/>
      <c r="ROI55" s="43"/>
      <c r="ROJ55" s="43"/>
      <c r="ROK55" s="43"/>
      <c r="ROL55" s="43"/>
      <c r="ROM55" s="43"/>
      <c r="RON55" s="43"/>
      <c r="ROO55" s="43"/>
      <c r="ROP55" s="43"/>
      <c r="ROQ55" s="43"/>
      <c r="ROR55" s="43"/>
      <c r="ROS55" s="43"/>
      <c r="ROT55" s="43"/>
      <c r="ROU55" s="43"/>
      <c r="ROV55" s="43"/>
      <c r="ROW55" s="43"/>
      <c r="ROX55" s="43"/>
      <c r="ROY55" s="43"/>
      <c r="ROZ55" s="43"/>
      <c r="RPA55" s="43"/>
      <c r="RPB55" s="43"/>
      <c r="RPC55" s="43"/>
      <c r="RPD55" s="43"/>
      <c r="RPE55" s="43"/>
      <c r="RPF55" s="43"/>
      <c r="RPG55" s="43"/>
      <c r="RPH55" s="43"/>
      <c r="RPI55" s="43"/>
      <c r="RPJ55" s="43"/>
      <c r="RPK55" s="43"/>
      <c r="RPL55" s="43"/>
      <c r="RPM55" s="43"/>
      <c r="RPN55" s="43"/>
      <c r="RPO55" s="43"/>
      <c r="RPP55" s="43"/>
      <c r="RPQ55" s="43"/>
      <c r="RPR55" s="43"/>
      <c r="RPS55" s="43"/>
      <c r="RPT55" s="43"/>
      <c r="RPU55" s="43"/>
      <c r="RPV55" s="43"/>
      <c r="RPW55" s="43"/>
      <c r="RPX55" s="43"/>
      <c r="RPY55" s="43"/>
      <c r="RPZ55" s="43"/>
      <c r="RQA55" s="43"/>
      <c r="RQB55" s="43"/>
      <c r="RQC55" s="43"/>
      <c r="RQD55" s="43"/>
      <c r="RQE55" s="43"/>
      <c r="RQF55" s="43"/>
      <c r="RQG55" s="43"/>
      <c r="RQH55" s="43"/>
      <c r="RQI55" s="43"/>
      <c r="RQJ55" s="43"/>
      <c r="RQK55" s="43"/>
      <c r="RQL55" s="43"/>
      <c r="RQM55" s="43"/>
      <c r="RQN55" s="43"/>
      <c r="RQO55" s="43"/>
      <c r="RQP55" s="43"/>
      <c r="RQQ55" s="43"/>
      <c r="RQR55" s="43"/>
      <c r="RQS55" s="43"/>
      <c r="RQT55" s="43"/>
      <c r="RQU55" s="43"/>
      <c r="RQV55" s="43"/>
      <c r="RQW55" s="43"/>
      <c r="RQX55" s="43"/>
      <c r="RQY55" s="43"/>
      <c r="RQZ55" s="43"/>
      <c r="RRA55" s="43"/>
      <c r="RRB55" s="43"/>
      <c r="RRC55" s="43"/>
      <c r="RRD55" s="43"/>
      <c r="RRE55" s="43"/>
      <c r="RRF55" s="43"/>
      <c r="RRG55" s="43"/>
      <c r="RRH55" s="43"/>
      <c r="RRI55" s="43"/>
      <c r="RRJ55" s="43"/>
      <c r="RRK55" s="43"/>
      <c r="RRL55" s="43"/>
      <c r="RRM55" s="43"/>
      <c r="RRN55" s="43"/>
      <c r="RRO55" s="43"/>
      <c r="RRP55" s="43"/>
      <c r="RRQ55" s="43"/>
      <c r="RRR55" s="43"/>
      <c r="RRS55" s="43"/>
      <c r="RRT55" s="43"/>
      <c r="RRU55" s="43"/>
      <c r="RRV55" s="43"/>
      <c r="RRW55" s="43"/>
      <c r="RRX55" s="43"/>
      <c r="RRY55" s="43"/>
      <c r="RRZ55" s="43"/>
      <c r="RSA55" s="43"/>
      <c r="RSB55" s="43"/>
      <c r="RSC55" s="43"/>
      <c r="RSD55" s="43"/>
      <c r="RSE55" s="43"/>
      <c r="RSF55" s="43"/>
      <c r="RSG55" s="43"/>
      <c r="RSH55" s="43"/>
      <c r="RSI55" s="43"/>
      <c r="RSJ55" s="43"/>
      <c r="RSK55" s="43"/>
      <c r="RSL55" s="43"/>
      <c r="RSM55" s="43"/>
      <c r="RSN55" s="43"/>
      <c r="RSO55" s="43"/>
      <c r="RSP55" s="43"/>
      <c r="RSQ55" s="43"/>
      <c r="RSR55" s="43"/>
      <c r="RSS55" s="43"/>
      <c r="RST55" s="43"/>
      <c r="RSU55" s="43"/>
      <c r="RSV55" s="43"/>
      <c r="RSW55" s="43"/>
      <c r="RSX55" s="43"/>
      <c r="RSY55" s="43"/>
      <c r="RSZ55" s="43"/>
      <c r="RTA55" s="43"/>
      <c r="RTB55" s="43"/>
      <c r="RTC55" s="43"/>
      <c r="RTD55" s="43"/>
      <c r="RTE55" s="43"/>
      <c r="RTF55" s="43"/>
      <c r="RTG55" s="43"/>
      <c r="RTH55" s="43"/>
      <c r="RTI55" s="43"/>
      <c r="RTJ55" s="43"/>
      <c r="RTK55" s="43"/>
      <c r="RTL55" s="43"/>
      <c r="RTM55" s="43"/>
      <c r="RTN55" s="43"/>
      <c r="RTO55" s="43"/>
      <c r="RTP55" s="43"/>
      <c r="RTQ55" s="43"/>
      <c r="RTR55" s="43"/>
      <c r="RTS55" s="43"/>
      <c r="RTT55" s="43"/>
      <c r="RTU55" s="43"/>
      <c r="RTV55" s="43"/>
      <c r="RTW55" s="43"/>
      <c r="RTX55" s="43"/>
      <c r="RTY55" s="43"/>
      <c r="RTZ55" s="43"/>
      <c r="RUA55" s="43"/>
      <c r="RUB55" s="43"/>
      <c r="RUC55" s="43"/>
      <c r="RUD55" s="43"/>
      <c r="RUE55" s="43"/>
      <c r="RUF55" s="43"/>
      <c r="RUG55" s="43"/>
      <c r="RUH55" s="43"/>
      <c r="RUI55" s="43"/>
      <c r="RUJ55" s="43"/>
      <c r="RUK55" s="43"/>
      <c r="RUL55" s="43"/>
      <c r="RUM55" s="43"/>
      <c r="RUN55" s="43"/>
      <c r="RUO55" s="43"/>
      <c r="RUP55" s="43"/>
      <c r="RUQ55" s="43"/>
      <c r="RUR55" s="43"/>
      <c r="RUS55" s="43"/>
      <c r="RUT55" s="43"/>
      <c r="RUU55" s="43"/>
      <c r="RUV55" s="43"/>
      <c r="RUW55" s="43"/>
      <c r="RUX55" s="43"/>
      <c r="RUY55" s="43"/>
      <c r="RUZ55" s="43"/>
      <c r="RVA55" s="43"/>
      <c r="RVB55" s="43"/>
      <c r="RVC55" s="43"/>
      <c r="RVD55" s="43"/>
      <c r="RVE55" s="43"/>
      <c r="RVF55" s="43"/>
      <c r="RVG55" s="43"/>
      <c r="RVH55" s="43"/>
      <c r="RVI55" s="43"/>
      <c r="RVJ55" s="43"/>
      <c r="RVK55" s="43"/>
      <c r="RVL55" s="43"/>
      <c r="RVM55" s="43"/>
      <c r="RVN55" s="43"/>
      <c r="RVO55" s="43"/>
      <c r="RVP55" s="43"/>
      <c r="RVQ55" s="43"/>
      <c r="RVR55" s="43"/>
      <c r="RVS55" s="43"/>
      <c r="RVT55" s="43"/>
      <c r="RVU55" s="43"/>
      <c r="RVV55" s="43"/>
      <c r="RVW55" s="43"/>
      <c r="RVX55" s="43"/>
      <c r="RVY55" s="43"/>
      <c r="RVZ55" s="43"/>
      <c r="RWA55" s="43"/>
      <c r="RWB55" s="43"/>
      <c r="RWC55" s="43"/>
      <c r="RWD55" s="43"/>
      <c r="RWE55" s="43"/>
      <c r="RWF55" s="43"/>
      <c r="RWG55" s="43"/>
      <c r="RWH55" s="43"/>
      <c r="RWI55" s="43"/>
      <c r="RWJ55" s="43"/>
      <c r="RWK55" s="43"/>
      <c r="RWL55" s="43"/>
      <c r="RWM55" s="43"/>
      <c r="RWN55" s="43"/>
      <c r="RWO55" s="43"/>
      <c r="RWP55" s="43"/>
      <c r="RWQ55" s="43"/>
      <c r="RWR55" s="43"/>
      <c r="RWS55" s="43"/>
      <c r="RWT55" s="43"/>
      <c r="RWU55" s="43"/>
      <c r="RWV55" s="43"/>
      <c r="RWW55" s="43"/>
      <c r="RWX55" s="43"/>
      <c r="RWY55" s="43"/>
      <c r="RWZ55" s="43"/>
      <c r="RXA55" s="43"/>
      <c r="RXB55" s="43"/>
      <c r="RXC55" s="43"/>
      <c r="RXD55" s="43"/>
      <c r="RXE55" s="43"/>
      <c r="RXF55" s="43"/>
      <c r="RXG55" s="43"/>
      <c r="RXH55" s="43"/>
      <c r="RXI55" s="43"/>
      <c r="RXJ55" s="43"/>
      <c r="RXK55" s="43"/>
      <c r="RXL55" s="43"/>
      <c r="RXM55" s="43"/>
      <c r="RXN55" s="43"/>
      <c r="RXO55" s="43"/>
      <c r="RXP55" s="43"/>
      <c r="RXQ55" s="43"/>
      <c r="RXR55" s="43"/>
      <c r="RXS55" s="43"/>
      <c r="RXT55" s="43"/>
      <c r="RXU55" s="43"/>
      <c r="RXV55" s="43"/>
      <c r="RXW55" s="43"/>
      <c r="RXX55" s="43"/>
      <c r="RXY55" s="43"/>
      <c r="RXZ55" s="43"/>
      <c r="RYA55" s="43"/>
      <c r="RYB55" s="43"/>
      <c r="RYC55" s="43"/>
      <c r="RYD55" s="43"/>
      <c r="RYE55" s="43"/>
      <c r="RYF55" s="43"/>
      <c r="RYG55" s="43"/>
      <c r="RYH55" s="43"/>
      <c r="RYI55" s="43"/>
      <c r="RYJ55" s="43"/>
      <c r="RYK55" s="43"/>
      <c r="RYL55" s="43"/>
      <c r="RYM55" s="43"/>
      <c r="RYN55" s="43"/>
      <c r="RYO55" s="43"/>
      <c r="RYP55" s="43"/>
      <c r="RYQ55" s="43"/>
      <c r="RYR55" s="43"/>
      <c r="RYS55" s="43"/>
      <c r="RYT55" s="43"/>
      <c r="RYU55" s="43"/>
      <c r="RYV55" s="43"/>
      <c r="RYW55" s="43"/>
      <c r="RYX55" s="43"/>
      <c r="RYY55" s="43"/>
      <c r="RYZ55" s="43"/>
      <c r="RZA55" s="43"/>
      <c r="RZB55" s="43"/>
      <c r="RZC55" s="43"/>
      <c r="RZD55" s="43"/>
      <c r="RZE55" s="43"/>
      <c r="RZF55" s="43"/>
      <c r="RZG55" s="43"/>
      <c r="RZH55" s="43"/>
      <c r="RZI55" s="43"/>
      <c r="RZJ55" s="43"/>
      <c r="RZK55" s="43"/>
      <c r="RZL55" s="43"/>
      <c r="RZM55" s="43"/>
      <c r="RZN55" s="43"/>
      <c r="RZO55" s="43"/>
      <c r="RZP55" s="43"/>
      <c r="RZQ55" s="43"/>
      <c r="RZR55" s="43"/>
      <c r="RZS55" s="43"/>
      <c r="RZT55" s="43"/>
      <c r="RZU55" s="43"/>
      <c r="RZV55" s="43"/>
      <c r="RZW55" s="43"/>
      <c r="RZX55" s="43"/>
      <c r="RZY55" s="43"/>
      <c r="RZZ55" s="43"/>
      <c r="SAA55" s="43"/>
      <c r="SAB55" s="43"/>
      <c r="SAC55" s="43"/>
      <c r="SAD55" s="43"/>
      <c r="SAE55" s="43"/>
      <c r="SAF55" s="43"/>
      <c r="SAG55" s="43"/>
      <c r="SAH55" s="43"/>
      <c r="SAI55" s="43"/>
      <c r="SAJ55" s="43"/>
      <c r="SAK55" s="43"/>
      <c r="SAL55" s="43"/>
      <c r="SAM55" s="43"/>
      <c r="SAN55" s="43"/>
      <c r="SAO55" s="43"/>
      <c r="SAP55" s="43"/>
      <c r="SAQ55" s="43"/>
      <c r="SAR55" s="43"/>
      <c r="SAS55" s="43"/>
      <c r="SAT55" s="43"/>
      <c r="SAU55" s="43"/>
      <c r="SAV55" s="43"/>
      <c r="SAW55" s="43"/>
      <c r="SAX55" s="43"/>
      <c r="SAY55" s="43"/>
      <c r="SAZ55" s="43"/>
      <c r="SBA55" s="43"/>
      <c r="SBB55" s="43"/>
      <c r="SBC55" s="43"/>
      <c r="SBD55" s="43"/>
      <c r="SBE55" s="43"/>
      <c r="SBF55" s="43"/>
      <c r="SBG55" s="43"/>
      <c r="SBH55" s="43"/>
      <c r="SBI55" s="43"/>
      <c r="SBJ55" s="43"/>
      <c r="SBK55" s="43"/>
      <c r="SBL55" s="43"/>
      <c r="SBM55" s="43"/>
      <c r="SBN55" s="43"/>
      <c r="SBO55" s="43"/>
      <c r="SBP55" s="43"/>
      <c r="SBQ55" s="43"/>
      <c r="SBR55" s="43"/>
      <c r="SBS55" s="43"/>
      <c r="SBT55" s="43"/>
      <c r="SBU55" s="43"/>
      <c r="SBV55" s="43"/>
      <c r="SBW55" s="43"/>
      <c r="SBX55" s="43"/>
      <c r="SBY55" s="43"/>
      <c r="SBZ55" s="43"/>
      <c r="SCA55" s="43"/>
      <c r="SCB55" s="43"/>
      <c r="SCC55" s="43"/>
      <c r="SCD55" s="43"/>
      <c r="SCE55" s="43"/>
      <c r="SCF55" s="43"/>
      <c r="SCG55" s="43"/>
      <c r="SCH55" s="43"/>
      <c r="SCI55" s="43"/>
      <c r="SCJ55" s="43"/>
      <c r="SCK55" s="43"/>
      <c r="SCL55" s="43"/>
      <c r="SCM55" s="43"/>
      <c r="SCN55" s="43"/>
      <c r="SCO55" s="43"/>
      <c r="SCP55" s="43"/>
      <c r="SCQ55" s="43"/>
      <c r="SCR55" s="43"/>
      <c r="SCS55" s="43"/>
      <c r="SCT55" s="43"/>
      <c r="SCU55" s="43"/>
      <c r="SCV55" s="43"/>
      <c r="SCW55" s="43"/>
      <c r="SCX55" s="43"/>
      <c r="SCY55" s="43"/>
      <c r="SCZ55" s="43"/>
      <c r="SDA55" s="43"/>
      <c r="SDB55" s="43"/>
      <c r="SDC55" s="43"/>
      <c r="SDD55" s="43"/>
      <c r="SDE55" s="43"/>
      <c r="SDF55" s="43"/>
      <c r="SDG55" s="43"/>
      <c r="SDH55" s="43"/>
      <c r="SDI55" s="43"/>
      <c r="SDJ55" s="43"/>
      <c r="SDK55" s="43"/>
      <c r="SDL55" s="43"/>
      <c r="SDM55" s="43"/>
      <c r="SDN55" s="43"/>
      <c r="SDO55" s="43"/>
      <c r="SDP55" s="43"/>
      <c r="SDQ55" s="43"/>
      <c r="SDR55" s="43"/>
      <c r="SDS55" s="43"/>
      <c r="SDT55" s="43"/>
      <c r="SDU55" s="43"/>
      <c r="SDV55" s="43"/>
      <c r="SDW55" s="43"/>
      <c r="SDX55" s="43"/>
      <c r="SDY55" s="43"/>
      <c r="SDZ55" s="43"/>
      <c r="SEA55" s="43"/>
      <c r="SEB55" s="43"/>
      <c r="SEC55" s="43"/>
      <c r="SED55" s="43"/>
      <c r="SEE55" s="43"/>
      <c r="SEF55" s="43"/>
      <c r="SEG55" s="43"/>
      <c r="SEH55" s="43"/>
      <c r="SEI55" s="43"/>
      <c r="SEJ55" s="43"/>
      <c r="SEK55" s="43"/>
      <c r="SEL55" s="43"/>
      <c r="SEM55" s="43"/>
      <c r="SEN55" s="43"/>
      <c r="SEO55" s="43"/>
      <c r="SEP55" s="43"/>
      <c r="SEQ55" s="43"/>
      <c r="SER55" s="43"/>
      <c r="SES55" s="43"/>
      <c r="SET55" s="43"/>
      <c r="SEU55" s="43"/>
      <c r="SEV55" s="43"/>
      <c r="SEW55" s="43"/>
      <c r="SEX55" s="43"/>
      <c r="SEY55" s="43"/>
      <c r="SEZ55" s="43"/>
      <c r="SFA55" s="43"/>
      <c r="SFB55" s="43"/>
      <c r="SFC55" s="43"/>
      <c r="SFD55" s="43"/>
      <c r="SFE55" s="43"/>
      <c r="SFF55" s="43"/>
      <c r="SFG55" s="43"/>
      <c r="SFH55" s="43"/>
      <c r="SFI55" s="43"/>
      <c r="SFJ55" s="43"/>
      <c r="SFK55" s="43"/>
      <c r="SFL55" s="43"/>
      <c r="SFM55" s="43"/>
      <c r="SFN55" s="43"/>
      <c r="SFO55" s="43"/>
      <c r="SFP55" s="43"/>
      <c r="SFQ55" s="43"/>
      <c r="SFR55" s="43"/>
      <c r="SFS55" s="43"/>
      <c r="SFT55" s="43"/>
      <c r="SFU55" s="43"/>
      <c r="SFV55" s="43"/>
      <c r="SFW55" s="43"/>
      <c r="SFX55" s="43"/>
      <c r="SFY55" s="43"/>
      <c r="SFZ55" s="43"/>
      <c r="SGA55" s="43"/>
      <c r="SGB55" s="43"/>
      <c r="SGC55" s="43"/>
      <c r="SGD55" s="43"/>
      <c r="SGE55" s="43"/>
      <c r="SGF55" s="43"/>
      <c r="SGG55" s="43"/>
      <c r="SGH55" s="43"/>
      <c r="SGI55" s="43"/>
      <c r="SGJ55" s="43"/>
      <c r="SGK55" s="43"/>
      <c r="SGL55" s="43"/>
      <c r="SGM55" s="43"/>
      <c r="SGN55" s="43"/>
      <c r="SGO55" s="43"/>
      <c r="SGP55" s="43"/>
      <c r="SGQ55" s="43"/>
      <c r="SGR55" s="43"/>
      <c r="SGS55" s="43"/>
      <c r="SGT55" s="43"/>
      <c r="SGU55" s="43"/>
      <c r="SGV55" s="43"/>
      <c r="SGW55" s="43"/>
      <c r="SGX55" s="43"/>
      <c r="SGY55" s="43"/>
      <c r="SGZ55" s="43"/>
      <c r="SHA55" s="43"/>
      <c r="SHB55" s="43"/>
      <c r="SHC55" s="43"/>
      <c r="SHD55" s="43"/>
      <c r="SHE55" s="43"/>
      <c r="SHF55" s="43"/>
      <c r="SHG55" s="43"/>
      <c r="SHH55" s="43"/>
      <c r="SHI55" s="43"/>
      <c r="SHJ55" s="43"/>
      <c r="SHK55" s="43"/>
      <c r="SHL55" s="43"/>
      <c r="SHM55" s="43"/>
      <c r="SHN55" s="43"/>
      <c r="SHO55" s="43"/>
      <c r="SHP55" s="43"/>
      <c r="SHQ55" s="43"/>
      <c r="SHR55" s="43"/>
      <c r="SHS55" s="43"/>
      <c r="SHT55" s="43"/>
      <c r="SHU55" s="43"/>
      <c r="SHV55" s="43"/>
      <c r="SHW55" s="43"/>
      <c r="SHX55" s="43"/>
      <c r="SHY55" s="43"/>
      <c r="SHZ55" s="43"/>
      <c r="SIA55" s="43"/>
      <c r="SIB55" s="43"/>
      <c r="SIC55" s="43"/>
      <c r="SID55" s="43"/>
      <c r="SIE55" s="43"/>
      <c r="SIF55" s="43"/>
      <c r="SIG55" s="43"/>
      <c r="SIH55" s="43"/>
      <c r="SII55" s="43"/>
      <c r="SIJ55" s="43"/>
      <c r="SIK55" s="43"/>
      <c r="SIL55" s="43"/>
      <c r="SIM55" s="43"/>
      <c r="SIN55" s="43"/>
      <c r="SIO55" s="43"/>
      <c r="SIP55" s="43"/>
      <c r="SIQ55" s="43"/>
      <c r="SIR55" s="43"/>
      <c r="SIS55" s="43"/>
      <c r="SIT55" s="43"/>
      <c r="SIU55" s="43"/>
      <c r="SIV55" s="43"/>
      <c r="SIW55" s="43"/>
      <c r="SIX55" s="43"/>
      <c r="SIY55" s="43"/>
      <c r="SIZ55" s="43"/>
      <c r="SJA55" s="43"/>
      <c r="SJB55" s="43"/>
      <c r="SJC55" s="43"/>
      <c r="SJD55" s="43"/>
      <c r="SJE55" s="43"/>
      <c r="SJF55" s="43"/>
      <c r="SJG55" s="43"/>
      <c r="SJH55" s="43"/>
      <c r="SJI55" s="43"/>
      <c r="SJJ55" s="43"/>
      <c r="SJK55" s="43"/>
      <c r="SJL55" s="43"/>
      <c r="SJM55" s="43"/>
      <c r="SJN55" s="43"/>
      <c r="SJO55" s="43"/>
      <c r="SJP55" s="43"/>
      <c r="SJQ55" s="43"/>
      <c r="SJR55" s="43"/>
      <c r="SJS55" s="43"/>
      <c r="SJT55" s="43"/>
      <c r="SJU55" s="43"/>
      <c r="SJV55" s="43"/>
      <c r="SJW55" s="43"/>
      <c r="SJX55" s="43"/>
      <c r="SJY55" s="43"/>
      <c r="SJZ55" s="43"/>
      <c r="SKA55" s="43"/>
      <c r="SKB55" s="43"/>
      <c r="SKC55" s="43"/>
      <c r="SKD55" s="43"/>
      <c r="SKE55" s="43"/>
      <c r="SKF55" s="43"/>
      <c r="SKG55" s="43"/>
      <c r="SKH55" s="43"/>
      <c r="SKI55" s="43"/>
      <c r="SKJ55" s="43"/>
      <c r="SKK55" s="43"/>
      <c r="SKL55" s="43"/>
      <c r="SKM55" s="43"/>
      <c r="SKN55" s="43"/>
      <c r="SKO55" s="43"/>
      <c r="SKP55" s="43"/>
      <c r="SKQ55" s="43"/>
      <c r="SKR55" s="43"/>
      <c r="SKS55" s="43"/>
      <c r="SKT55" s="43"/>
      <c r="SKU55" s="43"/>
      <c r="SKV55" s="43"/>
      <c r="SKW55" s="43"/>
      <c r="SKX55" s="43"/>
      <c r="SKY55" s="43"/>
      <c r="SKZ55" s="43"/>
      <c r="SLA55" s="43"/>
      <c r="SLB55" s="43"/>
      <c r="SLC55" s="43"/>
      <c r="SLD55" s="43"/>
      <c r="SLE55" s="43"/>
      <c r="SLF55" s="43"/>
      <c r="SLG55" s="43"/>
      <c r="SLH55" s="43"/>
      <c r="SLI55" s="43"/>
      <c r="SLJ55" s="43"/>
      <c r="SLK55" s="43"/>
      <c r="SLL55" s="43"/>
      <c r="SLM55" s="43"/>
      <c r="SLN55" s="43"/>
      <c r="SLO55" s="43"/>
      <c r="SLP55" s="43"/>
      <c r="SLQ55" s="43"/>
      <c r="SLR55" s="43"/>
      <c r="SLS55" s="43"/>
      <c r="SLT55" s="43"/>
      <c r="SLU55" s="43"/>
      <c r="SLV55" s="43"/>
      <c r="SLW55" s="43"/>
      <c r="SLX55" s="43"/>
      <c r="SLY55" s="43"/>
      <c r="SLZ55" s="43"/>
      <c r="SMA55" s="43"/>
      <c r="SMB55" s="43"/>
      <c r="SMC55" s="43"/>
      <c r="SMD55" s="43"/>
      <c r="SME55" s="43"/>
      <c r="SMF55" s="43"/>
      <c r="SMG55" s="43"/>
      <c r="SMH55" s="43"/>
      <c r="SMI55" s="43"/>
      <c r="SMJ55" s="43"/>
      <c r="SMK55" s="43"/>
      <c r="SML55" s="43"/>
      <c r="SMM55" s="43"/>
      <c r="SMN55" s="43"/>
      <c r="SMO55" s="43"/>
      <c r="SMP55" s="43"/>
      <c r="SMQ55" s="43"/>
      <c r="SMR55" s="43"/>
      <c r="SMS55" s="43"/>
      <c r="SMT55" s="43"/>
      <c r="SMU55" s="43"/>
      <c r="SMV55" s="43"/>
      <c r="SMW55" s="43"/>
      <c r="SMX55" s="43"/>
      <c r="SMY55" s="43"/>
      <c r="SMZ55" s="43"/>
      <c r="SNA55" s="43"/>
      <c r="SNB55" s="43"/>
      <c r="SNC55" s="43"/>
      <c r="SND55" s="43"/>
      <c r="SNE55" s="43"/>
      <c r="SNF55" s="43"/>
      <c r="SNG55" s="43"/>
      <c r="SNH55" s="43"/>
      <c r="SNI55" s="43"/>
      <c r="SNJ55" s="43"/>
      <c r="SNK55" s="43"/>
      <c r="SNL55" s="43"/>
      <c r="SNM55" s="43"/>
      <c r="SNN55" s="43"/>
      <c r="SNO55" s="43"/>
      <c r="SNP55" s="43"/>
      <c r="SNQ55" s="43"/>
      <c r="SNR55" s="43"/>
      <c r="SNS55" s="43"/>
      <c r="SNT55" s="43"/>
      <c r="SNU55" s="43"/>
      <c r="SNV55" s="43"/>
      <c r="SNW55" s="43"/>
      <c r="SNX55" s="43"/>
      <c r="SNY55" s="43"/>
      <c r="SNZ55" s="43"/>
      <c r="SOA55" s="43"/>
      <c r="SOB55" s="43"/>
      <c r="SOC55" s="43"/>
      <c r="SOD55" s="43"/>
      <c r="SOE55" s="43"/>
      <c r="SOF55" s="43"/>
      <c r="SOG55" s="43"/>
      <c r="SOH55" s="43"/>
      <c r="SOI55" s="43"/>
      <c r="SOJ55" s="43"/>
      <c r="SOK55" s="43"/>
      <c r="SOL55" s="43"/>
      <c r="SOM55" s="43"/>
      <c r="SON55" s="43"/>
      <c r="SOO55" s="43"/>
      <c r="SOP55" s="43"/>
      <c r="SOQ55" s="43"/>
      <c r="SOR55" s="43"/>
      <c r="SOS55" s="43"/>
      <c r="SOT55" s="43"/>
      <c r="SOU55" s="43"/>
      <c r="SOV55" s="43"/>
      <c r="SOW55" s="43"/>
      <c r="SOX55" s="43"/>
      <c r="SOY55" s="43"/>
      <c r="SOZ55" s="43"/>
      <c r="SPA55" s="43"/>
      <c r="SPB55" s="43"/>
      <c r="SPC55" s="43"/>
      <c r="SPD55" s="43"/>
      <c r="SPE55" s="43"/>
      <c r="SPF55" s="43"/>
      <c r="SPG55" s="43"/>
      <c r="SPH55" s="43"/>
      <c r="SPI55" s="43"/>
      <c r="SPJ55" s="43"/>
      <c r="SPK55" s="43"/>
      <c r="SPL55" s="43"/>
      <c r="SPM55" s="43"/>
      <c r="SPN55" s="43"/>
      <c r="SPO55" s="43"/>
      <c r="SPP55" s="43"/>
      <c r="SPQ55" s="43"/>
      <c r="SPR55" s="43"/>
      <c r="SPS55" s="43"/>
      <c r="SPT55" s="43"/>
      <c r="SPU55" s="43"/>
      <c r="SPV55" s="43"/>
      <c r="SPW55" s="43"/>
      <c r="SPX55" s="43"/>
      <c r="SPY55" s="43"/>
      <c r="SPZ55" s="43"/>
      <c r="SQA55" s="43"/>
      <c r="SQB55" s="43"/>
      <c r="SQC55" s="43"/>
      <c r="SQD55" s="43"/>
      <c r="SQE55" s="43"/>
      <c r="SQF55" s="43"/>
      <c r="SQG55" s="43"/>
      <c r="SQH55" s="43"/>
      <c r="SQI55" s="43"/>
      <c r="SQJ55" s="43"/>
      <c r="SQK55" s="43"/>
      <c r="SQL55" s="43"/>
      <c r="SQM55" s="43"/>
      <c r="SQN55" s="43"/>
      <c r="SQO55" s="43"/>
      <c r="SQP55" s="43"/>
      <c r="SQQ55" s="43"/>
      <c r="SQR55" s="43"/>
      <c r="SQS55" s="43"/>
      <c r="SQT55" s="43"/>
      <c r="SQU55" s="43"/>
      <c r="SQV55" s="43"/>
      <c r="SQW55" s="43"/>
      <c r="SQX55" s="43"/>
      <c r="SQY55" s="43"/>
      <c r="SQZ55" s="43"/>
      <c r="SRA55" s="43"/>
      <c r="SRB55" s="43"/>
      <c r="SRC55" s="43"/>
      <c r="SRD55" s="43"/>
      <c r="SRE55" s="43"/>
      <c r="SRF55" s="43"/>
      <c r="SRG55" s="43"/>
      <c r="SRH55" s="43"/>
      <c r="SRI55" s="43"/>
      <c r="SRJ55" s="43"/>
      <c r="SRK55" s="43"/>
      <c r="SRL55" s="43"/>
      <c r="SRM55" s="43"/>
      <c r="SRN55" s="43"/>
      <c r="SRO55" s="43"/>
      <c r="SRP55" s="43"/>
      <c r="SRQ55" s="43"/>
      <c r="SRR55" s="43"/>
      <c r="SRS55" s="43"/>
      <c r="SRT55" s="43"/>
      <c r="SRU55" s="43"/>
      <c r="SRV55" s="43"/>
      <c r="SRW55" s="43"/>
      <c r="SRX55" s="43"/>
      <c r="SRY55" s="43"/>
      <c r="SRZ55" s="43"/>
      <c r="SSA55" s="43"/>
      <c r="SSB55" s="43"/>
      <c r="SSC55" s="43"/>
      <c r="SSD55" s="43"/>
      <c r="SSE55" s="43"/>
      <c r="SSF55" s="43"/>
      <c r="SSG55" s="43"/>
      <c r="SSH55" s="43"/>
      <c r="SSI55" s="43"/>
      <c r="SSJ55" s="43"/>
      <c r="SSK55" s="43"/>
      <c r="SSL55" s="43"/>
      <c r="SSM55" s="43"/>
      <c r="SSN55" s="43"/>
      <c r="SSO55" s="43"/>
      <c r="SSP55" s="43"/>
      <c r="SSQ55" s="43"/>
      <c r="SSR55" s="43"/>
      <c r="SSS55" s="43"/>
      <c r="SST55" s="43"/>
      <c r="SSU55" s="43"/>
      <c r="SSV55" s="43"/>
      <c r="SSW55" s="43"/>
      <c r="SSX55" s="43"/>
      <c r="SSY55" s="43"/>
      <c r="SSZ55" s="43"/>
      <c r="STA55" s="43"/>
      <c r="STB55" s="43"/>
      <c r="STC55" s="43"/>
      <c r="STD55" s="43"/>
      <c r="STE55" s="43"/>
      <c r="STF55" s="43"/>
      <c r="STG55" s="43"/>
      <c r="STH55" s="43"/>
      <c r="STI55" s="43"/>
      <c r="STJ55" s="43"/>
      <c r="STK55" s="43"/>
      <c r="STL55" s="43"/>
      <c r="STM55" s="43"/>
      <c r="STN55" s="43"/>
      <c r="STO55" s="43"/>
      <c r="STP55" s="43"/>
      <c r="STQ55" s="43"/>
      <c r="STR55" s="43"/>
      <c r="STS55" s="43"/>
      <c r="STT55" s="43"/>
      <c r="STU55" s="43"/>
      <c r="STV55" s="43"/>
      <c r="STW55" s="43"/>
      <c r="STX55" s="43"/>
      <c r="STY55" s="43"/>
      <c r="STZ55" s="43"/>
      <c r="SUA55" s="43"/>
      <c r="SUB55" s="43"/>
      <c r="SUC55" s="43"/>
      <c r="SUD55" s="43"/>
      <c r="SUE55" s="43"/>
      <c r="SUF55" s="43"/>
      <c r="SUG55" s="43"/>
      <c r="SUH55" s="43"/>
      <c r="SUI55" s="43"/>
      <c r="SUJ55" s="43"/>
      <c r="SUK55" s="43"/>
      <c r="SUL55" s="43"/>
      <c r="SUM55" s="43"/>
      <c r="SUN55" s="43"/>
      <c r="SUO55" s="43"/>
      <c r="SUP55" s="43"/>
      <c r="SUQ55" s="43"/>
      <c r="SUR55" s="43"/>
      <c r="SUS55" s="43"/>
      <c r="SUT55" s="43"/>
      <c r="SUU55" s="43"/>
      <c r="SUV55" s="43"/>
      <c r="SUW55" s="43"/>
      <c r="SUX55" s="43"/>
      <c r="SUY55" s="43"/>
      <c r="SUZ55" s="43"/>
      <c r="SVA55" s="43"/>
      <c r="SVB55" s="43"/>
      <c r="SVC55" s="43"/>
      <c r="SVD55" s="43"/>
      <c r="SVE55" s="43"/>
      <c r="SVF55" s="43"/>
      <c r="SVG55" s="43"/>
      <c r="SVH55" s="43"/>
      <c r="SVI55" s="43"/>
      <c r="SVJ55" s="43"/>
      <c r="SVK55" s="43"/>
      <c r="SVL55" s="43"/>
      <c r="SVM55" s="43"/>
      <c r="SVN55" s="43"/>
      <c r="SVO55" s="43"/>
      <c r="SVP55" s="43"/>
      <c r="SVQ55" s="43"/>
      <c r="SVR55" s="43"/>
      <c r="SVS55" s="43"/>
      <c r="SVT55" s="43"/>
      <c r="SVU55" s="43"/>
      <c r="SVV55" s="43"/>
      <c r="SVW55" s="43"/>
      <c r="SVX55" s="43"/>
      <c r="SVY55" s="43"/>
      <c r="SVZ55" s="43"/>
      <c r="SWA55" s="43"/>
      <c r="SWB55" s="43"/>
      <c r="SWC55" s="43"/>
      <c r="SWD55" s="43"/>
      <c r="SWE55" s="43"/>
      <c r="SWF55" s="43"/>
      <c r="SWG55" s="43"/>
      <c r="SWH55" s="43"/>
      <c r="SWI55" s="43"/>
      <c r="SWJ55" s="43"/>
      <c r="SWK55" s="43"/>
      <c r="SWL55" s="43"/>
      <c r="SWM55" s="43"/>
      <c r="SWN55" s="43"/>
      <c r="SWO55" s="43"/>
      <c r="SWP55" s="43"/>
      <c r="SWQ55" s="43"/>
      <c r="SWR55" s="43"/>
      <c r="SWS55" s="43"/>
      <c r="SWT55" s="43"/>
      <c r="SWU55" s="43"/>
      <c r="SWV55" s="43"/>
      <c r="SWW55" s="43"/>
      <c r="SWX55" s="43"/>
      <c r="SWY55" s="43"/>
      <c r="SWZ55" s="43"/>
      <c r="SXA55" s="43"/>
      <c r="SXB55" s="43"/>
      <c r="SXC55" s="43"/>
      <c r="SXD55" s="43"/>
      <c r="SXE55" s="43"/>
      <c r="SXF55" s="43"/>
      <c r="SXG55" s="43"/>
      <c r="SXH55" s="43"/>
      <c r="SXI55" s="43"/>
      <c r="SXJ55" s="43"/>
      <c r="SXK55" s="43"/>
      <c r="SXL55" s="43"/>
      <c r="SXM55" s="43"/>
      <c r="SXN55" s="43"/>
      <c r="SXO55" s="43"/>
      <c r="SXP55" s="43"/>
      <c r="SXQ55" s="43"/>
      <c r="SXR55" s="43"/>
      <c r="SXS55" s="43"/>
      <c r="SXT55" s="43"/>
      <c r="SXU55" s="43"/>
      <c r="SXV55" s="43"/>
      <c r="SXW55" s="43"/>
      <c r="SXX55" s="43"/>
      <c r="SXY55" s="43"/>
      <c r="SXZ55" s="43"/>
      <c r="SYA55" s="43"/>
      <c r="SYB55" s="43"/>
      <c r="SYC55" s="43"/>
      <c r="SYD55" s="43"/>
      <c r="SYE55" s="43"/>
      <c r="SYF55" s="43"/>
      <c r="SYG55" s="43"/>
      <c r="SYH55" s="43"/>
      <c r="SYI55" s="43"/>
      <c r="SYJ55" s="43"/>
      <c r="SYK55" s="43"/>
      <c r="SYL55" s="43"/>
      <c r="SYM55" s="43"/>
      <c r="SYN55" s="43"/>
      <c r="SYO55" s="43"/>
      <c r="SYP55" s="43"/>
      <c r="SYQ55" s="43"/>
      <c r="SYR55" s="43"/>
      <c r="SYS55" s="43"/>
      <c r="SYT55" s="43"/>
      <c r="SYU55" s="43"/>
      <c r="SYV55" s="43"/>
      <c r="SYW55" s="43"/>
      <c r="SYX55" s="43"/>
      <c r="SYY55" s="43"/>
      <c r="SYZ55" s="43"/>
      <c r="SZA55" s="43"/>
      <c r="SZB55" s="43"/>
      <c r="SZC55" s="43"/>
      <c r="SZD55" s="43"/>
      <c r="SZE55" s="43"/>
      <c r="SZF55" s="43"/>
      <c r="SZG55" s="43"/>
      <c r="SZH55" s="43"/>
      <c r="SZI55" s="43"/>
      <c r="SZJ55" s="43"/>
      <c r="SZK55" s="43"/>
      <c r="SZL55" s="43"/>
      <c r="SZM55" s="43"/>
      <c r="SZN55" s="43"/>
      <c r="SZO55" s="43"/>
      <c r="SZP55" s="43"/>
      <c r="SZQ55" s="43"/>
      <c r="SZR55" s="43"/>
      <c r="SZS55" s="43"/>
      <c r="SZT55" s="43"/>
      <c r="SZU55" s="43"/>
      <c r="SZV55" s="43"/>
      <c r="SZW55" s="43"/>
      <c r="SZX55" s="43"/>
      <c r="SZY55" s="43"/>
      <c r="SZZ55" s="43"/>
      <c r="TAA55" s="43"/>
      <c r="TAB55" s="43"/>
      <c r="TAC55" s="43"/>
      <c r="TAD55" s="43"/>
      <c r="TAE55" s="43"/>
      <c r="TAF55" s="43"/>
      <c r="TAG55" s="43"/>
      <c r="TAH55" s="43"/>
      <c r="TAI55" s="43"/>
      <c r="TAJ55" s="43"/>
      <c r="TAK55" s="43"/>
      <c r="TAL55" s="43"/>
      <c r="TAM55" s="43"/>
      <c r="TAN55" s="43"/>
      <c r="TAO55" s="43"/>
      <c r="TAP55" s="43"/>
      <c r="TAQ55" s="43"/>
      <c r="TAR55" s="43"/>
      <c r="TAS55" s="43"/>
      <c r="TAT55" s="43"/>
      <c r="TAU55" s="43"/>
      <c r="TAV55" s="43"/>
      <c r="TAW55" s="43"/>
      <c r="TAX55" s="43"/>
      <c r="TAY55" s="43"/>
      <c r="TAZ55" s="43"/>
      <c r="TBA55" s="43"/>
      <c r="TBB55" s="43"/>
      <c r="TBC55" s="43"/>
      <c r="TBD55" s="43"/>
      <c r="TBE55" s="43"/>
      <c r="TBF55" s="43"/>
      <c r="TBG55" s="43"/>
      <c r="TBH55" s="43"/>
      <c r="TBI55" s="43"/>
      <c r="TBJ55" s="43"/>
      <c r="TBK55" s="43"/>
      <c r="TBL55" s="43"/>
      <c r="TBM55" s="43"/>
      <c r="TBN55" s="43"/>
      <c r="TBO55" s="43"/>
      <c r="TBP55" s="43"/>
      <c r="TBQ55" s="43"/>
      <c r="TBR55" s="43"/>
      <c r="TBS55" s="43"/>
      <c r="TBT55" s="43"/>
      <c r="TBU55" s="43"/>
      <c r="TBV55" s="43"/>
      <c r="TBW55" s="43"/>
      <c r="TBX55" s="43"/>
      <c r="TBY55" s="43"/>
      <c r="TBZ55" s="43"/>
      <c r="TCA55" s="43"/>
      <c r="TCB55" s="43"/>
      <c r="TCC55" s="43"/>
      <c r="TCD55" s="43"/>
      <c r="TCE55" s="43"/>
      <c r="TCF55" s="43"/>
      <c r="TCG55" s="43"/>
      <c r="TCH55" s="43"/>
      <c r="TCI55" s="43"/>
      <c r="TCJ55" s="43"/>
      <c r="TCK55" s="43"/>
      <c r="TCL55" s="43"/>
      <c r="TCM55" s="43"/>
      <c r="TCN55" s="43"/>
      <c r="TCO55" s="43"/>
      <c r="TCP55" s="43"/>
      <c r="TCQ55" s="43"/>
      <c r="TCR55" s="43"/>
      <c r="TCS55" s="43"/>
      <c r="TCT55" s="43"/>
      <c r="TCU55" s="43"/>
      <c r="TCV55" s="43"/>
      <c r="TCW55" s="43"/>
      <c r="TCX55" s="43"/>
      <c r="TCY55" s="43"/>
      <c r="TCZ55" s="43"/>
      <c r="TDA55" s="43"/>
      <c r="TDB55" s="43"/>
      <c r="TDC55" s="43"/>
      <c r="TDD55" s="43"/>
      <c r="TDE55" s="43"/>
      <c r="TDF55" s="43"/>
      <c r="TDG55" s="43"/>
      <c r="TDH55" s="43"/>
      <c r="TDI55" s="43"/>
      <c r="TDJ55" s="43"/>
      <c r="TDK55" s="43"/>
      <c r="TDL55" s="43"/>
      <c r="TDM55" s="43"/>
      <c r="TDN55" s="43"/>
      <c r="TDO55" s="43"/>
      <c r="TDP55" s="43"/>
      <c r="TDQ55" s="43"/>
      <c r="TDR55" s="43"/>
      <c r="TDS55" s="43"/>
      <c r="TDT55" s="43"/>
      <c r="TDU55" s="43"/>
      <c r="TDV55" s="43"/>
      <c r="TDW55" s="43"/>
      <c r="TDX55" s="43"/>
      <c r="TDY55" s="43"/>
      <c r="TDZ55" s="43"/>
      <c r="TEA55" s="43"/>
      <c r="TEB55" s="43"/>
      <c r="TEC55" s="43"/>
      <c r="TED55" s="43"/>
      <c r="TEE55" s="43"/>
      <c r="TEF55" s="43"/>
      <c r="TEG55" s="43"/>
      <c r="TEH55" s="43"/>
      <c r="TEI55" s="43"/>
      <c r="TEJ55" s="43"/>
      <c r="TEK55" s="43"/>
      <c r="TEL55" s="43"/>
      <c r="TEM55" s="43"/>
      <c r="TEN55" s="43"/>
      <c r="TEO55" s="43"/>
      <c r="TEP55" s="43"/>
      <c r="TEQ55" s="43"/>
      <c r="TER55" s="43"/>
      <c r="TES55" s="43"/>
      <c r="TET55" s="43"/>
      <c r="TEU55" s="43"/>
      <c r="TEV55" s="43"/>
      <c r="TEW55" s="43"/>
      <c r="TEX55" s="43"/>
      <c r="TEY55" s="43"/>
      <c r="TEZ55" s="43"/>
      <c r="TFA55" s="43"/>
      <c r="TFB55" s="43"/>
      <c r="TFC55" s="43"/>
      <c r="TFD55" s="43"/>
      <c r="TFE55" s="43"/>
      <c r="TFF55" s="43"/>
      <c r="TFG55" s="43"/>
      <c r="TFH55" s="43"/>
      <c r="TFI55" s="43"/>
      <c r="TFJ55" s="43"/>
      <c r="TFK55" s="43"/>
      <c r="TFL55" s="43"/>
      <c r="TFM55" s="43"/>
      <c r="TFN55" s="43"/>
      <c r="TFO55" s="43"/>
      <c r="TFP55" s="43"/>
      <c r="TFQ55" s="43"/>
      <c r="TFR55" s="43"/>
      <c r="TFS55" s="43"/>
      <c r="TFT55" s="43"/>
      <c r="TFU55" s="43"/>
      <c r="TFV55" s="43"/>
      <c r="TFW55" s="43"/>
      <c r="TFX55" s="43"/>
      <c r="TFY55" s="43"/>
      <c r="TFZ55" s="43"/>
      <c r="TGA55" s="43"/>
      <c r="TGB55" s="43"/>
      <c r="TGC55" s="43"/>
      <c r="TGD55" s="43"/>
      <c r="TGE55" s="43"/>
      <c r="TGF55" s="43"/>
      <c r="TGG55" s="43"/>
      <c r="TGH55" s="43"/>
      <c r="TGI55" s="43"/>
      <c r="TGJ55" s="43"/>
      <c r="TGK55" s="43"/>
      <c r="TGL55" s="43"/>
      <c r="TGM55" s="43"/>
      <c r="TGN55" s="43"/>
      <c r="TGO55" s="43"/>
      <c r="TGP55" s="43"/>
      <c r="TGQ55" s="43"/>
      <c r="TGR55" s="43"/>
      <c r="TGS55" s="43"/>
      <c r="TGT55" s="43"/>
      <c r="TGU55" s="43"/>
      <c r="TGV55" s="43"/>
      <c r="TGW55" s="43"/>
      <c r="TGX55" s="43"/>
      <c r="TGY55" s="43"/>
      <c r="TGZ55" s="43"/>
      <c r="THA55" s="43"/>
      <c r="THB55" s="43"/>
      <c r="THC55" s="43"/>
      <c r="THD55" s="43"/>
      <c r="THE55" s="43"/>
      <c r="THF55" s="43"/>
      <c r="THG55" s="43"/>
      <c r="THH55" s="43"/>
      <c r="THI55" s="43"/>
      <c r="THJ55" s="43"/>
      <c r="THK55" s="43"/>
      <c r="THL55" s="43"/>
      <c r="THM55" s="43"/>
      <c r="THN55" s="43"/>
      <c r="THO55" s="43"/>
      <c r="THP55" s="43"/>
      <c r="THQ55" s="43"/>
      <c r="THR55" s="43"/>
      <c r="THS55" s="43"/>
      <c r="THT55" s="43"/>
      <c r="THU55" s="43"/>
      <c r="THV55" s="43"/>
      <c r="THW55" s="43"/>
      <c r="THX55" s="43"/>
      <c r="THY55" s="43"/>
      <c r="THZ55" s="43"/>
      <c r="TIA55" s="43"/>
      <c r="TIB55" s="43"/>
      <c r="TIC55" s="43"/>
      <c r="TID55" s="43"/>
      <c r="TIE55" s="43"/>
      <c r="TIF55" s="43"/>
      <c r="TIG55" s="43"/>
      <c r="TIH55" s="43"/>
      <c r="TII55" s="43"/>
      <c r="TIJ55" s="43"/>
      <c r="TIK55" s="43"/>
      <c r="TIL55" s="43"/>
      <c r="TIM55" s="43"/>
      <c r="TIN55" s="43"/>
      <c r="TIO55" s="43"/>
      <c r="TIP55" s="43"/>
      <c r="TIQ55" s="43"/>
      <c r="TIR55" s="43"/>
      <c r="TIS55" s="43"/>
      <c r="TIT55" s="43"/>
      <c r="TIU55" s="43"/>
      <c r="TIV55" s="43"/>
      <c r="TIW55" s="43"/>
      <c r="TIX55" s="43"/>
      <c r="TIY55" s="43"/>
      <c r="TIZ55" s="43"/>
      <c r="TJA55" s="43"/>
      <c r="TJB55" s="43"/>
      <c r="TJC55" s="43"/>
      <c r="TJD55" s="43"/>
      <c r="TJE55" s="43"/>
      <c r="TJF55" s="43"/>
      <c r="TJG55" s="43"/>
      <c r="TJH55" s="43"/>
      <c r="TJI55" s="43"/>
      <c r="TJJ55" s="43"/>
      <c r="TJK55" s="43"/>
      <c r="TJL55" s="43"/>
      <c r="TJM55" s="43"/>
      <c r="TJN55" s="43"/>
      <c r="TJO55" s="43"/>
      <c r="TJP55" s="43"/>
      <c r="TJQ55" s="43"/>
      <c r="TJR55" s="43"/>
      <c r="TJS55" s="43"/>
      <c r="TJT55" s="43"/>
      <c r="TJU55" s="43"/>
      <c r="TJV55" s="43"/>
      <c r="TJW55" s="43"/>
      <c r="TJX55" s="43"/>
      <c r="TJY55" s="43"/>
      <c r="TJZ55" s="43"/>
      <c r="TKA55" s="43"/>
      <c r="TKB55" s="43"/>
      <c r="TKC55" s="43"/>
      <c r="TKD55" s="43"/>
      <c r="TKE55" s="43"/>
      <c r="TKF55" s="43"/>
      <c r="TKG55" s="43"/>
      <c r="TKH55" s="43"/>
      <c r="TKI55" s="43"/>
      <c r="TKJ55" s="43"/>
      <c r="TKK55" s="43"/>
      <c r="TKL55" s="43"/>
      <c r="TKM55" s="43"/>
      <c r="TKN55" s="43"/>
      <c r="TKO55" s="43"/>
      <c r="TKP55" s="43"/>
      <c r="TKQ55" s="43"/>
      <c r="TKR55" s="43"/>
      <c r="TKS55" s="43"/>
      <c r="TKT55" s="43"/>
      <c r="TKU55" s="43"/>
      <c r="TKV55" s="43"/>
      <c r="TKW55" s="43"/>
      <c r="TKX55" s="43"/>
      <c r="TKY55" s="43"/>
      <c r="TKZ55" s="43"/>
      <c r="TLA55" s="43"/>
      <c r="TLB55" s="43"/>
      <c r="TLC55" s="43"/>
      <c r="TLD55" s="43"/>
      <c r="TLE55" s="43"/>
      <c r="TLF55" s="43"/>
      <c r="TLG55" s="43"/>
      <c r="TLH55" s="43"/>
      <c r="TLI55" s="43"/>
      <c r="TLJ55" s="43"/>
      <c r="TLK55" s="43"/>
      <c r="TLL55" s="43"/>
      <c r="TLM55" s="43"/>
      <c r="TLN55" s="43"/>
      <c r="TLO55" s="43"/>
      <c r="TLP55" s="43"/>
      <c r="TLQ55" s="43"/>
      <c r="TLR55" s="43"/>
      <c r="TLS55" s="43"/>
      <c r="TLT55" s="43"/>
      <c r="TLU55" s="43"/>
      <c r="TLV55" s="43"/>
      <c r="TLW55" s="43"/>
      <c r="TLX55" s="43"/>
      <c r="TLY55" s="43"/>
      <c r="TLZ55" s="43"/>
      <c r="TMA55" s="43"/>
      <c r="TMB55" s="43"/>
      <c r="TMC55" s="43"/>
      <c r="TMD55" s="43"/>
      <c r="TME55" s="43"/>
      <c r="TMF55" s="43"/>
      <c r="TMG55" s="43"/>
      <c r="TMH55" s="43"/>
      <c r="TMI55" s="43"/>
      <c r="TMJ55" s="43"/>
      <c r="TMK55" s="43"/>
      <c r="TML55" s="43"/>
      <c r="TMM55" s="43"/>
      <c r="TMN55" s="43"/>
      <c r="TMO55" s="43"/>
      <c r="TMP55" s="43"/>
      <c r="TMQ55" s="43"/>
      <c r="TMR55" s="43"/>
      <c r="TMS55" s="43"/>
      <c r="TMT55" s="43"/>
      <c r="TMU55" s="43"/>
      <c r="TMV55" s="43"/>
      <c r="TMW55" s="43"/>
      <c r="TMX55" s="43"/>
      <c r="TMY55" s="43"/>
      <c r="TMZ55" s="43"/>
      <c r="TNA55" s="43"/>
      <c r="TNB55" s="43"/>
      <c r="TNC55" s="43"/>
      <c r="TND55" s="43"/>
      <c r="TNE55" s="43"/>
      <c r="TNF55" s="43"/>
      <c r="TNG55" s="43"/>
      <c r="TNH55" s="43"/>
      <c r="TNI55" s="43"/>
      <c r="TNJ55" s="43"/>
      <c r="TNK55" s="43"/>
      <c r="TNL55" s="43"/>
      <c r="TNM55" s="43"/>
      <c r="TNN55" s="43"/>
      <c r="TNO55" s="43"/>
      <c r="TNP55" s="43"/>
      <c r="TNQ55" s="43"/>
      <c r="TNR55" s="43"/>
      <c r="TNS55" s="43"/>
      <c r="TNT55" s="43"/>
      <c r="TNU55" s="43"/>
      <c r="TNV55" s="43"/>
      <c r="TNW55" s="43"/>
      <c r="TNX55" s="43"/>
      <c r="TNY55" s="43"/>
      <c r="TNZ55" s="43"/>
      <c r="TOA55" s="43"/>
      <c r="TOB55" s="43"/>
      <c r="TOC55" s="43"/>
      <c r="TOD55" s="43"/>
      <c r="TOE55" s="43"/>
      <c r="TOF55" s="43"/>
      <c r="TOG55" s="43"/>
      <c r="TOH55" s="43"/>
      <c r="TOI55" s="43"/>
      <c r="TOJ55" s="43"/>
      <c r="TOK55" s="43"/>
      <c r="TOL55" s="43"/>
      <c r="TOM55" s="43"/>
      <c r="TON55" s="43"/>
      <c r="TOO55" s="43"/>
      <c r="TOP55" s="43"/>
      <c r="TOQ55" s="43"/>
      <c r="TOR55" s="43"/>
      <c r="TOS55" s="43"/>
      <c r="TOT55" s="43"/>
      <c r="TOU55" s="43"/>
      <c r="TOV55" s="43"/>
      <c r="TOW55" s="43"/>
      <c r="TOX55" s="43"/>
      <c r="TOY55" s="43"/>
      <c r="TOZ55" s="43"/>
      <c r="TPA55" s="43"/>
      <c r="TPB55" s="43"/>
      <c r="TPC55" s="43"/>
      <c r="TPD55" s="43"/>
      <c r="TPE55" s="43"/>
      <c r="TPF55" s="43"/>
      <c r="TPG55" s="43"/>
      <c r="TPH55" s="43"/>
      <c r="TPI55" s="43"/>
      <c r="TPJ55" s="43"/>
      <c r="TPK55" s="43"/>
      <c r="TPL55" s="43"/>
      <c r="TPM55" s="43"/>
      <c r="TPN55" s="43"/>
      <c r="TPO55" s="43"/>
      <c r="TPP55" s="43"/>
      <c r="TPQ55" s="43"/>
      <c r="TPR55" s="43"/>
      <c r="TPS55" s="43"/>
      <c r="TPT55" s="43"/>
      <c r="TPU55" s="43"/>
      <c r="TPV55" s="43"/>
      <c r="TPW55" s="43"/>
      <c r="TPX55" s="43"/>
      <c r="TPY55" s="43"/>
      <c r="TPZ55" s="43"/>
      <c r="TQA55" s="43"/>
      <c r="TQB55" s="43"/>
      <c r="TQC55" s="43"/>
      <c r="TQD55" s="43"/>
      <c r="TQE55" s="43"/>
      <c r="TQF55" s="43"/>
      <c r="TQG55" s="43"/>
      <c r="TQH55" s="43"/>
      <c r="TQI55" s="43"/>
      <c r="TQJ55" s="43"/>
      <c r="TQK55" s="43"/>
      <c r="TQL55" s="43"/>
      <c r="TQM55" s="43"/>
      <c r="TQN55" s="43"/>
      <c r="TQO55" s="43"/>
      <c r="TQP55" s="43"/>
      <c r="TQQ55" s="43"/>
      <c r="TQR55" s="43"/>
      <c r="TQS55" s="43"/>
      <c r="TQT55" s="43"/>
      <c r="TQU55" s="43"/>
      <c r="TQV55" s="43"/>
      <c r="TQW55" s="43"/>
      <c r="TQX55" s="43"/>
      <c r="TQY55" s="43"/>
      <c r="TQZ55" s="43"/>
      <c r="TRA55" s="43"/>
      <c r="TRB55" s="43"/>
      <c r="TRC55" s="43"/>
      <c r="TRD55" s="43"/>
      <c r="TRE55" s="43"/>
      <c r="TRF55" s="43"/>
      <c r="TRG55" s="43"/>
      <c r="TRH55" s="43"/>
      <c r="TRI55" s="43"/>
      <c r="TRJ55" s="43"/>
      <c r="TRK55" s="43"/>
      <c r="TRL55" s="43"/>
      <c r="TRM55" s="43"/>
      <c r="TRN55" s="43"/>
      <c r="TRO55" s="43"/>
      <c r="TRP55" s="43"/>
      <c r="TRQ55" s="43"/>
      <c r="TRR55" s="43"/>
      <c r="TRS55" s="43"/>
      <c r="TRT55" s="43"/>
      <c r="TRU55" s="43"/>
      <c r="TRV55" s="43"/>
      <c r="TRW55" s="43"/>
      <c r="TRX55" s="43"/>
      <c r="TRY55" s="43"/>
      <c r="TRZ55" s="43"/>
      <c r="TSA55" s="43"/>
      <c r="TSB55" s="43"/>
      <c r="TSC55" s="43"/>
      <c r="TSD55" s="43"/>
      <c r="TSE55" s="43"/>
      <c r="TSF55" s="43"/>
      <c r="TSG55" s="43"/>
      <c r="TSH55" s="43"/>
      <c r="TSI55" s="43"/>
      <c r="TSJ55" s="43"/>
      <c r="TSK55" s="43"/>
      <c r="TSL55" s="43"/>
      <c r="TSM55" s="43"/>
      <c r="TSN55" s="43"/>
      <c r="TSO55" s="43"/>
      <c r="TSP55" s="43"/>
      <c r="TSQ55" s="43"/>
      <c r="TSR55" s="43"/>
      <c r="TSS55" s="43"/>
      <c r="TST55" s="43"/>
      <c r="TSU55" s="43"/>
      <c r="TSV55" s="43"/>
      <c r="TSW55" s="43"/>
      <c r="TSX55" s="43"/>
      <c r="TSY55" s="43"/>
      <c r="TSZ55" s="43"/>
      <c r="TTA55" s="43"/>
      <c r="TTB55" s="43"/>
      <c r="TTC55" s="43"/>
      <c r="TTD55" s="43"/>
      <c r="TTE55" s="43"/>
      <c r="TTF55" s="43"/>
      <c r="TTG55" s="43"/>
      <c r="TTH55" s="43"/>
      <c r="TTI55" s="43"/>
      <c r="TTJ55" s="43"/>
      <c r="TTK55" s="43"/>
      <c r="TTL55" s="43"/>
      <c r="TTM55" s="43"/>
      <c r="TTN55" s="43"/>
      <c r="TTO55" s="43"/>
      <c r="TTP55" s="43"/>
      <c r="TTQ55" s="43"/>
      <c r="TTR55" s="43"/>
      <c r="TTS55" s="43"/>
      <c r="TTT55" s="43"/>
      <c r="TTU55" s="43"/>
      <c r="TTV55" s="43"/>
      <c r="TTW55" s="43"/>
      <c r="TTX55" s="43"/>
      <c r="TTY55" s="43"/>
      <c r="TTZ55" s="43"/>
      <c r="TUA55" s="43"/>
      <c r="TUB55" s="43"/>
      <c r="TUC55" s="43"/>
      <c r="TUD55" s="43"/>
      <c r="TUE55" s="43"/>
      <c r="TUF55" s="43"/>
      <c r="TUG55" s="43"/>
      <c r="TUH55" s="43"/>
      <c r="TUI55" s="43"/>
      <c r="TUJ55" s="43"/>
      <c r="TUK55" s="43"/>
      <c r="TUL55" s="43"/>
      <c r="TUM55" s="43"/>
      <c r="TUN55" s="43"/>
      <c r="TUO55" s="43"/>
      <c r="TUP55" s="43"/>
      <c r="TUQ55" s="43"/>
      <c r="TUR55" s="43"/>
      <c r="TUS55" s="43"/>
      <c r="TUT55" s="43"/>
      <c r="TUU55" s="43"/>
      <c r="TUV55" s="43"/>
      <c r="TUW55" s="43"/>
      <c r="TUX55" s="43"/>
      <c r="TUY55" s="43"/>
      <c r="TUZ55" s="43"/>
      <c r="TVA55" s="43"/>
      <c r="TVB55" s="43"/>
      <c r="TVC55" s="43"/>
      <c r="TVD55" s="43"/>
      <c r="TVE55" s="43"/>
      <c r="TVF55" s="43"/>
      <c r="TVG55" s="43"/>
      <c r="TVH55" s="43"/>
      <c r="TVI55" s="43"/>
      <c r="TVJ55" s="43"/>
      <c r="TVK55" s="43"/>
      <c r="TVL55" s="43"/>
      <c r="TVM55" s="43"/>
      <c r="TVN55" s="43"/>
      <c r="TVO55" s="43"/>
      <c r="TVP55" s="43"/>
      <c r="TVQ55" s="43"/>
      <c r="TVR55" s="43"/>
      <c r="TVS55" s="43"/>
      <c r="TVT55" s="43"/>
      <c r="TVU55" s="43"/>
      <c r="TVV55" s="43"/>
      <c r="TVW55" s="43"/>
      <c r="TVX55" s="43"/>
      <c r="TVY55" s="43"/>
      <c r="TVZ55" s="43"/>
      <c r="TWA55" s="43"/>
      <c r="TWB55" s="43"/>
      <c r="TWC55" s="43"/>
      <c r="TWD55" s="43"/>
      <c r="TWE55" s="43"/>
      <c r="TWF55" s="43"/>
      <c r="TWG55" s="43"/>
      <c r="TWH55" s="43"/>
      <c r="TWI55" s="43"/>
      <c r="TWJ55" s="43"/>
      <c r="TWK55" s="43"/>
      <c r="TWL55" s="43"/>
      <c r="TWM55" s="43"/>
      <c r="TWN55" s="43"/>
      <c r="TWO55" s="43"/>
      <c r="TWP55" s="43"/>
      <c r="TWQ55" s="43"/>
      <c r="TWR55" s="43"/>
      <c r="TWS55" s="43"/>
      <c r="TWT55" s="43"/>
      <c r="TWU55" s="43"/>
      <c r="TWV55" s="43"/>
      <c r="TWW55" s="43"/>
      <c r="TWX55" s="43"/>
      <c r="TWY55" s="43"/>
      <c r="TWZ55" s="43"/>
      <c r="TXA55" s="43"/>
      <c r="TXB55" s="43"/>
      <c r="TXC55" s="43"/>
      <c r="TXD55" s="43"/>
      <c r="TXE55" s="43"/>
      <c r="TXF55" s="43"/>
      <c r="TXG55" s="43"/>
      <c r="TXH55" s="43"/>
      <c r="TXI55" s="43"/>
      <c r="TXJ55" s="43"/>
      <c r="TXK55" s="43"/>
      <c r="TXL55" s="43"/>
      <c r="TXM55" s="43"/>
      <c r="TXN55" s="43"/>
      <c r="TXO55" s="43"/>
      <c r="TXP55" s="43"/>
      <c r="TXQ55" s="43"/>
      <c r="TXR55" s="43"/>
      <c r="TXS55" s="43"/>
      <c r="TXT55" s="43"/>
      <c r="TXU55" s="43"/>
      <c r="TXV55" s="43"/>
      <c r="TXW55" s="43"/>
      <c r="TXX55" s="43"/>
      <c r="TXY55" s="43"/>
      <c r="TXZ55" s="43"/>
      <c r="TYA55" s="43"/>
      <c r="TYB55" s="43"/>
      <c r="TYC55" s="43"/>
      <c r="TYD55" s="43"/>
      <c r="TYE55" s="43"/>
      <c r="TYF55" s="43"/>
      <c r="TYG55" s="43"/>
      <c r="TYH55" s="43"/>
      <c r="TYI55" s="43"/>
      <c r="TYJ55" s="43"/>
      <c r="TYK55" s="43"/>
      <c r="TYL55" s="43"/>
      <c r="TYM55" s="43"/>
      <c r="TYN55" s="43"/>
      <c r="TYO55" s="43"/>
      <c r="TYP55" s="43"/>
      <c r="TYQ55" s="43"/>
      <c r="TYR55" s="43"/>
      <c r="TYS55" s="43"/>
      <c r="TYT55" s="43"/>
      <c r="TYU55" s="43"/>
      <c r="TYV55" s="43"/>
      <c r="TYW55" s="43"/>
      <c r="TYX55" s="43"/>
      <c r="TYY55" s="43"/>
      <c r="TYZ55" s="43"/>
      <c r="TZA55" s="43"/>
      <c r="TZB55" s="43"/>
      <c r="TZC55" s="43"/>
      <c r="TZD55" s="43"/>
      <c r="TZE55" s="43"/>
      <c r="TZF55" s="43"/>
      <c r="TZG55" s="43"/>
      <c r="TZH55" s="43"/>
      <c r="TZI55" s="43"/>
      <c r="TZJ55" s="43"/>
      <c r="TZK55" s="43"/>
      <c r="TZL55" s="43"/>
      <c r="TZM55" s="43"/>
      <c r="TZN55" s="43"/>
      <c r="TZO55" s="43"/>
      <c r="TZP55" s="43"/>
      <c r="TZQ55" s="43"/>
      <c r="TZR55" s="43"/>
      <c r="TZS55" s="43"/>
      <c r="TZT55" s="43"/>
      <c r="TZU55" s="43"/>
      <c r="TZV55" s="43"/>
      <c r="TZW55" s="43"/>
      <c r="TZX55" s="43"/>
      <c r="TZY55" s="43"/>
      <c r="TZZ55" s="43"/>
      <c r="UAA55" s="43"/>
      <c r="UAB55" s="43"/>
      <c r="UAC55" s="43"/>
      <c r="UAD55" s="43"/>
      <c r="UAE55" s="43"/>
      <c r="UAF55" s="43"/>
      <c r="UAG55" s="43"/>
      <c r="UAH55" s="43"/>
      <c r="UAI55" s="43"/>
      <c r="UAJ55" s="43"/>
      <c r="UAK55" s="43"/>
      <c r="UAL55" s="43"/>
      <c r="UAM55" s="43"/>
      <c r="UAN55" s="43"/>
      <c r="UAO55" s="43"/>
      <c r="UAP55" s="43"/>
      <c r="UAQ55" s="43"/>
      <c r="UAR55" s="43"/>
      <c r="UAS55" s="43"/>
      <c r="UAT55" s="43"/>
      <c r="UAU55" s="43"/>
      <c r="UAV55" s="43"/>
      <c r="UAW55" s="43"/>
      <c r="UAX55" s="43"/>
      <c r="UAY55" s="43"/>
      <c r="UAZ55" s="43"/>
      <c r="UBA55" s="43"/>
      <c r="UBB55" s="43"/>
      <c r="UBC55" s="43"/>
      <c r="UBD55" s="43"/>
      <c r="UBE55" s="43"/>
      <c r="UBF55" s="43"/>
      <c r="UBG55" s="43"/>
      <c r="UBH55" s="43"/>
      <c r="UBI55" s="43"/>
      <c r="UBJ55" s="43"/>
      <c r="UBK55" s="43"/>
      <c r="UBL55" s="43"/>
      <c r="UBM55" s="43"/>
      <c r="UBN55" s="43"/>
      <c r="UBO55" s="43"/>
      <c r="UBP55" s="43"/>
      <c r="UBQ55" s="43"/>
      <c r="UBR55" s="43"/>
      <c r="UBS55" s="43"/>
      <c r="UBT55" s="43"/>
      <c r="UBU55" s="43"/>
      <c r="UBV55" s="43"/>
      <c r="UBW55" s="43"/>
      <c r="UBX55" s="43"/>
      <c r="UBY55" s="43"/>
      <c r="UBZ55" s="43"/>
      <c r="UCA55" s="43"/>
      <c r="UCB55" s="43"/>
      <c r="UCC55" s="43"/>
      <c r="UCD55" s="43"/>
      <c r="UCE55" s="43"/>
      <c r="UCF55" s="43"/>
      <c r="UCG55" s="43"/>
      <c r="UCH55" s="43"/>
      <c r="UCI55" s="43"/>
      <c r="UCJ55" s="43"/>
      <c r="UCK55" s="43"/>
      <c r="UCL55" s="43"/>
      <c r="UCM55" s="43"/>
      <c r="UCN55" s="43"/>
      <c r="UCO55" s="43"/>
      <c r="UCP55" s="43"/>
      <c r="UCQ55" s="43"/>
      <c r="UCR55" s="43"/>
      <c r="UCS55" s="43"/>
      <c r="UCT55" s="43"/>
      <c r="UCU55" s="43"/>
      <c r="UCV55" s="43"/>
      <c r="UCW55" s="43"/>
      <c r="UCX55" s="43"/>
      <c r="UCY55" s="43"/>
      <c r="UCZ55" s="43"/>
      <c r="UDA55" s="43"/>
      <c r="UDB55" s="43"/>
      <c r="UDC55" s="43"/>
      <c r="UDD55" s="43"/>
      <c r="UDE55" s="43"/>
      <c r="UDF55" s="43"/>
      <c r="UDG55" s="43"/>
      <c r="UDH55" s="43"/>
      <c r="UDI55" s="43"/>
      <c r="UDJ55" s="43"/>
      <c r="UDK55" s="43"/>
      <c r="UDL55" s="43"/>
      <c r="UDM55" s="43"/>
      <c r="UDN55" s="43"/>
      <c r="UDO55" s="43"/>
      <c r="UDP55" s="43"/>
      <c r="UDQ55" s="43"/>
      <c r="UDR55" s="43"/>
      <c r="UDS55" s="43"/>
      <c r="UDT55" s="43"/>
      <c r="UDU55" s="43"/>
      <c r="UDV55" s="43"/>
      <c r="UDW55" s="43"/>
      <c r="UDX55" s="43"/>
      <c r="UDY55" s="43"/>
      <c r="UDZ55" s="43"/>
      <c r="UEA55" s="43"/>
      <c r="UEB55" s="43"/>
      <c r="UEC55" s="43"/>
      <c r="UED55" s="43"/>
      <c r="UEE55" s="43"/>
      <c r="UEF55" s="43"/>
      <c r="UEG55" s="43"/>
      <c r="UEH55" s="43"/>
      <c r="UEI55" s="43"/>
      <c r="UEJ55" s="43"/>
      <c r="UEK55" s="43"/>
      <c r="UEL55" s="43"/>
      <c r="UEM55" s="43"/>
      <c r="UEN55" s="43"/>
      <c r="UEO55" s="43"/>
      <c r="UEP55" s="43"/>
      <c r="UEQ55" s="43"/>
      <c r="UER55" s="43"/>
      <c r="UES55" s="43"/>
      <c r="UET55" s="43"/>
      <c r="UEU55" s="43"/>
      <c r="UEV55" s="43"/>
      <c r="UEW55" s="43"/>
      <c r="UEX55" s="43"/>
      <c r="UEY55" s="43"/>
      <c r="UEZ55" s="43"/>
      <c r="UFA55" s="43"/>
      <c r="UFB55" s="43"/>
      <c r="UFC55" s="43"/>
      <c r="UFD55" s="43"/>
      <c r="UFE55" s="43"/>
      <c r="UFF55" s="43"/>
      <c r="UFG55" s="43"/>
      <c r="UFH55" s="43"/>
      <c r="UFI55" s="43"/>
      <c r="UFJ55" s="43"/>
      <c r="UFK55" s="43"/>
      <c r="UFL55" s="43"/>
      <c r="UFM55" s="43"/>
      <c r="UFN55" s="43"/>
      <c r="UFO55" s="43"/>
      <c r="UFP55" s="43"/>
      <c r="UFQ55" s="43"/>
      <c r="UFR55" s="43"/>
      <c r="UFS55" s="43"/>
      <c r="UFT55" s="43"/>
      <c r="UFU55" s="43"/>
      <c r="UFV55" s="43"/>
      <c r="UFW55" s="43"/>
      <c r="UFX55" s="43"/>
      <c r="UFY55" s="43"/>
      <c r="UFZ55" s="43"/>
      <c r="UGA55" s="43"/>
      <c r="UGB55" s="43"/>
      <c r="UGC55" s="43"/>
      <c r="UGD55" s="43"/>
      <c r="UGE55" s="43"/>
      <c r="UGF55" s="43"/>
      <c r="UGG55" s="43"/>
      <c r="UGH55" s="43"/>
      <c r="UGI55" s="43"/>
      <c r="UGJ55" s="43"/>
      <c r="UGK55" s="43"/>
      <c r="UGL55" s="43"/>
      <c r="UGM55" s="43"/>
      <c r="UGN55" s="43"/>
      <c r="UGO55" s="43"/>
      <c r="UGP55" s="43"/>
      <c r="UGQ55" s="43"/>
      <c r="UGR55" s="43"/>
      <c r="UGS55" s="43"/>
      <c r="UGT55" s="43"/>
      <c r="UGU55" s="43"/>
      <c r="UGV55" s="43"/>
      <c r="UGW55" s="43"/>
      <c r="UGX55" s="43"/>
      <c r="UGY55" s="43"/>
      <c r="UGZ55" s="43"/>
      <c r="UHA55" s="43"/>
      <c r="UHB55" s="43"/>
      <c r="UHC55" s="43"/>
      <c r="UHD55" s="43"/>
      <c r="UHE55" s="43"/>
      <c r="UHF55" s="43"/>
      <c r="UHG55" s="43"/>
      <c r="UHH55" s="43"/>
      <c r="UHI55" s="43"/>
      <c r="UHJ55" s="43"/>
      <c r="UHK55" s="43"/>
      <c r="UHL55" s="43"/>
      <c r="UHM55" s="43"/>
      <c r="UHN55" s="43"/>
      <c r="UHO55" s="43"/>
      <c r="UHP55" s="43"/>
      <c r="UHQ55" s="43"/>
      <c r="UHR55" s="43"/>
      <c r="UHS55" s="43"/>
      <c r="UHT55" s="43"/>
      <c r="UHU55" s="43"/>
      <c r="UHV55" s="43"/>
      <c r="UHW55" s="43"/>
      <c r="UHX55" s="43"/>
      <c r="UHY55" s="43"/>
      <c r="UHZ55" s="43"/>
      <c r="UIA55" s="43"/>
      <c r="UIB55" s="43"/>
      <c r="UIC55" s="43"/>
      <c r="UID55" s="43"/>
      <c r="UIE55" s="43"/>
      <c r="UIF55" s="43"/>
      <c r="UIG55" s="43"/>
      <c r="UIH55" s="43"/>
      <c r="UII55" s="43"/>
      <c r="UIJ55" s="43"/>
      <c r="UIK55" s="43"/>
      <c r="UIL55" s="43"/>
      <c r="UIM55" s="43"/>
      <c r="UIN55" s="43"/>
      <c r="UIO55" s="43"/>
      <c r="UIP55" s="43"/>
      <c r="UIQ55" s="43"/>
      <c r="UIR55" s="43"/>
      <c r="UIS55" s="43"/>
      <c r="UIT55" s="43"/>
      <c r="UIU55" s="43"/>
      <c r="UIV55" s="43"/>
      <c r="UIW55" s="43"/>
      <c r="UIX55" s="43"/>
      <c r="UIY55" s="43"/>
      <c r="UIZ55" s="43"/>
      <c r="UJA55" s="43"/>
      <c r="UJB55" s="43"/>
      <c r="UJC55" s="43"/>
      <c r="UJD55" s="43"/>
      <c r="UJE55" s="43"/>
      <c r="UJF55" s="43"/>
      <c r="UJG55" s="43"/>
      <c r="UJH55" s="43"/>
      <c r="UJI55" s="43"/>
      <c r="UJJ55" s="43"/>
      <c r="UJK55" s="43"/>
      <c r="UJL55" s="43"/>
      <c r="UJM55" s="43"/>
      <c r="UJN55" s="43"/>
      <c r="UJO55" s="43"/>
      <c r="UJP55" s="43"/>
      <c r="UJQ55" s="43"/>
      <c r="UJR55" s="43"/>
      <c r="UJS55" s="43"/>
      <c r="UJT55" s="43"/>
      <c r="UJU55" s="43"/>
      <c r="UJV55" s="43"/>
      <c r="UJW55" s="43"/>
      <c r="UJX55" s="43"/>
      <c r="UJY55" s="43"/>
      <c r="UJZ55" s="43"/>
      <c r="UKA55" s="43"/>
      <c r="UKB55" s="43"/>
      <c r="UKC55" s="43"/>
      <c r="UKD55" s="43"/>
      <c r="UKE55" s="43"/>
      <c r="UKF55" s="43"/>
      <c r="UKG55" s="43"/>
      <c r="UKH55" s="43"/>
      <c r="UKI55" s="43"/>
      <c r="UKJ55" s="43"/>
      <c r="UKK55" s="43"/>
      <c r="UKL55" s="43"/>
      <c r="UKM55" s="43"/>
      <c r="UKN55" s="43"/>
      <c r="UKO55" s="43"/>
      <c r="UKP55" s="43"/>
      <c r="UKQ55" s="43"/>
      <c r="UKR55" s="43"/>
      <c r="UKS55" s="43"/>
      <c r="UKT55" s="43"/>
      <c r="UKU55" s="43"/>
      <c r="UKV55" s="43"/>
      <c r="UKW55" s="43"/>
      <c r="UKX55" s="43"/>
      <c r="UKY55" s="43"/>
      <c r="UKZ55" s="43"/>
      <c r="ULA55" s="43"/>
      <c r="ULB55" s="43"/>
      <c r="ULC55" s="43"/>
      <c r="ULD55" s="43"/>
      <c r="ULE55" s="43"/>
      <c r="ULF55" s="43"/>
      <c r="ULG55" s="43"/>
      <c r="ULH55" s="43"/>
      <c r="ULI55" s="43"/>
      <c r="ULJ55" s="43"/>
      <c r="ULK55" s="43"/>
      <c r="ULL55" s="43"/>
      <c r="ULM55" s="43"/>
      <c r="ULN55" s="43"/>
      <c r="ULO55" s="43"/>
      <c r="ULP55" s="43"/>
      <c r="ULQ55" s="43"/>
      <c r="ULR55" s="43"/>
      <c r="ULS55" s="43"/>
      <c r="ULT55" s="43"/>
      <c r="ULU55" s="43"/>
      <c r="ULV55" s="43"/>
      <c r="ULW55" s="43"/>
      <c r="ULX55" s="43"/>
      <c r="ULY55" s="43"/>
      <c r="ULZ55" s="43"/>
      <c r="UMA55" s="43"/>
      <c r="UMB55" s="43"/>
      <c r="UMC55" s="43"/>
      <c r="UMD55" s="43"/>
      <c r="UME55" s="43"/>
      <c r="UMF55" s="43"/>
      <c r="UMG55" s="43"/>
      <c r="UMH55" s="43"/>
      <c r="UMI55" s="43"/>
      <c r="UMJ55" s="43"/>
      <c r="UMK55" s="43"/>
      <c r="UML55" s="43"/>
      <c r="UMM55" s="43"/>
      <c r="UMN55" s="43"/>
      <c r="UMO55" s="43"/>
      <c r="UMP55" s="43"/>
      <c r="UMQ55" s="43"/>
      <c r="UMR55" s="43"/>
      <c r="UMS55" s="43"/>
      <c r="UMT55" s="43"/>
      <c r="UMU55" s="43"/>
      <c r="UMV55" s="43"/>
      <c r="UMW55" s="43"/>
      <c r="UMX55" s="43"/>
      <c r="UMY55" s="43"/>
      <c r="UMZ55" s="43"/>
      <c r="UNA55" s="43"/>
      <c r="UNB55" s="43"/>
      <c r="UNC55" s="43"/>
      <c r="UND55" s="43"/>
      <c r="UNE55" s="43"/>
      <c r="UNF55" s="43"/>
      <c r="UNG55" s="43"/>
      <c r="UNH55" s="43"/>
      <c r="UNI55" s="43"/>
      <c r="UNJ55" s="43"/>
      <c r="UNK55" s="43"/>
      <c r="UNL55" s="43"/>
      <c r="UNM55" s="43"/>
      <c r="UNN55" s="43"/>
      <c r="UNO55" s="43"/>
      <c r="UNP55" s="43"/>
      <c r="UNQ55" s="43"/>
      <c r="UNR55" s="43"/>
      <c r="UNS55" s="43"/>
      <c r="UNT55" s="43"/>
      <c r="UNU55" s="43"/>
      <c r="UNV55" s="43"/>
      <c r="UNW55" s="43"/>
      <c r="UNX55" s="43"/>
      <c r="UNY55" s="43"/>
      <c r="UNZ55" s="43"/>
      <c r="UOA55" s="43"/>
      <c r="UOB55" s="43"/>
      <c r="UOC55" s="43"/>
      <c r="UOD55" s="43"/>
      <c r="UOE55" s="43"/>
      <c r="UOF55" s="43"/>
      <c r="UOG55" s="43"/>
      <c r="UOH55" s="43"/>
      <c r="UOI55" s="43"/>
      <c r="UOJ55" s="43"/>
      <c r="UOK55" s="43"/>
      <c r="UOL55" s="43"/>
      <c r="UOM55" s="43"/>
      <c r="UON55" s="43"/>
      <c r="UOO55" s="43"/>
      <c r="UOP55" s="43"/>
      <c r="UOQ55" s="43"/>
      <c r="UOR55" s="43"/>
      <c r="UOS55" s="43"/>
      <c r="UOT55" s="43"/>
      <c r="UOU55" s="43"/>
      <c r="UOV55" s="43"/>
      <c r="UOW55" s="43"/>
      <c r="UOX55" s="43"/>
      <c r="UOY55" s="43"/>
      <c r="UOZ55" s="43"/>
      <c r="UPA55" s="43"/>
      <c r="UPB55" s="43"/>
      <c r="UPC55" s="43"/>
      <c r="UPD55" s="43"/>
      <c r="UPE55" s="43"/>
      <c r="UPF55" s="43"/>
      <c r="UPG55" s="43"/>
      <c r="UPH55" s="43"/>
      <c r="UPI55" s="43"/>
      <c r="UPJ55" s="43"/>
      <c r="UPK55" s="43"/>
      <c r="UPL55" s="43"/>
      <c r="UPM55" s="43"/>
      <c r="UPN55" s="43"/>
      <c r="UPO55" s="43"/>
      <c r="UPP55" s="43"/>
      <c r="UPQ55" s="43"/>
      <c r="UPR55" s="43"/>
      <c r="UPS55" s="43"/>
      <c r="UPT55" s="43"/>
      <c r="UPU55" s="43"/>
      <c r="UPV55" s="43"/>
      <c r="UPW55" s="43"/>
      <c r="UPX55" s="43"/>
      <c r="UPY55" s="43"/>
      <c r="UPZ55" s="43"/>
      <c r="UQA55" s="43"/>
      <c r="UQB55" s="43"/>
      <c r="UQC55" s="43"/>
      <c r="UQD55" s="43"/>
      <c r="UQE55" s="43"/>
      <c r="UQF55" s="43"/>
      <c r="UQG55" s="43"/>
      <c r="UQH55" s="43"/>
      <c r="UQI55" s="43"/>
      <c r="UQJ55" s="43"/>
      <c r="UQK55" s="43"/>
      <c r="UQL55" s="43"/>
      <c r="UQM55" s="43"/>
      <c r="UQN55" s="43"/>
      <c r="UQO55" s="43"/>
      <c r="UQP55" s="43"/>
      <c r="UQQ55" s="43"/>
      <c r="UQR55" s="43"/>
      <c r="UQS55" s="43"/>
      <c r="UQT55" s="43"/>
      <c r="UQU55" s="43"/>
      <c r="UQV55" s="43"/>
      <c r="UQW55" s="43"/>
      <c r="UQX55" s="43"/>
      <c r="UQY55" s="43"/>
      <c r="UQZ55" s="43"/>
      <c r="URA55" s="43"/>
      <c r="URB55" s="43"/>
      <c r="URC55" s="43"/>
      <c r="URD55" s="43"/>
      <c r="URE55" s="43"/>
      <c r="URF55" s="43"/>
      <c r="URG55" s="43"/>
      <c r="URH55" s="43"/>
      <c r="URI55" s="43"/>
      <c r="URJ55" s="43"/>
      <c r="URK55" s="43"/>
      <c r="URL55" s="43"/>
      <c r="URM55" s="43"/>
      <c r="URN55" s="43"/>
      <c r="URO55" s="43"/>
      <c r="URP55" s="43"/>
      <c r="URQ55" s="43"/>
      <c r="URR55" s="43"/>
      <c r="URS55" s="43"/>
      <c r="URT55" s="43"/>
      <c r="URU55" s="43"/>
      <c r="URV55" s="43"/>
      <c r="URW55" s="43"/>
      <c r="URX55" s="43"/>
      <c r="URY55" s="43"/>
      <c r="URZ55" s="43"/>
      <c r="USA55" s="43"/>
      <c r="USB55" s="43"/>
      <c r="USC55" s="43"/>
      <c r="USD55" s="43"/>
      <c r="USE55" s="43"/>
      <c r="USF55" s="43"/>
      <c r="USG55" s="43"/>
      <c r="USH55" s="43"/>
      <c r="USI55" s="43"/>
      <c r="USJ55" s="43"/>
      <c r="USK55" s="43"/>
      <c r="USL55" s="43"/>
      <c r="USM55" s="43"/>
      <c r="USN55" s="43"/>
      <c r="USO55" s="43"/>
      <c r="USP55" s="43"/>
      <c r="USQ55" s="43"/>
      <c r="USR55" s="43"/>
      <c r="USS55" s="43"/>
      <c r="UST55" s="43"/>
      <c r="USU55" s="43"/>
      <c r="USV55" s="43"/>
      <c r="USW55" s="43"/>
      <c r="USX55" s="43"/>
      <c r="USY55" s="43"/>
      <c r="USZ55" s="43"/>
      <c r="UTA55" s="43"/>
      <c r="UTB55" s="43"/>
      <c r="UTC55" s="43"/>
      <c r="UTD55" s="43"/>
      <c r="UTE55" s="43"/>
      <c r="UTF55" s="43"/>
      <c r="UTG55" s="43"/>
      <c r="UTH55" s="43"/>
      <c r="UTI55" s="43"/>
      <c r="UTJ55" s="43"/>
      <c r="UTK55" s="43"/>
      <c r="UTL55" s="43"/>
      <c r="UTM55" s="43"/>
      <c r="UTN55" s="43"/>
      <c r="UTO55" s="43"/>
      <c r="UTP55" s="43"/>
      <c r="UTQ55" s="43"/>
      <c r="UTR55" s="43"/>
      <c r="UTS55" s="43"/>
      <c r="UTT55" s="43"/>
      <c r="UTU55" s="43"/>
      <c r="UTV55" s="43"/>
      <c r="UTW55" s="43"/>
      <c r="UTX55" s="43"/>
      <c r="UTY55" s="43"/>
      <c r="UTZ55" s="43"/>
      <c r="UUA55" s="43"/>
      <c r="UUB55" s="43"/>
      <c r="UUC55" s="43"/>
      <c r="UUD55" s="43"/>
      <c r="UUE55" s="43"/>
      <c r="UUF55" s="43"/>
      <c r="UUG55" s="43"/>
      <c r="UUH55" s="43"/>
      <c r="UUI55" s="43"/>
      <c r="UUJ55" s="43"/>
      <c r="UUK55" s="43"/>
      <c r="UUL55" s="43"/>
      <c r="UUM55" s="43"/>
      <c r="UUN55" s="43"/>
      <c r="UUO55" s="43"/>
      <c r="UUP55" s="43"/>
      <c r="UUQ55" s="43"/>
      <c r="UUR55" s="43"/>
      <c r="UUS55" s="43"/>
      <c r="UUT55" s="43"/>
      <c r="UUU55" s="43"/>
      <c r="UUV55" s="43"/>
      <c r="UUW55" s="43"/>
      <c r="UUX55" s="43"/>
      <c r="UUY55" s="43"/>
      <c r="UUZ55" s="43"/>
      <c r="UVA55" s="43"/>
      <c r="UVB55" s="43"/>
      <c r="UVC55" s="43"/>
      <c r="UVD55" s="43"/>
      <c r="UVE55" s="43"/>
      <c r="UVF55" s="43"/>
      <c r="UVG55" s="43"/>
      <c r="UVH55" s="43"/>
      <c r="UVI55" s="43"/>
      <c r="UVJ55" s="43"/>
      <c r="UVK55" s="43"/>
      <c r="UVL55" s="43"/>
      <c r="UVM55" s="43"/>
      <c r="UVN55" s="43"/>
      <c r="UVO55" s="43"/>
      <c r="UVP55" s="43"/>
      <c r="UVQ55" s="43"/>
      <c r="UVR55" s="43"/>
      <c r="UVS55" s="43"/>
      <c r="UVT55" s="43"/>
      <c r="UVU55" s="43"/>
      <c r="UVV55" s="43"/>
      <c r="UVW55" s="43"/>
      <c r="UVX55" s="43"/>
      <c r="UVY55" s="43"/>
      <c r="UVZ55" s="43"/>
      <c r="UWA55" s="43"/>
      <c r="UWB55" s="43"/>
      <c r="UWC55" s="43"/>
      <c r="UWD55" s="43"/>
      <c r="UWE55" s="43"/>
      <c r="UWF55" s="43"/>
      <c r="UWG55" s="43"/>
      <c r="UWH55" s="43"/>
      <c r="UWI55" s="43"/>
      <c r="UWJ55" s="43"/>
      <c r="UWK55" s="43"/>
      <c r="UWL55" s="43"/>
      <c r="UWM55" s="43"/>
      <c r="UWN55" s="43"/>
      <c r="UWO55" s="43"/>
      <c r="UWP55" s="43"/>
      <c r="UWQ55" s="43"/>
      <c r="UWR55" s="43"/>
      <c r="UWS55" s="43"/>
      <c r="UWT55" s="43"/>
      <c r="UWU55" s="43"/>
      <c r="UWV55" s="43"/>
      <c r="UWW55" s="43"/>
      <c r="UWX55" s="43"/>
      <c r="UWY55" s="43"/>
      <c r="UWZ55" s="43"/>
      <c r="UXA55" s="43"/>
      <c r="UXB55" s="43"/>
      <c r="UXC55" s="43"/>
      <c r="UXD55" s="43"/>
      <c r="UXE55" s="43"/>
      <c r="UXF55" s="43"/>
      <c r="UXG55" s="43"/>
      <c r="UXH55" s="43"/>
      <c r="UXI55" s="43"/>
      <c r="UXJ55" s="43"/>
      <c r="UXK55" s="43"/>
      <c r="UXL55" s="43"/>
      <c r="UXM55" s="43"/>
      <c r="UXN55" s="43"/>
      <c r="UXO55" s="43"/>
      <c r="UXP55" s="43"/>
      <c r="UXQ55" s="43"/>
      <c r="UXR55" s="43"/>
      <c r="UXS55" s="43"/>
      <c r="UXT55" s="43"/>
      <c r="UXU55" s="43"/>
      <c r="UXV55" s="43"/>
      <c r="UXW55" s="43"/>
      <c r="UXX55" s="43"/>
      <c r="UXY55" s="43"/>
      <c r="UXZ55" s="43"/>
      <c r="UYA55" s="43"/>
      <c r="UYB55" s="43"/>
      <c r="UYC55" s="43"/>
      <c r="UYD55" s="43"/>
      <c r="UYE55" s="43"/>
      <c r="UYF55" s="43"/>
      <c r="UYG55" s="43"/>
      <c r="UYH55" s="43"/>
      <c r="UYI55" s="43"/>
      <c r="UYJ55" s="43"/>
      <c r="UYK55" s="43"/>
      <c r="UYL55" s="43"/>
      <c r="UYM55" s="43"/>
      <c r="UYN55" s="43"/>
      <c r="UYO55" s="43"/>
      <c r="UYP55" s="43"/>
      <c r="UYQ55" s="43"/>
      <c r="UYR55" s="43"/>
      <c r="UYS55" s="43"/>
      <c r="UYT55" s="43"/>
      <c r="UYU55" s="43"/>
      <c r="UYV55" s="43"/>
      <c r="UYW55" s="43"/>
      <c r="UYX55" s="43"/>
      <c r="UYY55" s="43"/>
      <c r="UYZ55" s="43"/>
      <c r="UZA55" s="43"/>
      <c r="UZB55" s="43"/>
      <c r="UZC55" s="43"/>
      <c r="UZD55" s="43"/>
      <c r="UZE55" s="43"/>
      <c r="UZF55" s="43"/>
      <c r="UZG55" s="43"/>
      <c r="UZH55" s="43"/>
      <c r="UZI55" s="43"/>
      <c r="UZJ55" s="43"/>
      <c r="UZK55" s="43"/>
      <c r="UZL55" s="43"/>
      <c r="UZM55" s="43"/>
      <c r="UZN55" s="43"/>
      <c r="UZO55" s="43"/>
      <c r="UZP55" s="43"/>
      <c r="UZQ55" s="43"/>
      <c r="UZR55" s="43"/>
      <c r="UZS55" s="43"/>
      <c r="UZT55" s="43"/>
      <c r="UZU55" s="43"/>
      <c r="UZV55" s="43"/>
      <c r="UZW55" s="43"/>
      <c r="UZX55" s="43"/>
      <c r="UZY55" s="43"/>
      <c r="UZZ55" s="43"/>
      <c r="VAA55" s="43"/>
      <c r="VAB55" s="43"/>
      <c r="VAC55" s="43"/>
      <c r="VAD55" s="43"/>
      <c r="VAE55" s="43"/>
      <c r="VAF55" s="43"/>
      <c r="VAG55" s="43"/>
      <c r="VAH55" s="43"/>
      <c r="VAI55" s="43"/>
      <c r="VAJ55" s="43"/>
      <c r="VAK55" s="43"/>
      <c r="VAL55" s="43"/>
      <c r="VAM55" s="43"/>
      <c r="VAN55" s="43"/>
      <c r="VAO55" s="43"/>
      <c r="VAP55" s="43"/>
      <c r="VAQ55" s="43"/>
      <c r="VAR55" s="43"/>
      <c r="VAS55" s="43"/>
      <c r="VAT55" s="43"/>
      <c r="VAU55" s="43"/>
      <c r="VAV55" s="43"/>
      <c r="VAW55" s="43"/>
      <c r="VAX55" s="43"/>
      <c r="VAY55" s="43"/>
      <c r="VAZ55" s="43"/>
      <c r="VBA55" s="43"/>
      <c r="VBB55" s="43"/>
      <c r="VBC55" s="43"/>
      <c r="VBD55" s="43"/>
      <c r="VBE55" s="43"/>
      <c r="VBF55" s="43"/>
      <c r="VBG55" s="43"/>
      <c r="VBH55" s="43"/>
      <c r="VBI55" s="43"/>
      <c r="VBJ55" s="43"/>
      <c r="VBK55" s="43"/>
      <c r="VBL55" s="43"/>
      <c r="VBM55" s="43"/>
      <c r="VBN55" s="43"/>
      <c r="VBO55" s="43"/>
      <c r="VBP55" s="43"/>
      <c r="VBQ55" s="43"/>
      <c r="VBR55" s="43"/>
      <c r="VBS55" s="43"/>
      <c r="VBT55" s="43"/>
      <c r="VBU55" s="43"/>
      <c r="VBV55" s="43"/>
      <c r="VBW55" s="43"/>
      <c r="VBX55" s="43"/>
      <c r="VBY55" s="43"/>
      <c r="VBZ55" s="43"/>
      <c r="VCA55" s="43"/>
      <c r="VCB55" s="43"/>
      <c r="VCC55" s="43"/>
      <c r="VCD55" s="43"/>
      <c r="VCE55" s="43"/>
      <c r="VCF55" s="43"/>
      <c r="VCG55" s="43"/>
      <c r="VCH55" s="43"/>
      <c r="VCI55" s="43"/>
      <c r="VCJ55" s="43"/>
      <c r="VCK55" s="43"/>
      <c r="VCL55" s="43"/>
      <c r="VCM55" s="43"/>
      <c r="VCN55" s="43"/>
      <c r="VCO55" s="43"/>
      <c r="VCP55" s="43"/>
      <c r="VCQ55" s="43"/>
      <c r="VCR55" s="43"/>
      <c r="VCS55" s="43"/>
      <c r="VCT55" s="43"/>
      <c r="VCU55" s="43"/>
      <c r="VCV55" s="43"/>
      <c r="VCW55" s="43"/>
      <c r="VCX55" s="43"/>
      <c r="VCY55" s="43"/>
      <c r="VCZ55" s="43"/>
      <c r="VDA55" s="43"/>
      <c r="VDB55" s="43"/>
      <c r="VDC55" s="43"/>
      <c r="VDD55" s="43"/>
      <c r="VDE55" s="43"/>
      <c r="VDF55" s="43"/>
      <c r="VDG55" s="43"/>
      <c r="VDH55" s="43"/>
      <c r="VDI55" s="43"/>
      <c r="VDJ55" s="43"/>
      <c r="VDK55" s="43"/>
      <c r="VDL55" s="43"/>
      <c r="VDM55" s="43"/>
      <c r="VDN55" s="43"/>
      <c r="VDO55" s="43"/>
      <c r="VDP55" s="43"/>
      <c r="VDQ55" s="43"/>
      <c r="VDR55" s="43"/>
      <c r="VDS55" s="43"/>
      <c r="VDT55" s="43"/>
      <c r="VDU55" s="43"/>
      <c r="VDV55" s="43"/>
      <c r="VDW55" s="43"/>
      <c r="VDX55" s="43"/>
      <c r="VDY55" s="43"/>
      <c r="VDZ55" s="43"/>
      <c r="VEA55" s="43"/>
      <c r="VEB55" s="43"/>
      <c r="VEC55" s="43"/>
      <c r="VED55" s="43"/>
      <c r="VEE55" s="43"/>
      <c r="VEF55" s="43"/>
      <c r="VEG55" s="43"/>
      <c r="VEH55" s="43"/>
      <c r="VEI55" s="43"/>
      <c r="VEJ55" s="43"/>
      <c r="VEK55" s="43"/>
      <c r="VEL55" s="43"/>
      <c r="VEM55" s="43"/>
      <c r="VEN55" s="43"/>
      <c r="VEO55" s="43"/>
      <c r="VEP55" s="43"/>
      <c r="VEQ55" s="43"/>
      <c r="VER55" s="43"/>
      <c r="VES55" s="43"/>
      <c r="VET55" s="43"/>
      <c r="VEU55" s="43"/>
      <c r="VEV55" s="43"/>
      <c r="VEW55" s="43"/>
      <c r="VEX55" s="43"/>
      <c r="VEY55" s="43"/>
      <c r="VEZ55" s="43"/>
      <c r="VFA55" s="43"/>
      <c r="VFB55" s="43"/>
      <c r="VFC55" s="43"/>
      <c r="VFD55" s="43"/>
      <c r="VFE55" s="43"/>
      <c r="VFF55" s="43"/>
      <c r="VFG55" s="43"/>
      <c r="VFH55" s="43"/>
      <c r="VFI55" s="43"/>
      <c r="VFJ55" s="43"/>
      <c r="VFK55" s="43"/>
      <c r="VFL55" s="43"/>
      <c r="VFM55" s="43"/>
      <c r="VFN55" s="43"/>
      <c r="VFO55" s="43"/>
      <c r="VFP55" s="43"/>
      <c r="VFQ55" s="43"/>
      <c r="VFR55" s="43"/>
      <c r="VFS55" s="43"/>
      <c r="VFT55" s="43"/>
      <c r="VFU55" s="43"/>
      <c r="VFV55" s="43"/>
      <c r="VFW55" s="43"/>
      <c r="VFX55" s="43"/>
      <c r="VFY55" s="43"/>
      <c r="VFZ55" s="43"/>
      <c r="VGA55" s="43"/>
      <c r="VGB55" s="43"/>
      <c r="VGC55" s="43"/>
      <c r="VGD55" s="43"/>
      <c r="VGE55" s="43"/>
      <c r="VGF55" s="43"/>
      <c r="VGG55" s="43"/>
      <c r="VGH55" s="43"/>
      <c r="VGI55" s="43"/>
      <c r="VGJ55" s="43"/>
      <c r="VGK55" s="43"/>
      <c r="VGL55" s="43"/>
      <c r="VGM55" s="43"/>
      <c r="VGN55" s="43"/>
      <c r="VGO55" s="43"/>
      <c r="VGP55" s="43"/>
      <c r="VGQ55" s="43"/>
      <c r="VGR55" s="43"/>
      <c r="VGS55" s="43"/>
      <c r="VGT55" s="43"/>
      <c r="VGU55" s="43"/>
      <c r="VGV55" s="43"/>
      <c r="VGW55" s="43"/>
      <c r="VGX55" s="43"/>
      <c r="VGY55" s="43"/>
      <c r="VGZ55" s="43"/>
      <c r="VHA55" s="43"/>
      <c r="VHB55" s="43"/>
      <c r="VHC55" s="43"/>
      <c r="VHD55" s="43"/>
      <c r="VHE55" s="43"/>
      <c r="VHF55" s="43"/>
      <c r="VHG55" s="43"/>
      <c r="VHH55" s="43"/>
      <c r="VHI55" s="43"/>
      <c r="VHJ55" s="43"/>
      <c r="VHK55" s="43"/>
      <c r="VHL55" s="43"/>
      <c r="VHM55" s="43"/>
      <c r="VHN55" s="43"/>
      <c r="VHO55" s="43"/>
      <c r="VHP55" s="43"/>
      <c r="VHQ55" s="43"/>
      <c r="VHR55" s="43"/>
      <c r="VHS55" s="43"/>
      <c r="VHT55" s="43"/>
      <c r="VHU55" s="43"/>
      <c r="VHV55" s="43"/>
      <c r="VHW55" s="43"/>
      <c r="VHX55" s="43"/>
      <c r="VHY55" s="43"/>
      <c r="VHZ55" s="43"/>
      <c r="VIA55" s="43"/>
      <c r="VIB55" s="43"/>
      <c r="VIC55" s="43"/>
      <c r="VID55" s="43"/>
      <c r="VIE55" s="43"/>
      <c r="VIF55" s="43"/>
      <c r="VIG55" s="43"/>
      <c r="VIH55" s="43"/>
      <c r="VII55" s="43"/>
      <c r="VIJ55" s="43"/>
      <c r="VIK55" s="43"/>
      <c r="VIL55" s="43"/>
      <c r="VIM55" s="43"/>
      <c r="VIN55" s="43"/>
      <c r="VIO55" s="43"/>
      <c r="VIP55" s="43"/>
      <c r="VIQ55" s="43"/>
      <c r="VIR55" s="43"/>
      <c r="VIS55" s="43"/>
      <c r="VIT55" s="43"/>
      <c r="VIU55" s="43"/>
      <c r="VIV55" s="43"/>
      <c r="VIW55" s="43"/>
      <c r="VIX55" s="43"/>
      <c r="VIY55" s="43"/>
      <c r="VIZ55" s="43"/>
      <c r="VJA55" s="43"/>
      <c r="VJB55" s="43"/>
      <c r="VJC55" s="43"/>
      <c r="VJD55" s="43"/>
      <c r="VJE55" s="43"/>
      <c r="VJF55" s="43"/>
      <c r="VJG55" s="43"/>
      <c r="VJH55" s="43"/>
      <c r="VJI55" s="43"/>
      <c r="VJJ55" s="43"/>
      <c r="VJK55" s="43"/>
      <c r="VJL55" s="43"/>
      <c r="VJM55" s="43"/>
      <c r="VJN55" s="43"/>
      <c r="VJO55" s="43"/>
      <c r="VJP55" s="43"/>
      <c r="VJQ55" s="43"/>
      <c r="VJR55" s="43"/>
      <c r="VJS55" s="43"/>
      <c r="VJT55" s="43"/>
      <c r="VJU55" s="43"/>
      <c r="VJV55" s="43"/>
      <c r="VJW55" s="43"/>
      <c r="VJX55" s="43"/>
      <c r="VJY55" s="43"/>
      <c r="VJZ55" s="43"/>
      <c r="VKA55" s="43"/>
      <c r="VKB55" s="43"/>
      <c r="VKC55" s="43"/>
      <c r="VKD55" s="43"/>
      <c r="VKE55" s="43"/>
      <c r="VKF55" s="43"/>
      <c r="VKG55" s="43"/>
      <c r="VKH55" s="43"/>
      <c r="VKI55" s="43"/>
      <c r="VKJ55" s="43"/>
      <c r="VKK55" s="43"/>
      <c r="VKL55" s="43"/>
      <c r="VKM55" s="43"/>
      <c r="VKN55" s="43"/>
      <c r="VKO55" s="43"/>
      <c r="VKP55" s="43"/>
      <c r="VKQ55" s="43"/>
      <c r="VKR55" s="43"/>
      <c r="VKS55" s="43"/>
      <c r="VKT55" s="43"/>
      <c r="VKU55" s="43"/>
      <c r="VKV55" s="43"/>
      <c r="VKW55" s="43"/>
      <c r="VKX55" s="43"/>
      <c r="VKY55" s="43"/>
      <c r="VKZ55" s="43"/>
      <c r="VLA55" s="43"/>
      <c r="VLB55" s="43"/>
      <c r="VLC55" s="43"/>
      <c r="VLD55" s="43"/>
      <c r="VLE55" s="43"/>
      <c r="VLF55" s="43"/>
      <c r="VLG55" s="43"/>
      <c r="VLH55" s="43"/>
      <c r="VLI55" s="43"/>
      <c r="VLJ55" s="43"/>
      <c r="VLK55" s="43"/>
      <c r="VLL55" s="43"/>
      <c r="VLM55" s="43"/>
      <c r="VLN55" s="43"/>
      <c r="VLO55" s="43"/>
      <c r="VLP55" s="43"/>
      <c r="VLQ55" s="43"/>
      <c r="VLR55" s="43"/>
      <c r="VLS55" s="43"/>
      <c r="VLT55" s="43"/>
      <c r="VLU55" s="43"/>
      <c r="VLV55" s="43"/>
      <c r="VLW55" s="43"/>
      <c r="VLX55" s="43"/>
      <c r="VLY55" s="43"/>
      <c r="VLZ55" s="43"/>
      <c r="VMA55" s="43"/>
      <c r="VMB55" s="43"/>
      <c r="VMC55" s="43"/>
      <c r="VMD55" s="43"/>
      <c r="VME55" s="43"/>
      <c r="VMF55" s="43"/>
      <c r="VMG55" s="43"/>
      <c r="VMH55" s="43"/>
      <c r="VMI55" s="43"/>
      <c r="VMJ55" s="43"/>
      <c r="VMK55" s="43"/>
      <c r="VML55" s="43"/>
      <c r="VMM55" s="43"/>
      <c r="VMN55" s="43"/>
      <c r="VMO55" s="43"/>
      <c r="VMP55" s="43"/>
      <c r="VMQ55" s="43"/>
      <c r="VMR55" s="43"/>
      <c r="VMS55" s="43"/>
      <c r="VMT55" s="43"/>
      <c r="VMU55" s="43"/>
      <c r="VMV55" s="43"/>
      <c r="VMW55" s="43"/>
      <c r="VMX55" s="43"/>
      <c r="VMY55" s="43"/>
      <c r="VMZ55" s="43"/>
      <c r="VNA55" s="43"/>
      <c r="VNB55" s="43"/>
      <c r="VNC55" s="43"/>
      <c r="VND55" s="43"/>
      <c r="VNE55" s="43"/>
      <c r="VNF55" s="43"/>
      <c r="VNG55" s="43"/>
      <c r="VNH55" s="43"/>
      <c r="VNI55" s="43"/>
      <c r="VNJ55" s="43"/>
      <c r="VNK55" s="43"/>
      <c r="VNL55" s="43"/>
      <c r="VNM55" s="43"/>
      <c r="VNN55" s="43"/>
      <c r="VNO55" s="43"/>
      <c r="VNP55" s="43"/>
      <c r="VNQ55" s="43"/>
      <c r="VNR55" s="43"/>
      <c r="VNS55" s="43"/>
      <c r="VNT55" s="43"/>
      <c r="VNU55" s="43"/>
      <c r="VNV55" s="43"/>
      <c r="VNW55" s="43"/>
      <c r="VNX55" s="43"/>
      <c r="VNY55" s="43"/>
      <c r="VNZ55" s="43"/>
      <c r="VOA55" s="43"/>
      <c r="VOB55" s="43"/>
      <c r="VOC55" s="43"/>
      <c r="VOD55" s="43"/>
      <c r="VOE55" s="43"/>
      <c r="VOF55" s="43"/>
      <c r="VOG55" s="43"/>
      <c r="VOH55" s="43"/>
      <c r="VOI55" s="43"/>
      <c r="VOJ55" s="43"/>
      <c r="VOK55" s="43"/>
      <c r="VOL55" s="43"/>
      <c r="VOM55" s="43"/>
      <c r="VON55" s="43"/>
      <c r="VOO55" s="43"/>
      <c r="VOP55" s="43"/>
      <c r="VOQ55" s="43"/>
      <c r="VOR55" s="43"/>
      <c r="VOS55" s="43"/>
      <c r="VOT55" s="43"/>
      <c r="VOU55" s="43"/>
      <c r="VOV55" s="43"/>
      <c r="VOW55" s="43"/>
      <c r="VOX55" s="43"/>
      <c r="VOY55" s="43"/>
      <c r="VOZ55" s="43"/>
      <c r="VPA55" s="43"/>
      <c r="VPB55" s="43"/>
      <c r="VPC55" s="43"/>
      <c r="VPD55" s="43"/>
      <c r="VPE55" s="43"/>
      <c r="VPF55" s="43"/>
      <c r="VPG55" s="43"/>
      <c r="VPH55" s="43"/>
      <c r="VPI55" s="43"/>
      <c r="VPJ55" s="43"/>
      <c r="VPK55" s="43"/>
      <c r="VPL55" s="43"/>
      <c r="VPM55" s="43"/>
      <c r="VPN55" s="43"/>
      <c r="VPO55" s="43"/>
      <c r="VPP55" s="43"/>
      <c r="VPQ55" s="43"/>
      <c r="VPR55" s="43"/>
      <c r="VPS55" s="43"/>
      <c r="VPT55" s="43"/>
      <c r="VPU55" s="43"/>
      <c r="VPV55" s="43"/>
      <c r="VPW55" s="43"/>
      <c r="VPX55" s="43"/>
      <c r="VPY55" s="43"/>
      <c r="VPZ55" s="43"/>
      <c r="VQA55" s="43"/>
      <c r="VQB55" s="43"/>
      <c r="VQC55" s="43"/>
      <c r="VQD55" s="43"/>
      <c r="VQE55" s="43"/>
      <c r="VQF55" s="43"/>
      <c r="VQG55" s="43"/>
      <c r="VQH55" s="43"/>
      <c r="VQI55" s="43"/>
      <c r="VQJ55" s="43"/>
      <c r="VQK55" s="43"/>
      <c r="VQL55" s="43"/>
      <c r="VQM55" s="43"/>
      <c r="VQN55" s="43"/>
      <c r="VQO55" s="43"/>
      <c r="VQP55" s="43"/>
      <c r="VQQ55" s="43"/>
      <c r="VQR55" s="43"/>
      <c r="VQS55" s="43"/>
      <c r="VQT55" s="43"/>
      <c r="VQU55" s="43"/>
      <c r="VQV55" s="43"/>
      <c r="VQW55" s="43"/>
      <c r="VQX55" s="43"/>
      <c r="VQY55" s="43"/>
      <c r="VQZ55" s="43"/>
      <c r="VRA55" s="43"/>
      <c r="VRB55" s="43"/>
      <c r="VRC55" s="43"/>
      <c r="VRD55" s="43"/>
      <c r="VRE55" s="43"/>
      <c r="VRF55" s="43"/>
      <c r="VRG55" s="43"/>
      <c r="VRH55" s="43"/>
      <c r="VRI55" s="43"/>
      <c r="VRJ55" s="43"/>
      <c r="VRK55" s="43"/>
      <c r="VRL55" s="43"/>
      <c r="VRM55" s="43"/>
      <c r="VRN55" s="43"/>
      <c r="VRO55" s="43"/>
      <c r="VRP55" s="43"/>
      <c r="VRQ55" s="43"/>
      <c r="VRR55" s="43"/>
      <c r="VRS55" s="43"/>
      <c r="VRT55" s="43"/>
      <c r="VRU55" s="43"/>
      <c r="VRV55" s="43"/>
      <c r="VRW55" s="43"/>
      <c r="VRX55" s="43"/>
      <c r="VRY55" s="43"/>
      <c r="VRZ55" s="43"/>
      <c r="VSA55" s="43"/>
      <c r="VSB55" s="43"/>
      <c r="VSC55" s="43"/>
      <c r="VSD55" s="43"/>
      <c r="VSE55" s="43"/>
      <c r="VSF55" s="43"/>
      <c r="VSG55" s="43"/>
      <c r="VSH55" s="43"/>
      <c r="VSI55" s="43"/>
      <c r="VSJ55" s="43"/>
      <c r="VSK55" s="43"/>
      <c r="VSL55" s="43"/>
      <c r="VSM55" s="43"/>
      <c r="VSN55" s="43"/>
      <c r="VSO55" s="43"/>
      <c r="VSP55" s="43"/>
      <c r="VSQ55" s="43"/>
      <c r="VSR55" s="43"/>
      <c r="VSS55" s="43"/>
      <c r="VST55" s="43"/>
      <c r="VSU55" s="43"/>
      <c r="VSV55" s="43"/>
      <c r="VSW55" s="43"/>
      <c r="VSX55" s="43"/>
      <c r="VSY55" s="43"/>
      <c r="VSZ55" s="43"/>
      <c r="VTA55" s="43"/>
      <c r="VTB55" s="43"/>
      <c r="VTC55" s="43"/>
      <c r="VTD55" s="43"/>
      <c r="VTE55" s="43"/>
      <c r="VTF55" s="43"/>
      <c r="VTG55" s="43"/>
      <c r="VTH55" s="43"/>
      <c r="VTI55" s="43"/>
      <c r="VTJ55" s="43"/>
      <c r="VTK55" s="43"/>
      <c r="VTL55" s="43"/>
      <c r="VTM55" s="43"/>
      <c r="VTN55" s="43"/>
      <c r="VTO55" s="43"/>
      <c r="VTP55" s="43"/>
      <c r="VTQ55" s="43"/>
      <c r="VTR55" s="43"/>
      <c r="VTS55" s="43"/>
      <c r="VTT55" s="43"/>
      <c r="VTU55" s="43"/>
      <c r="VTV55" s="43"/>
      <c r="VTW55" s="43"/>
      <c r="VTX55" s="43"/>
      <c r="VTY55" s="43"/>
      <c r="VTZ55" s="43"/>
      <c r="VUA55" s="43"/>
      <c r="VUB55" s="43"/>
      <c r="VUC55" s="43"/>
      <c r="VUD55" s="43"/>
      <c r="VUE55" s="43"/>
      <c r="VUF55" s="43"/>
      <c r="VUG55" s="43"/>
      <c r="VUH55" s="43"/>
      <c r="VUI55" s="43"/>
      <c r="VUJ55" s="43"/>
      <c r="VUK55" s="43"/>
      <c r="VUL55" s="43"/>
      <c r="VUM55" s="43"/>
      <c r="VUN55" s="43"/>
      <c r="VUO55" s="43"/>
      <c r="VUP55" s="43"/>
      <c r="VUQ55" s="43"/>
      <c r="VUR55" s="43"/>
      <c r="VUS55" s="43"/>
      <c r="VUT55" s="43"/>
      <c r="VUU55" s="43"/>
      <c r="VUV55" s="43"/>
      <c r="VUW55" s="43"/>
      <c r="VUX55" s="43"/>
      <c r="VUY55" s="43"/>
      <c r="VUZ55" s="43"/>
      <c r="VVA55" s="43"/>
      <c r="VVB55" s="43"/>
      <c r="VVC55" s="43"/>
      <c r="VVD55" s="43"/>
      <c r="VVE55" s="43"/>
      <c r="VVF55" s="43"/>
      <c r="VVG55" s="43"/>
      <c r="VVH55" s="43"/>
      <c r="VVI55" s="43"/>
      <c r="VVJ55" s="43"/>
      <c r="VVK55" s="43"/>
      <c r="VVL55" s="43"/>
      <c r="VVM55" s="43"/>
      <c r="VVN55" s="43"/>
      <c r="VVO55" s="43"/>
      <c r="VVP55" s="43"/>
      <c r="VVQ55" s="43"/>
      <c r="VVR55" s="43"/>
      <c r="VVS55" s="43"/>
      <c r="VVT55" s="43"/>
      <c r="VVU55" s="43"/>
      <c r="VVV55" s="43"/>
      <c r="VVW55" s="43"/>
      <c r="VVX55" s="43"/>
      <c r="VVY55" s="43"/>
      <c r="VVZ55" s="43"/>
      <c r="VWA55" s="43"/>
      <c r="VWB55" s="43"/>
      <c r="VWC55" s="43"/>
      <c r="VWD55" s="43"/>
      <c r="VWE55" s="43"/>
      <c r="VWF55" s="43"/>
      <c r="VWG55" s="43"/>
      <c r="VWH55" s="43"/>
      <c r="VWI55" s="43"/>
      <c r="VWJ55" s="43"/>
      <c r="VWK55" s="43"/>
      <c r="VWL55" s="43"/>
      <c r="VWM55" s="43"/>
      <c r="VWN55" s="43"/>
      <c r="VWO55" s="43"/>
      <c r="VWP55" s="43"/>
      <c r="VWQ55" s="43"/>
      <c r="VWR55" s="43"/>
      <c r="VWS55" s="43"/>
      <c r="VWT55" s="43"/>
      <c r="VWU55" s="43"/>
      <c r="VWV55" s="43"/>
      <c r="VWW55" s="43"/>
      <c r="VWX55" s="43"/>
      <c r="VWY55" s="43"/>
      <c r="VWZ55" s="43"/>
      <c r="VXA55" s="43"/>
      <c r="VXB55" s="43"/>
      <c r="VXC55" s="43"/>
      <c r="VXD55" s="43"/>
      <c r="VXE55" s="43"/>
      <c r="VXF55" s="43"/>
      <c r="VXG55" s="43"/>
      <c r="VXH55" s="43"/>
      <c r="VXI55" s="43"/>
      <c r="VXJ55" s="43"/>
      <c r="VXK55" s="43"/>
      <c r="VXL55" s="43"/>
      <c r="VXM55" s="43"/>
      <c r="VXN55" s="43"/>
      <c r="VXO55" s="43"/>
      <c r="VXP55" s="43"/>
      <c r="VXQ55" s="43"/>
      <c r="VXR55" s="43"/>
      <c r="VXS55" s="43"/>
      <c r="VXT55" s="43"/>
      <c r="VXU55" s="43"/>
      <c r="VXV55" s="43"/>
      <c r="VXW55" s="43"/>
      <c r="VXX55" s="43"/>
      <c r="VXY55" s="43"/>
      <c r="VXZ55" s="43"/>
      <c r="VYA55" s="43"/>
      <c r="VYB55" s="43"/>
      <c r="VYC55" s="43"/>
      <c r="VYD55" s="43"/>
      <c r="VYE55" s="43"/>
      <c r="VYF55" s="43"/>
      <c r="VYG55" s="43"/>
      <c r="VYH55" s="43"/>
      <c r="VYI55" s="43"/>
      <c r="VYJ55" s="43"/>
      <c r="VYK55" s="43"/>
      <c r="VYL55" s="43"/>
      <c r="VYM55" s="43"/>
      <c r="VYN55" s="43"/>
      <c r="VYO55" s="43"/>
      <c r="VYP55" s="43"/>
      <c r="VYQ55" s="43"/>
      <c r="VYR55" s="43"/>
      <c r="VYS55" s="43"/>
      <c r="VYT55" s="43"/>
      <c r="VYU55" s="43"/>
      <c r="VYV55" s="43"/>
      <c r="VYW55" s="43"/>
      <c r="VYX55" s="43"/>
      <c r="VYY55" s="43"/>
      <c r="VYZ55" s="43"/>
      <c r="VZA55" s="43"/>
      <c r="VZB55" s="43"/>
      <c r="VZC55" s="43"/>
      <c r="VZD55" s="43"/>
      <c r="VZE55" s="43"/>
      <c r="VZF55" s="43"/>
      <c r="VZG55" s="43"/>
      <c r="VZH55" s="43"/>
      <c r="VZI55" s="43"/>
      <c r="VZJ55" s="43"/>
      <c r="VZK55" s="43"/>
      <c r="VZL55" s="43"/>
      <c r="VZM55" s="43"/>
      <c r="VZN55" s="43"/>
      <c r="VZO55" s="43"/>
      <c r="VZP55" s="43"/>
      <c r="VZQ55" s="43"/>
      <c r="VZR55" s="43"/>
      <c r="VZS55" s="43"/>
      <c r="VZT55" s="43"/>
      <c r="VZU55" s="43"/>
      <c r="VZV55" s="43"/>
      <c r="VZW55" s="43"/>
      <c r="VZX55" s="43"/>
      <c r="VZY55" s="43"/>
      <c r="VZZ55" s="43"/>
      <c r="WAA55" s="43"/>
      <c r="WAB55" s="43"/>
      <c r="WAC55" s="43"/>
      <c r="WAD55" s="43"/>
      <c r="WAE55" s="43"/>
      <c r="WAF55" s="43"/>
      <c r="WAG55" s="43"/>
      <c r="WAH55" s="43"/>
      <c r="WAI55" s="43"/>
      <c r="WAJ55" s="43"/>
      <c r="WAK55" s="43"/>
      <c r="WAL55" s="43"/>
      <c r="WAM55" s="43"/>
      <c r="WAN55" s="43"/>
      <c r="WAO55" s="43"/>
      <c r="WAP55" s="43"/>
      <c r="WAQ55" s="43"/>
      <c r="WAR55" s="43"/>
      <c r="WAS55" s="43"/>
      <c r="WAT55" s="43"/>
      <c r="WAU55" s="43"/>
      <c r="WAV55" s="43"/>
      <c r="WAW55" s="43"/>
      <c r="WAX55" s="43"/>
      <c r="WAY55" s="43"/>
      <c r="WAZ55" s="43"/>
      <c r="WBA55" s="43"/>
      <c r="WBB55" s="43"/>
      <c r="WBC55" s="43"/>
      <c r="WBD55" s="43"/>
      <c r="WBE55" s="43"/>
      <c r="WBF55" s="43"/>
      <c r="WBG55" s="43"/>
      <c r="WBH55" s="43"/>
      <c r="WBI55" s="43"/>
      <c r="WBJ55" s="43"/>
      <c r="WBK55" s="43"/>
      <c r="WBL55" s="43"/>
      <c r="WBM55" s="43"/>
      <c r="WBN55" s="43"/>
      <c r="WBO55" s="43"/>
      <c r="WBP55" s="43"/>
      <c r="WBQ55" s="43"/>
      <c r="WBR55" s="43"/>
      <c r="WBS55" s="43"/>
      <c r="WBT55" s="43"/>
      <c r="WBU55" s="43"/>
      <c r="WBV55" s="43"/>
      <c r="WBW55" s="43"/>
      <c r="WBX55" s="43"/>
      <c r="WBY55" s="43"/>
      <c r="WBZ55" s="43"/>
      <c r="WCA55" s="43"/>
      <c r="WCB55" s="43"/>
      <c r="WCC55" s="43"/>
      <c r="WCD55" s="43"/>
      <c r="WCE55" s="43"/>
      <c r="WCF55" s="43"/>
      <c r="WCG55" s="43"/>
      <c r="WCH55" s="43"/>
      <c r="WCI55" s="43"/>
      <c r="WCJ55" s="43"/>
      <c r="WCK55" s="43"/>
      <c r="WCL55" s="43"/>
      <c r="WCM55" s="43"/>
      <c r="WCN55" s="43"/>
      <c r="WCO55" s="43"/>
      <c r="WCP55" s="43"/>
      <c r="WCQ55" s="43"/>
      <c r="WCR55" s="43"/>
      <c r="WCS55" s="43"/>
      <c r="WCT55" s="43"/>
      <c r="WCU55" s="43"/>
      <c r="WCV55" s="43"/>
      <c r="WCW55" s="43"/>
      <c r="WCX55" s="43"/>
      <c r="WCY55" s="43"/>
      <c r="WCZ55" s="43"/>
      <c r="WDA55" s="43"/>
      <c r="WDB55" s="43"/>
      <c r="WDC55" s="43"/>
      <c r="WDD55" s="43"/>
      <c r="WDE55" s="43"/>
      <c r="WDF55" s="43"/>
      <c r="WDG55" s="43"/>
      <c r="WDH55" s="43"/>
      <c r="WDI55" s="43"/>
      <c r="WDJ55" s="43"/>
      <c r="WDK55" s="43"/>
      <c r="WDL55" s="43"/>
      <c r="WDM55" s="43"/>
      <c r="WDN55" s="43"/>
      <c r="WDO55" s="43"/>
      <c r="WDP55" s="43"/>
      <c r="WDQ55" s="43"/>
      <c r="WDR55" s="43"/>
      <c r="WDS55" s="43"/>
      <c r="WDT55" s="43"/>
      <c r="WDU55" s="43"/>
      <c r="WDV55" s="43"/>
      <c r="WDW55" s="43"/>
      <c r="WDX55" s="43"/>
      <c r="WDY55" s="43"/>
      <c r="WDZ55" s="43"/>
      <c r="WEA55" s="43"/>
      <c r="WEB55" s="43"/>
      <c r="WEC55" s="43"/>
      <c r="WED55" s="43"/>
      <c r="WEE55" s="43"/>
      <c r="WEF55" s="43"/>
      <c r="WEG55" s="43"/>
      <c r="WEH55" s="43"/>
      <c r="WEI55" s="43"/>
      <c r="WEJ55" s="43"/>
      <c r="WEK55" s="43"/>
      <c r="WEL55" s="43"/>
      <c r="WEM55" s="43"/>
      <c r="WEN55" s="43"/>
      <c r="WEO55" s="43"/>
      <c r="WEP55" s="43"/>
      <c r="WEQ55" s="43"/>
      <c r="WER55" s="43"/>
      <c r="WES55" s="43"/>
      <c r="WET55" s="43"/>
      <c r="WEU55" s="43"/>
      <c r="WEV55" s="43"/>
      <c r="WEW55" s="43"/>
      <c r="WEX55" s="43"/>
      <c r="WEY55" s="43"/>
      <c r="WEZ55" s="43"/>
      <c r="WFA55" s="43"/>
      <c r="WFB55" s="43"/>
      <c r="WFC55" s="43"/>
      <c r="WFD55" s="43"/>
      <c r="WFE55" s="43"/>
      <c r="WFF55" s="43"/>
      <c r="WFG55" s="43"/>
      <c r="WFH55" s="43"/>
      <c r="WFI55" s="43"/>
      <c r="WFJ55" s="43"/>
      <c r="WFK55" s="43"/>
      <c r="WFL55" s="43"/>
      <c r="WFM55" s="43"/>
      <c r="WFN55" s="43"/>
      <c r="WFO55" s="43"/>
      <c r="WFP55" s="43"/>
      <c r="WFQ55" s="43"/>
      <c r="WFR55" s="43"/>
      <c r="WFS55" s="43"/>
      <c r="WFT55" s="43"/>
      <c r="WFU55" s="43"/>
      <c r="WFV55" s="43"/>
      <c r="WFW55" s="43"/>
      <c r="WFX55" s="43"/>
      <c r="WFY55" s="43"/>
      <c r="WFZ55" s="43"/>
      <c r="WGA55" s="43"/>
      <c r="WGB55" s="43"/>
      <c r="WGC55" s="43"/>
      <c r="WGD55" s="43"/>
      <c r="WGE55" s="43"/>
      <c r="WGF55" s="43"/>
      <c r="WGG55" s="43"/>
      <c r="WGH55" s="43"/>
      <c r="WGI55" s="43"/>
      <c r="WGJ55" s="43"/>
      <c r="WGK55" s="43"/>
      <c r="WGL55" s="43"/>
      <c r="WGM55" s="43"/>
      <c r="WGN55" s="43"/>
      <c r="WGO55" s="43"/>
      <c r="WGP55" s="43"/>
      <c r="WGQ55" s="43"/>
      <c r="WGR55" s="43"/>
      <c r="WGS55" s="43"/>
      <c r="WGT55" s="43"/>
      <c r="WGU55" s="43"/>
      <c r="WGV55" s="43"/>
      <c r="WGW55" s="43"/>
      <c r="WGX55" s="43"/>
      <c r="WGY55" s="43"/>
      <c r="WGZ55" s="43"/>
      <c r="WHA55" s="43"/>
      <c r="WHB55" s="43"/>
      <c r="WHC55" s="43"/>
      <c r="WHD55" s="43"/>
      <c r="WHE55" s="43"/>
      <c r="WHF55" s="43"/>
      <c r="WHG55" s="43"/>
      <c r="WHH55" s="43"/>
      <c r="WHI55" s="43"/>
      <c r="WHJ55" s="43"/>
      <c r="WHK55" s="43"/>
      <c r="WHL55" s="43"/>
      <c r="WHM55" s="43"/>
      <c r="WHN55" s="43"/>
      <c r="WHO55" s="43"/>
      <c r="WHP55" s="43"/>
      <c r="WHQ55" s="43"/>
      <c r="WHR55" s="43"/>
      <c r="WHS55" s="43"/>
      <c r="WHT55" s="43"/>
      <c r="WHU55" s="43"/>
      <c r="WHV55" s="43"/>
      <c r="WHW55" s="43"/>
      <c r="WHX55" s="43"/>
      <c r="WHY55" s="43"/>
      <c r="WHZ55" s="43"/>
      <c r="WIA55" s="43"/>
      <c r="WIB55" s="43"/>
      <c r="WIC55" s="43"/>
      <c r="WID55" s="43"/>
      <c r="WIE55" s="43"/>
      <c r="WIF55" s="43"/>
      <c r="WIG55" s="43"/>
      <c r="WIH55" s="43"/>
      <c r="WII55" s="43"/>
      <c r="WIJ55" s="43"/>
      <c r="WIK55" s="43"/>
      <c r="WIL55" s="43"/>
      <c r="WIM55" s="43"/>
      <c r="WIN55" s="43"/>
      <c r="WIO55" s="43"/>
      <c r="WIP55" s="43"/>
      <c r="WIQ55" s="43"/>
      <c r="WIR55" s="43"/>
      <c r="WIS55" s="43"/>
      <c r="WIT55" s="43"/>
      <c r="WIU55" s="43"/>
      <c r="WIV55" s="43"/>
      <c r="WIW55" s="43"/>
      <c r="WIX55" s="43"/>
      <c r="WIY55" s="43"/>
      <c r="WIZ55" s="43"/>
      <c r="WJA55" s="43"/>
      <c r="WJB55" s="43"/>
      <c r="WJC55" s="43"/>
      <c r="WJD55" s="43"/>
      <c r="WJE55" s="43"/>
      <c r="WJF55" s="43"/>
      <c r="WJG55" s="43"/>
      <c r="WJH55" s="43"/>
      <c r="WJI55" s="43"/>
      <c r="WJJ55" s="43"/>
      <c r="WJK55" s="43"/>
      <c r="WJL55" s="43"/>
      <c r="WJM55" s="43"/>
      <c r="WJN55" s="43"/>
      <c r="WJO55" s="43"/>
      <c r="WJP55" s="43"/>
      <c r="WJQ55" s="43"/>
      <c r="WJR55" s="43"/>
      <c r="WJS55" s="43"/>
      <c r="WJT55" s="43"/>
      <c r="WJU55" s="43"/>
      <c r="WJV55" s="43"/>
      <c r="WJW55" s="43"/>
      <c r="WJX55" s="43"/>
      <c r="WJY55" s="43"/>
      <c r="WJZ55" s="43"/>
      <c r="WKA55" s="43"/>
      <c r="WKB55" s="43"/>
      <c r="WKC55" s="43"/>
      <c r="WKD55" s="43"/>
      <c r="WKE55" s="43"/>
      <c r="WKF55" s="43"/>
      <c r="WKG55" s="43"/>
      <c r="WKH55" s="43"/>
      <c r="WKI55" s="43"/>
      <c r="WKJ55" s="43"/>
      <c r="WKK55" s="43"/>
      <c r="WKL55" s="43"/>
      <c r="WKM55" s="43"/>
      <c r="WKN55" s="43"/>
      <c r="WKO55" s="43"/>
      <c r="WKP55" s="43"/>
      <c r="WKQ55" s="43"/>
      <c r="WKR55" s="43"/>
      <c r="WKS55" s="43"/>
      <c r="WKT55" s="43"/>
      <c r="WKU55" s="43"/>
      <c r="WKV55" s="43"/>
      <c r="WKW55" s="43"/>
      <c r="WKX55" s="43"/>
      <c r="WKY55" s="43"/>
      <c r="WKZ55" s="43"/>
      <c r="WLA55" s="43"/>
      <c r="WLB55" s="43"/>
      <c r="WLC55" s="43"/>
      <c r="WLD55" s="43"/>
      <c r="WLE55" s="43"/>
      <c r="WLF55" s="43"/>
      <c r="WLG55" s="43"/>
      <c r="WLH55" s="43"/>
      <c r="WLI55" s="43"/>
      <c r="WLJ55" s="43"/>
      <c r="WLK55" s="43"/>
      <c r="WLL55" s="43"/>
      <c r="WLM55" s="43"/>
      <c r="WLN55" s="43"/>
      <c r="WLO55" s="43"/>
      <c r="WLP55" s="43"/>
      <c r="WLQ55" s="43"/>
      <c r="WLR55" s="43"/>
      <c r="WLS55" s="43"/>
      <c r="WLT55" s="43"/>
      <c r="WLU55" s="43"/>
      <c r="WLV55" s="43"/>
      <c r="WLW55" s="43"/>
      <c r="WLX55" s="43"/>
      <c r="WLY55" s="43"/>
      <c r="WLZ55" s="43"/>
      <c r="WMA55" s="43"/>
      <c r="WMB55" s="43"/>
      <c r="WMC55" s="43"/>
      <c r="WMD55" s="43"/>
      <c r="WME55" s="43"/>
      <c r="WMF55" s="43"/>
      <c r="WMG55" s="43"/>
      <c r="WMH55" s="43"/>
      <c r="WMI55" s="43"/>
      <c r="WMJ55" s="43"/>
      <c r="WMK55" s="43"/>
      <c r="WML55" s="43"/>
      <c r="WMM55" s="43"/>
      <c r="WMN55" s="43"/>
      <c r="WMO55" s="43"/>
      <c r="WMP55" s="43"/>
      <c r="WMQ55" s="43"/>
      <c r="WMR55" s="43"/>
      <c r="WMS55" s="43"/>
      <c r="WMT55" s="43"/>
      <c r="WMU55" s="43"/>
      <c r="WMV55" s="43"/>
      <c r="WMW55" s="43"/>
      <c r="WMX55" s="43"/>
      <c r="WMY55" s="43"/>
      <c r="WMZ55" s="43"/>
      <c r="WNA55" s="43"/>
      <c r="WNB55" s="43"/>
      <c r="WNC55" s="43"/>
      <c r="WND55" s="43"/>
      <c r="WNE55" s="43"/>
      <c r="WNF55" s="43"/>
      <c r="WNG55" s="43"/>
      <c r="WNH55" s="43"/>
      <c r="WNI55" s="43"/>
      <c r="WNJ55" s="43"/>
      <c r="WNK55" s="43"/>
      <c r="WNL55" s="43"/>
      <c r="WNM55" s="43"/>
      <c r="WNN55" s="43"/>
      <c r="WNO55" s="43"/>
      <c r="WNP55" s="43"/>
      <c r="WNQ55" s="43"/>
      <c r="WNR55" s="43"/>
      <c r="WNS55" s="43"/>
      <c r="WNT55" s="43"/>
      <c r="WNU55" s="43"/>
      <c r="WNV55" s="43"/>
      <c r="WNW55" s="43"/>
      <c r="WNX55" s="43"/>
      <c r="WNY55" s="43"/>
      <c r="WNZ55" s="43"/>
      <c r="WOA55" s="43"/>
      <c r="WOB55" s="43"/>
      <c r="WOC55" s="43"/>
      <c r="WOD55" s="43"/>
      <c r="WOE55" s="43"/>
      <c r="WOF55" s="43"/>
      <c r="WOG55" s="43"/>
      <c r="WOH55" s="43"/>
      <c r="WOI55" s="43"/>
      <c r="WOJ55" s="43"/>
      <c r="WOK55" s="43"/>
      <c r="WOL55" s="43"/>
      <c r="WOM55" s="43"/>
      <c r="WON55" s="43"/>
      <c r="WOO55" s="43"/>
      <c r="WOP55" s="43"/>
      <c r="WOQ55" s="43"/>
      <c r="WOR55" s="43"/>
      <c r="WOS55" s="43"/>
      <c r="WOT55" s="43"/>
      <c r="WOU55" s="43"/>
      <c r="WOV55" s="43"/>
      <c r="WOW55" s="43"/>
      <c r="WOX55" s="43"/>
      <c r="WOY55" s="43"/>
      <c r="WOZ55" s="43"/>
      <c r="WPA55" s="43"/>
      <c r="WPB55" s="43"/>
      <c r="WPC55" s="43"/>
      <c r="WPD55" s="43"/>
      <c r="WPE55" s="43"/>
      <c r="WPF55" s="43"/>
      <c r="WPG55" s="43"/>
      <c r="WPH55" s="43"/>
      <c r="WPI55" s="43"/>
      <c r="WPJ55" s="43"/>
      <c r="WPK55" s="43"/>
      <c r="WPL55" s="43"/>
      <c r="WPM55" s="43"/>
      <c r="WPN55" s="43"/>
      <c r="WPO55" s="43"/>
      <c r="WPP55" s="43"/>
      <c r="WPQ55" s="43"/>
      <c r="WPR55" s="43"/>
      <c r="WPS55" s="43"/>
      <c r="WPT55" s="43"/>
      <c r="WPU55" s="43"/>
      <c r="WPV55" s="43"/>
      <c r="WPW55" s="43"/>
      <c r="WPX55" s="43"/>
      <c r="WPY55" s="43"/>
      <c r="WPZ55" s="43"/>
      <c r="WQA55" s="43"/>
      <c r="WQB55" s="43"/>
      <c r="WQC55" s="43"/>
      <c r="WQD55" s="43"/>
      <c r="WQE55" s="43"/>
      <c r="WQF55" s="43"/>
      <c r="WQG55" s="43"/>
      <c r="WQH55" s="43"/>
      <c r="WQI55" s="43"/>
      <c r="WQJ55" s="43"/>
      <c r="WQK55" s="43"/>
      <c r="WQL55" s="43"/>
      <c r="WQM55" s="43"/>
      <c r="WQN55" s="43"/>
      <c r="WQO55" s="43"/>
      <c r="WQP55" s="43"/>
      <c r="WQQ55" s="43"/>
      <c r="WQR55" s="43"/>
      <c r="WQS55" s="43"/>
      <c r="WQT55" s="43"/>
      <c r="WQU55" s="43"/>
      <c r="WQV55" s="43"/>
      <c r="WQW55" s="43"/>
      <c r="WQX55" s="43"/>
      <c r="WQY55" s="43"/>
      <c r="WQZ55" s="43"/>
      <c r="WRA55" s="43"/>
      <c r="WRB55" s="43"/>
      <c r="WRC55" s="43"/>
      <c r="WRD55" s="43"/>
      <c r="WRE55" s="43"/>
      <c r="WRF55" s="43"/>
      <c r="WRG55" s="43"/>
      <c r="WRH55" s="43"/>
      <c r="WRI55" s="43"/>
      <c r="WRJ55" s="43"/>
      <c r="WRK55" s="43"/>
      <c r="WRL55" s="43"/>
      <c r="WRM55" s="43"/>
      <c r="WRN55" s="43"/>
      <c r="WRO55" s="43"/>
      <c r="WRP55" s="43"/>
      <c r="WRQ55" s="43"/>
      <c r="WRR55" s="43"/>
      <c r="WRS55" s="43"/>
      <c r="WRT55" s="43"/>
      <c r="WRU55" s="43"/>
      <c r="WRV55" s="43"/>
      <c r="WRW55" s="43"/>
      <c r="WRX55" s="43"/>
      <c r="WRY55" s="43"/>
      <c r="WRZ55" s="43"/>
      <c r="WSA55" s="43"/>
      <c r="WSB55" s="43"/>
      <c r="WSC55" s="43"/>
      <c r="WSD55" s="43"/>
      <c r="WSE55" s="43"/>
      <c r="WSF55" s="43"/>
      <c r="WSG55" s="43"/>
      <c r="WSH55" s="43"/>
      <c r="WSI55" s="43"/>
      <c r="WSJ55" s="43"/>
      <c r="WSK55" s="43"/>
      <c r="WSL55" s="43"/>
      <c r="WSM55" s="43"/>
      <c r="WSN55" s="43"/>
      <c r="WSO55" s="43"/>
      <c r="WSP55" s="43"/>
      <c r="WSQ55" s="43"/>
      <c r="WSR55" s="43"/>
      <c r="WSS55" s="43"/>
      <c r="WST55" s="43"/>
      <c r="WSU55" s="43"/>
      <c r="WSV55" s="43"/>
      <c r="WSW55" s="43"/>
      <c r="WSX55" s="43"/>
      <c r="WSY55" s="43"/>
      <c r="WSZ55" s="43"/>
      <c r="WTA55" s="43"/>
      <c r="WTB55" s="43"/>
      <c r="WTC55" s="43"/>
      <c r="WTD55" s="43"/>
      <c r="WTE55" s="43"/>
      <c r="WTF55" s="43"/>
      <c r="WTG55" s="43"/>
      <c r="WTH55" s="43"/>
      <c r="WTI55" s="43"/>
      <c r="WTJ55" s="43"/>
      <c r="WTK55" s="43"/>
      <c r="WTL55" s="43"/>
      <c r="WTM55" s="43"/>
      <c r="WTN55" s="43"/>
      <c r="WTO55" s="43"/>
      <c r="WTP55" s="43"/>
      <c r="WTQ55" s="43"/>
      <c r="WTR55" s="43"/>
      <c r="WTS55" s="43"/>
      <c r="WTT55" s="43"/>
      <c r="WTU55" s="43"/>
      <c r="WTV55" s="43"/>
      <c r="WTW55" s="43"/>
      <c r="WTX55" s="43"/>
      <c r="WTY55" s="43"/>
      <c r="WTZ55" s="43"/>
      <c r="WUA55" s="43"/>
      <c r="WUB55" s="43"/>
      <c r="WUC55" s="43"/>
      <c r="WUD55" s="43"/>
      <c r="WUE55" s="43"/>
      <c r="WUF55" s="43"/>
      <c r="WUG55" s="43"/>
      <c r="WUH55" s="43"/>
      <c r="WUI55" s="43"/>
      <c r="WUJ55" s="43"/>
      <c r="WUK55" s="43"/>
      <c r="WUL55" s="43"/>
      <c r="WUM55" s="43"/>
      <c r="WUN55" s="43"/>
      <c r="WUO55" s="43"/>
      <c r="WUP55" s="43"/>
      <c r="WUQ55" s="43"/>
      <c r="WUR55" s="43"/>
      <c r="WUS55" s="43"/>
      <c r="WUT55" s="43"/>
      <c r="WUU55" s="43"/>
      <c r="WUV55" s="43"/>
      <c r="WUW55" s="43"/>
      <c r="WUX55" s="43"/>
      <c r="WUY55" s="43"/>
      <c r="WUZ55" s="43"/>
      <c r="WVA55" s="43"/>
      <c r="WVB55" s="43"/>
      <c r="WVC55" s="43"/>
      <c r="WVD55" s="43"/>
      <c r="WVE55" s="43"/>
      <c r="WVF55" s="43"/>
      <c r="WVG55" s="43"/>
      <c r="WVH55" s="43"/>
      <c r="WVI55" s="43"/>
      <c r="WVJ55" s="43"/>
      <c r="WVK55" s="43"/>
      <c r="WVL55" s="43"/>
      <c r="WVM55" s="43"/>
      <c r="WVN55" s="43"/>
      <c r="WVO55" s="43"/>
      <c r="WVP55" s="43"/>
      <c r="WVQ55" s="43"/>
      <c r="WVR55" s="43"/>
      <c r="WVS55" s="43"/>
      <c r="WVT55" s="43"/>
      <c r="WVU55" s="43"/>
      <c r="WVV55" s="43"/>
      <c r="WVW55" s="43"/>
      <c r="WVX55" s="43"/>
      <c r="WVY55" s="43"/>
      <c r="WVZ55" s="43"/>
      <c r="WWA55" s="43"/>
      <c r="WWB55" s="43"/>
      <c r="WWC55" s="43"/>
      <c r="WWD55" s="43"/>
      <c r="WWE55" s="43"/>
      <c r="WWF55" s="43"/>
      <c r="WWG55" s="43"/>
      <c r="WWH55" s="43"/>
      <c r="WWI55" s="43"/>
      <c r="WWJ55" s="43"/>
      <c r="WWK55" s="43"/>
      <c r="WWL55" s="43"/>
      <c r="WWM55" s="43"/>
      <c r="WWN55" s="43"/>
      <c r="WWO55" s="43"/>
      <c r="WWP55" s="43"/>
      <c r="WWQ55" s="43"/>
      <c r="WWR55" s="43"/>
      <c r="WWS55" s="43"/>
      <c r="WWT55" s="43"/>
      <c r="WWU55" s="43"/>
      <c r="WWV55" s="43"/>
      <c r="WWW55" s="43"/>
      <c r="WWX55" s="43"/>
      <c r="WWY55" s="43"/>
      <c r="WWZ55" s="43"/>
      <c r="WXA55" s="43"/>
      <c r="WXB55" s="43"/>
      <c r="WXC55" s="43"/>
      <c r="WXD55" s="43"/>
      <c r="WXE55" s="43"/>
      <c r="WXF55" s="43"/>
      <c r="WXG55" s="43"/>
      <c r="WXH55" s="43"/>
      <c r="WXI55" s="43"/>
      <c r="WXJ55" s="43"/>
      <c r="WXK55" s="43"/>
      <c r="WXL55" s="43"/>
      <c r="WXM55" s="43"/>
      <c r="WXN55" s="43"/>
      <c r="WXO55" s="43"/>
      <c r="WXP55" s="43"/>
      <c r="WXQ55" s="43"/>
      <c r="WXR55" s="43"/>
      <c r="WXS55" s="43"/>
      <c r="WXT55" s="43"/>
      <c r="WXU55" s="43"/>
      <c r="WXV55" s="43"/>
      <c r="WXW55" s="43"/>
      <c r="WXX55" s="43"/>
      <c r="WXY55" s="43"/>
      <c r="WXZ55" s="43"/>
      <c r="WYA55" s="43"/>
      <c r="WYB55" s="43"/>
      <c r="WYC55" s="43"/>
      <c r="WYD55" s="43"/>
      <c r="WYE55" s="43"/>
      <c r="WYF55" s="43"/>
      <c r="WYG55" s="43"/>
      <c r="WYH55" s="43"/>
      <c r="WYI55" s="43"/>
      <c r="WYJ55" s="43"/>
      <c r="WYK55" s="43"/>
      <c r="WYL55" s="43"/>
      <c r="WYM55" s="43"/>
      <c r="WYN55" s="43"/>
      <c r="WYO55" s="43"/>
      <c r="WYP55" s="43"/>
      <c r="WYQ55" s="43"/>
      <c r="WYR55" s="43"/>
      <c r="WYS55" s="43"/>
      <c r="WYT55" s="43"/>
      <c r="WYU55" s="43"/>
      <c r="WYV55" s="43"/>
      <c r="WYW55" s="43"/>
      <c r="WYX55" s="43"/>
      <c r="WYY55" s="43"/>
      <c r="WYZ55" s="43"/>
      <c r="WZA55" s="43"/>
      <c r="WZB55" s="43"/>
      <c r="WZC55" s="43"/>
      <c r="WZD55" s="43"/>
      <c r="WZE55" s="43"/>
      <c r="WZF55" s="43"/>
      <c r="WZG55" s="43"/>
      <c r="WZH55" s="43"/>
      <c r="WZI55" s="43"/>
      <c r="WZJ55" s="43"/>
      <c r="WZK55" s="43"/>
      <c r="WZL55" s="43"/>
      <c r="WZM55" s="43"/>
      <c r="WZN55" s="43"/>
      <c r="WZO55" s="43"/>
      <c r="WZP55" s="43"/>
      <c r="WZQ55" s="43"/>
      <c r="WZR55" s="43"/>
      <c r="WZS55" s="43"/>
      <c r="WZT55" s="43"/>
      <c r="WZU55" s="43"/>
      <c r="WZV55" s="43"/>
      <c r="WZW55" s="43"/>
      <c r="WZX55" s="43"/>
      <c r="WZY55" s="43"/>
      <c r="WZZ55" s="43"/>
      <c r="XAA55" s="43"/>
      <c r="XAB55" s="43"/>
      <c r="XAC55" s="43"/>
      <c r="XAD55" s="43"/>
      <c r="XAE55" s="43"/>
      <c r="XAF55" s="43"/>
      <c r="XAG55" s="43"/>
      <c r="XAH55" s="43"/>
      <c r="XAI55" s="43"/>
      <c r="XAJ55" s="43"/>
      <c r="XAK55" s="43"/>
      <c r="XAL55" s="43"/>
      <c r="XAM55" s="43"/>
      <c r="XAN55" s="43"/>
      <c r="XAO55" s="43"/>
      <c r="XAP55" s="43"/>
      <c r="XAQ55" s="43"/>
      <c r="XAR55" s="43"/>
      <c r="XAS55" s="43"/>
      <c r="XAT55" s="43"/>
      <c r="XAU55" s="43"/>
      <c r="XAV55" s="43"/>
      <c r="XAW55" s="43"/>
      <c r="XAX55" s="43"/>
      <c r="XAY55" s="43"/>
      <c r="XAZ55" s="43"/>
      <c r="XBA55" s="43"/>
      <c r="XBB55" s="43"/>
      <c r="XBC55" s="43"/>
      <c r="XBD55" s="43"/>
      <c r="XBE55" s="43"/>
      <c r="XBF55" s="43"/>
      <c r="XBG55" s="43"/>
      <c r="XBH55" s="43"/>
      <c r="XBI55" s="43"/>
      <c r="XBJ55" s="43"/>
      <c r="XBK55" s="43"/>
      <c r="XBL55" s="43"/>
      <c r="XBM55" s="43"/>
      <c r="XBN55" s="43"/>
      <c r="XBO55" s="43"/>
      <c r="XBP55" s="43"/>
      <c r="XBQ55" s="43"/>
      <c r="XBR55" s="43"/>
      <c r="XBS55" s="43"/>
      <c r="XBT55" s="43"/>
      <c r="XBU55" s="43"/>
      <c r="XBV55" s="43"/>
      <c r="XBW55" s="43"/>
      <c r="XBX55" s="43"/>
      <c r="XBY55" s="43"/>
      <c r="XBZ55" s="43"/>
      <c r="XCA55" s="43"/>
      <c r="XCB55" s="43"/>
      <c r="XCC55" s="43"/>
      <c r="XCD55" s="43"/>
      <c r="XCE55" s="43"/>
      <c r="XCF55" s="43"/>
      <c r="XCG55" s="43"/>
      <c r="XCH55" s="43"/>
      <c r="XCI55" s="43"/>
      <c r="XCJ55" s="43"/>
      <c r="XCK55" s="43"/>
      <c r="XCL55" s="43"/>
      <c r="XCM55" s="43"/>
      <c r="XCN55" s="43"/>
      <c r="XCO55" s="43"/>
      <c r="XCP55" s="43"/>
      <c r="XCQ55" s="43"/>
      <c r="XCR55" s="43"/>
      <c r="XCS55" s="43"/>
      <c r="XCT55" s="43"/>
      <c r="XCU55" s="43"/>
      <c r="XCV55" s="43"/>
      <c r="XCW55" s="43"/>
      <c r="XCX55" s="43"/>
      <c r="XCY55" s="43"/>
      <c r="XCZ55" s="43"/>
      <c r="XDA55" s="43"/>
      <c r="XDB55" s="43"/>
      <c r="XDC55" s="43"/>
      <c r="XDD55" s="43"/>
      <c r="XDE55" s="43"/>
      <c r="XDF55" s="43"/>
      <c r="XDG55" s="43"/>
      <c r="XDH55" s="43"/>
      <c r="XDI55" s="43"/>
      <c r="XDJ55" s="43"/>
      <c r="XDK55" s="43"/>
      <c r="XDL55" s="43"/>
      <c r="XDM55" s="43"/>
      <c r="XDN55" s="43"/>
      <c r="XDO55" s="43"/>
      <c r="XDP55" s="43"/>
      <c r="XDQ55" s="43"/>
      <c r="XDR55" s="43"/>
      <c r="XDS55" s="43"/>
      <c r="XDT55" s="43"/>
      <c r="XDU55" s="43"/>
      <c r="XDV55" s="43"/>
      <c r="XDW55" s="43"/>
      <c r="XDX55" s="43"/>
      <c r="XDY55" s="43"/>
      <c r="XDZ55" s="43"/>
      <c r="XEA55" s="43"/>
      <c r="XEB55" s="43"/>
      <c r="XEC55" s="43"/>
      <c r="XED55" s="43"/>
      <c r="XEE55" s="43"/>
      <c r="XEF55" s="43"/>
      <c r="XEG55" s="43"/>
      <c r="XEH55" s="43"/>
      <c r="XEI55" s="43"/>
      <c r="XEJ55" s="43"/>
      <c r="XEK55" s="43"/>
      <c r="XEL55" s="43"/>
      <c r="XEM55" s="43"/>
      <c r="XEN55" s="43"/>
      <c r="XEO55" s="43"/>
      <c r="XEP55" s="43"/>
      <c r="XEQ55" s="43"/>
      <c r="XER55" s="43"/>
      <c r="XES55" s="43"/>
      <c r="XET55" s="43"/>
      <c r="XEU55" s="43"/>
      <c r="XEV55" s="43"/>
      <c r="XEW55" s="43"/>
      <c r="XEX55" s="43"/>
      <c r="XEY55" s="43"/>
      <c r="XEZ55" s="43"/>
      <c r="XFA55" s="43"/>
      <c r="XFB55" s="43"/>
      <c r="XFC55" s="43"/>
    </row>
    <row r="56" spans="1:16383" s="18" customFormat="1" outlineLevel="1"/>
    <row r="57" spans="1:16383" outlineLevel="1">
      <c r="B57" s="86" t="s">
        <v>1986</v>
      </c>
      <c r="C57" s="388" t="s">
        <v>1825</v>
      </c>
      <c r="D57" s="480" t="str">
        <f>IF(C57="Yes", "Please refer to Appendix B, Section 1.4 of the National Carbon Offset Standard for Buildings for more information on data collection. Complete wastewater information below", "Complete wastewater information below")</f>
        <v>Complete wastewater information below</v>
      </c>
      <c r="E57" s="481"/>
      <c r="F57" s="482"/>
      <c r="G57" s="18"/>
      <c r="H57" s="18"/>
    </row>
    <row r="58" spans="1:16383" s="18" customFormat="1" outlineLevel="1"/>
    <row r="59" spans="1:16383" outlineLevel="1">
      <c r="B59" s="86" t="s">
        <v>1987</v>
      </c>
      <c r="C59" s="388" t="s">
        <v>1825</v>
      </c>
      <c r="D59" s="480" t="str">
        <f>IF(C59="Yes","Complete wastewater summary below (either completing with information from bills, or entering total wastewater discharged (cell E35, etc). Note: Copies of Utility Bills to be submitted with rating.","The total emissions will be calculated using a sewerage discharge factor &amp; water consumption data")</f>
        <v>The total emissions will be calculated using a sewerage discharge factor &amp; water consumption data</v>
      </c>
      <c r="E59" s="481"/>
      <c r="F59" s="482"/>
      <c r="G59" s="18"/>
      <c r="H59" s="18"/>
    </row>
    <row r="60" spans="1:16383" s="18" customFormat="1" outlineLevel="1"/>
    <row r="61" spans="1:16383" ht="14.45" outlineLevel="1" thickBot="1">
      <c r="B61" s="85" t="s">
        <v>570</v>
      </c>
      <c r="C61" s="85" t="s">
        <v>572</v>
      </c>
      <c r="D61" s="85" t="s">
        <v>574</v>
      </c>
      <c r="E61" s="85" t="s">
        <v>1980</v>
      </c>
      <c r="F61" s="85" t="s">
        <v>578</v>
      </c>
      <c r="G61" s="84" t="s">
        <v>1981</v>
      </c>
      <c r="H61" s="18"/>
    </row>
    <row r="62" spans="1:16383" outlineLevel="1">
      <c r="B62" s="128"/>
      <c r="C62" s="129"/>
      <c r="D62" s="129"/>
      <c r="E62" s="250"/>
      <c r="F62" s="144" t="str">
        <f t="shared" ref="F62:F73" si="6">IF(ISBLANK(C62),"",D62-C62+1)</f>
        <v/>
      </c>
      <c r="G62" s="150" t="e">
        <f>E62/F62</f>
        <v>#VALUE!</v>
      </c>
      <c r="H62" s="18"/>
    </row>
    <row r="63" spans="1:16383" outlineLevel="1">
      <c r="B63" s="131"/>
      <c r="C63" s="132"/>
      <c r="D63" s="132"/>
      <c r="E63" s="251"/>
      <c r="F63" s="144" t="str">
        <f t="shared" si="6"/>
        <v/>
      </c>
      <c r="G63" s="150" t="e">
        <f t="shared" ref="G63:G73" si="7">E63/F63</f>
        <v>#VALUE!</v>
      </c>
      <c r="H63" s="18"/>
    </row>
    <row r="64" spans="1:16383" outlineLevel="1">
      <c r="B64" s="131"/>
      <c r="C64" s="132"/>
      <c r="D64" s="132"/>
      <c r="E64" s="251"/>
      <c r="F64" s="144" t="str">
        <f t="shared" si="6"/>
        <v/>
      </c>
      <c r="G64" s="150" t="e">
        <f t="shared" si="7"/>
        <v>#VALUE!</v>
      </c>
      <c r="H64" s="18"/>
    </row>
    <row r="65" spans="2:8" outlineLevel="1">
      <c r="B65" s="131"/>
      <c r="C65" s="132"/>
      <c r="D65" s="132"/>
      <c r="E65" s="251"/>
      <c r="F65" s="144" t="str">
        <f t="shared" si="6"/>
        <v/>
      </c>
      <c r="G65" s="150" t="e">
        <f t="shared" si="7"/>
        <v>#VALUE!</v>
      </c>
      <c r="H65" s="18"/>
    </row>
    <row r="66" spans="2:8" outlineLevel="1">
      <c r="B66" s="131"/>
      <c r="C66" s="132"/>
      <c r="D66" s="132"/>
      <c r="E66" s="251"/>
      <c r="F66" s="144" t="str">
        <f t="shared" si="6"/>
        <v/>
      </c>
      <c r="G66" s="150" t="e">
        <f t="shared" si="7"/>
        <v>#VALUE!</v>
      </c>
      <c r="H66" s="18"/>
    </row>
    <row r="67" spans="2:8" outlineLevel="1">
      <c r="B67" s="131"/>
      <c r="C67" s="132"/>
      <c r="D67" s="132"/>
      <c r="E67" s="251"/>
      <c r="F67" s="144" t="str">
        <f t="shared" si="6"/>
        <v/>
      </c>
      <c r="G67" s="150" t="e">
        <f t="shared" si="7"/>
        <v>#VALUE!</v>
      </c>
      <c r="H67" s="18"/>
    </row>
    <row r="68" spans="2:8" outlineLevel="1">
      <c r="B68" s="131"/>
      <c r="C68" s="132"/>
      <c r="D68" s="132"/>
      <c r="E68" s="251"/>
      <c r="F68" s="144" t="str">
        <f t="shared" si="6"/>
        <v/>
      </c>
      <c r="G68" s="150" t="e">
        <f t="shared" si="7"/>
        <v>#VALUE!</v>
      </c>
      <c r="H68" s="18"/>
    </row>
    <row r="69" spans="2:8" outlineLevel="1">
      <c r="B69" s="131"/>
      <c r="C69" s="132"/>
      <c r="D69" s="132"/>
      <c r="E69" s="251"/>
      <c r="F69" s="144" t="str">
        <f t="shared" si="6"/>
        <v/>
      </c>
      <c r="G69" s="150" t="e">
        <f t="shared" si="7"/>
        <v>#VALUE!</v>
      </c>
      <c r="H69" s="18"/>
    </row>
    <row r="70" spans="2:8" outlineLevel="1">
      <c r="B70" s="131"/>
      <c r="C70" s="132"/>
      <c r="D70" s="132"/>
      <c r="E70" s="251"/>
      <c r="F70" s="144" t="str">
        <f t="shared" si="6"/>
        <v/>
      </c>
      <c r="G70" s="150" t="e">
        <f t="shared" si="7"/>
        <v>#VALUE!</v>
      </c>
      <c r="H70" s="18"/>
    </row>
    <row r="71" spans="2:8" outlineLevel="1">
      <c r="B71" s="131"/>
      <c r="C71" s="132"/>
      <c r="D71" s="132"/>
      <c r="E71" s="251"/>
      <c r="F71" s="144" t="str">
        <f t="shared" si="6"/>
        <v/>
      </c>
      <c r="G71" s="150" t="e">
        <f t="shared" si="7"/>
        <v>#VALUE!</v>
      </c>
      <c r="H71" s="18"/>
    </row>
    <row r="72" spans="2:8" outlineLevel="1">
      <c r="B72" s="131"/>
      <c r="C72" s="132"/>
      <c r="D72" s="132"/>
      <c r="E72" s="251"/>
      <c r="F72" s="144" t="str">
        <f t="shared" si="6"/>
        <v/>
      </c>
      <c r="G72" s="150" t="e">
        <f t="shared" si="7"/>
        <v>#VALUE!</v>
      </c>
      <c r="H72" s="18"/>
    </row>
    <row r="73" spans="2:8" ht="14.45" outlineLevel="1" thickBot="1">
      <c r="B73" s="134"/>
      <c r="C73" s="135"/>
      <c r="D73" s="135"/>
      <c r="E73" s="252"/>
      <c r="F73" s="144" t="str">
        <f t="shared" si="6"/>
        <v/>
      </c>
      <c r="G73" s="150" t="e">
        <f t="shared" si="7"/>
        <v>#VALUE!</v>
      </c>
      <c r="H73" s="18"/>
    </row>
    <row r="74" spans="2:8" outlineLevel="1">
      <c r="B74" s="60" t="s">
        <v>1988</v>
      </c>
      <c r="C74" s="60"/>
      <c r="D74" s="60"/>
      <c r="E74" s="146">
        <f>SUM(E62:E73)</f>
        <v>0</v>
      </c>
      <c r="F74" s="60">
        <f>SUM(F62:F73)</f>
        <v>0</v>
      </c>
      <c r="G74" s="150" t="e">
        <f>E74/F74</f>
        <v>#DIV/0!</v>
      </c>
      <c r="H74" s="18"/>
    </row>
    <row r="75" spans="2:8" s="18" customFormat="1" outlineLevel="1"/>
    <row r="76" spans="2:8" ht="27.6" outlineLevel="1">
      <c r="B76" s="84" t="s">
        <v>1989</v>
      </c>
      <c r="C76" s="84" t="s">
        <v>1990</v>
      </c>
      <c r="D76" s="84" t="str">
        <f>IF(C59="yes", "Total wastewater discharged (m3)", "Annual consumption (m3)")</f>
        <v>Annual consumption (m3)</v>
      </c>
      <c r="E76" s="84" t="s">
        <v>1991</v>
      </c>
      <c r="F76" s="84" t="s">
        <v>1992</v>
      </c>
      <c r="G76" s="18"/>
      <c r="H76" s="18"/>
    </row>
    <row r="77" spans="2:8" outlineLevel="1">
      <c r="B77" s="316"/>
      <c r="C77" s="139">
        <f>'Emission Factors'!I31</f>
        <v>0.4949981</v>
      </c>
      <c r="D77" s="151">
        <f>IF(C59="No",SUM(F19,F53,F36),G74*366)</f>
        <v>0</v>
      </c>
      <c r="E77" s="152">
        <f>IF(C59="No",0.78,"")</f>
        <v>0.78</v>
      </c>
      <c r="F77" s="140">
        <f>IF(C59="yes",D77*C77,((C77*E77*D77)))</f>
        <v>0</v>
      </c>
      <c r="G77" s="18"/>
      <c r="H77" s="18"/>
    </row>
    <row r="78" spans="2:8" s="18" customFormat="1"/>
    <row r="79" spans="2:8" s="18" customFormat="1"/>
    <row r="80" spans="2:8" s="18" customFormat="1"/>
    <row r="81" s="18" customFormat="1"/>
    <row r="82" s="18" customFormat="1"/>
    <row r="83" s="18" customFormat="1"/>
    <row r="84" s="18" customFormat="1"/>
    <row r="85" s="18" customFormat="1"/>
    <row r="86" s="18" customFormat="1"/>
    <row r="87" s="18" customFormat="1"/>
    <row r="88" s="18" customFormat="1"/>
    <row r="89" s="18" customFormat="1"/>
    <row r="90" s="18" customFormat="1"/>
    <row r="91" s="18" customFormat="1"/>
    <row r="92" s="18" customFormat="1"/>
    <row r="93" s="18" customFormat="1"/>
    <row r="94" s="18" customFormat="1"/>
    <row r="95" s="18" customFormat="1"/>
    <row r="96" s="18" customFormat="1"/>
    <row r="97" s="18" customFormat="1"/>
    <row r="98" s="18" customFormat="1"/>
    <row r="99" s="18" customFormat="1"/>
    <row r="100" s="18" customFormat="1"/>
    <row r="101" s="18" customFormat="1"/>
    <row r="102" s="18" customFormat="1"/>
    <row r="103" s="18" customFormat="1"/>
    <row r="104" s="18" customFormat="1"/>
    <row r="105" s="18" customFormat="1"/>
    <row r="106" s="18" customFormat="1"/>
    <row r="107" s="18" customFormat="1"/>
    <row r="108" s="18" customFormat="1"/>
    <row r="109" s="18" customFormat="1"/>
    <row r="110" s="18" customFormat="1"/>
    <row r="111" s="18" customFormat="1"/>
    <row r="112" s="18" customFormat="1"/>
    <row r="113" s="18" customFormat="1"/>
    <row r="114" s="18" customFormat="1"/>
    <row r="115" s="18" customFormat="1"/>
    <row r="116" s="18" customFormat="1"/>
    <row r="117" s="18" customFormat="1"/>
    <row r="118" s="18" customFormat="1"/>
    <row r="119" s="18" customFormat="1"/>
    <row r="120" s="18" customFormat="1"/>
    <row r="121" s="18" customFormat="1"/>
    <row r="122" s="18" customFormat="1"/>
    <row r="123" s="18" customFormat="1"/>
    <row r="124" s="18" customFormat="1"/>
    <row r="125" s="18" customFormat="1"/>
    <row r="126" s="18" customFormat="1"/>
    <row r="127" s="18" customFormat="1"/>
    <row r="128" s="18" customFormat="1"/>
    <row r="129" s="18" customFormat="1"/>
    <row r="130" s="18" customFormat="1"/>
  </sheetData>
  <sheetProtection algorithmName="SHA-512" hashValue="Qi4lJDSvImlO6S52D+4FjaK48rfk+aPM0glZ+R1NinmO4a2ShQQv2Sl7TfKn5b+F2iy0qs+SCr/8nyZKrnbO8Q==" saltValue="0xUc71+iEsmHtiZKA27xUA==" spinCount="100000" sheet="1" objects="1" scenarios="1"/>
  <mergeCells count="3">
    <mergeCell ref="D59:F59"/>
    <mergeCell ref="D57:F57"/>
    <mergeCell ref="B2:I2"/>
  </mergeCells>
  <phoneticPr fontId="97" type="noConversion"/>
  <conditionalFormatting sqref="E77">
    <cfRule type="expression" dxfId="21" priority="1">
      <formula>IF($E$77="",TRUE,FALSE)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CFA2A54E-C997-43CB-A287-A45DF694C9BB}">
          <x14:formula1>
            <xm:f>Data!$B$8:$B$9</xm:f>
          </x14:formula1>
          <xm:sqref>C57 C59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7DB63-0C54-4F25-AFEF-2A9E2E79A865}">
  <dimension ref="A1:AM232"/>
  <sheetViews>
    <sheetView topLeftCell="A53" zoomScale="85" zoomScaleNormal="85" workbookViewId="0">
      <selection activeCell="D28" sqref="D28"/>
    </sheetView>
  </sheetViews>
  <sheetFormatPr defaultColWidth="10.28515625" defaultRowHeight="13.9"/>
  <cols>
    <col min="1" max="1" width="4.28515625" style="18" customWidth="1"/>
    <col min="2" max="2" width="40.42578125" style="40" bestFit="1" customWidth="1"/>
    <col min="3" max="3" width="15.7109375" style="40" bestFit="1" customWidth="1"/>
    <col min="4" max="4" width="48" style="40" bestFit="1" customWidth="1"/>
    <col min="5" max="5" width="9.5703125" style="40" bestFit="1" customWidth="1"/>
    <col min="6" max="6" width="9.7109375" style="40" bestFit="1" customWidth="1"/>
    <col min="7" max="7" width="10.7109375" style="40" bestFit="1" customWidth="1"/>
    <col min="8" max="8" width="9.7109375" style="40" bestFit="1" customWidth="1"/>
    <col min="9" max="9" width="9.5703125" style="40" bestFit="1" customWidth="1"/>
    <col min="10" max="10" width="9.7109375" style="40" bestFit="1" customWidth="1"/>
    <col min="11" max="11" width="9.5703125" style="40" bestFit="1" customWidth="1"/>
    <col min="12" max="12" width="9.7109375" style="40" bestFit="1" customWidth="1"/>
    <col min="13" max="14" width="9.7109375" style="40" customWidth="1"/>
    <col min="15" max="15" width="9.5703125" style="40" bestFit="1" customWidth="1"/>
    <col min="16" max="16" width="9.7109375" style="40" bestFit="1" customWidth="1"/>
    <col min="17" max="17" width="11" style="40" bestFit="1" customWidth="1"/>
    <col min="18" max="18" width="12.28515625" style="40" customWidth="1"/>
    <col min="19" max="19" width="27.5703125" style="40" bestFit="1" customWidth="1"/>
    <col min="20" max="20" width="10.28515625" style="18"/>
    <col min="21" max="21" width="10.28515625" style="18" customWidth="1"/>
    <col min="22" max="22" width="9.28515625" style="18" hidden="1" customWidth="1"/>
    <col min="23" max="23" width="94.42578125" style="18" hidden="1" customWidth="1"/>
    <col min="24" max="24" width="9.7109375" style="18" hidden="1" customWidth="1"/>
    <col min="25" max="25" width="0" style="40" hidden="1" customWidth="1"/>
    <col min="26" max="16384" width="10.28515625" style="40"/>
  </cols>
  <sheetData>
    <row r="1" spans="1:39" s="18" customFormat="1"/>
    <row r="2" spans="1:39" s="63" customFormat="1" ht="22.5" customHeight="1">
      <c r="A2" s="18"/>
      <c r="B2" s="483" t="s">
        <v>1993</v>
      </c>
      <c r="C2" s="483"/>
      <c r="D2" s="483"/>
      <c r="E2" s="483"/>
      <c r="F2" s="483"/>
      <c r="G2" s="483"/>
      <c r="H2" s="483"/>
      <c r="I2" s="483"/>
      <c r="J2" s="64"/>
      <c r="K2" s="64"/>
      <c r="L2" s="64"/>
      <c r="M2" s="64"/>
      <c r="N2" s="64"/>
      <c r="O2" s="18"/>
      <c r="P2" s="18"/>
      <c r="Q2" s="18"/>
      <c r="R2" s="18"/>
      <c r="S2" s="18"/>
      <c r="T2" s="18"/>
      <c r="U2" s="18"/>
      <c r="V2" s="18"/>
      <c r="W2" s="18"/>
      <c r="X2" s="18"/>
      <c r="Y2" s="18"/>
      <c r="Z2" s="18"/>
      <c r="AA2" s="18"/>
      <c r="AB2" s="18"/>
      <c r="AC2" s="18"/>
      <c r="AD2" s="18"/>
      <c r="AE2" s="18"/>
      <c r="AF2" s="18"/>
      <c r="AG2" s="18"/>
      <c r="AH2" s="18"/>
      <c r="AI2" s="18"/>
      <c r="AJ2" s="18"/>
      <c r="AK2" s="18"/>
      <c r="AL2" s="18"/>
      <c r="AM2" s="18"/>
    </row>
    <row r="3" spans="1:39" s="18" customFormat="1"/>
    <row r="4" spans="1:39">
      <c r="B4" s="87" t="s">
        <v>1994</v>
      </c>
      <c r="C4" s="45" t="s">
        <v>1995</v>
      </c>
      <c r="D4" s="18"/>
      <c r="E4" s="18"/>
      <c r="F4" s="18"/>
      <c r="G4" s="18"/>
      <c r="H4" s="18"/>
      <c r="I4" s="18"/>
      <c r="J4" s="18"/>
      <c r="K4" s="18"/>
      <c r="L4" s="18"/>
      <c r="M4" s="18"/>
      <c r="N4" s="18"/>
      <c r="O4" s="18"/>
      <c r="P4" s="18"/>
      <c r="Q4" s="18"/>
      <c r="R4" s="18"/>
      <c r="S4" s="18"/>
      <c r="V4" s="18" t="s">
        <v>1995</v>
      </c>
    </row>
    <row r="5" spans="1:39" ht="27.6">
      <c r="B5" s="88" t="s">
        <v>1996</v>
      </c>
      <c r="C5" s="245"/>
      <c r="D5" s="18"/>
      <c r="E5" s="18"/>
      <c r="F5" s="18"/>
      <c r="G5" s="18"/>
      <c r="H5" s="18"/>
      <c r="I5" s="18"/>
      <c r="J5" s="18"/>
      <c r="K5" s="18"/>
      <c r="L5" s="18"/>
      <c r="M5" s="18"/>
      <c r="N5" s="18"/>
      <c r="O5" s="18"/>
      <c r="P5" s="18"/>
      <c r="Q5" s="18"/>
      <c r="R5" s="18"/>
      <c r="S5" s="18"/>
      <c r="V5" s="18" t="s">
        <v>1997</v>
      </c>
    </row>
    <row r="6" spans="1:39" ht="27.6">
      <c r="B6" s="87" t="s">
        <v>1998</v>
      </c>
      <c r="C6" s="102">
        <f>1-C5</f>
        <v>1</v>
      </c>
      <c r="D6" s="18"/>
      <c r="E6" s="18"/>
      <c r="F6" s="18"/>
      <c r="G6" s="18"/>
      <c r="H6" s="18"/>
      <c r="I6" s="18"/>
      <c r="J6" s="18"/>
      <c r="K6" s="18"/>
      <c r="L6" s="18"/>
      <c r="M6" s="18"/>
      <c r="N6" s="18"/>
      <c r="O6" s="18"/>
      <c r="P6" s="18"/>
      <c r="Q6" s="18"/>
      <c r="R6" s="18"/>
      <c r="S6" s="18"/>
    </row>
    <row r="7" spans="1:39" s="18" customFormat="1"/>
    <row r="8" spans="1:39">
      <c r="B8" s="89" t="s">
        <v>1999</v>
      </c>
      <c r="C8" s="486" t="s">
        <v>2000</v>
      </c>
      <c r="D8" s="486"/>
      <c r="E8" s="487" t="s">
        <v>2001</v>
      </c>
      <c r="F8" s="488"/>
      <c r="G8" s="488"/>
      <c r="H8" s="488"/>
      <c r="I8" s="488"/>
      <c r="J8" s="488"/>
      <c r="K8" s="488"/>
      <c r="L8" s="18"/>
      <c r="M8" s="18"/>
      <c r="N8" s="18"/>
      <c r="O8" s="18"/>
      <c r="P8" s="18"/>
      <c r="Q8" s="18"/>
      <c r="R8" s="18"/>
      <c r="S8" s="18"/>
    </row>
    <row r="9" spans="1:39">
      <c r="B9" s="90">
        <v>1</v>
      </c>
      <c r="C9" s="489"/>
      <c r="D9" s="490"/>
      <c r="E9" s="18"/>
      <c r="F9" s="18"/>
      <c r="G9" s="18"/>
      <c r="H9" s="18"/>
      <c r="I9" s="18"/>
      <c r="J9" s="18"/>
      <c r="K9" s="18"/>
      <c r="L9" s="18"/>
      <c r="M9" s="18"/>
      <c r="N9" s="18"/>
      <c r="O9" s="18"/>
      <c r="P9" s="18"/>
      <c r="Q9" s="18"/>
      <c r="R9" s="18"/>
      <c r="S9" s="18"/>
    </row>
    <row r="10" spans="1:39">
      <c r="B10" s="90">
        <v>2</v>
      </c>
      <c r="C10" s="491"/>
      <c r="D10" s="492"/>
      <c r="E10" s="18"/>
      <c r="F10" s="18"/>
      <c r="G10" s="18"/>
      <c r="H10" s="18"/>
      <c r="I10" s="18"/>
      <c r="J10" s="18"/>
      <c r="K10" s="18"/>
      <c r="L10" s="18"/>
      <c r="M10" s="18"/>
      <c r="N10" s="18"/>
      <c r="O10" s="18"/>
      <c r="P10" s="18"/>
      <c r="Q10" s="18"/>
      <c r="R10" s="18"/>
      <c r="S10" s="18"/>
    </row>
    <row r="11" spans="1:39">
      <c r="B11" s="90">
        <v>3</v>
      </c>
      <c r="C11" s="493"/>
      <c r="D11" s="494"/>
      <c r="E11" s="18"/>
      <c r="F11" s="18"/>
      <c r="G11" s="18"/>
      <c r="H11" s="18"/>
      <c r="I11" s="18"/>
      <c r="J11" s="18"/>
      <c r="K11" s="18"/>
      <c r="L11" s="18"/>
      <c r="M11" s="18"/>
      <c r="N11" s="18"/>
      <c r="O11" s="18"/>
      <c r="P11" s="18"/>
      <c r="Q11" s="18"/>
      <c r="R11" s="18"/>
      <c r="S11" s="18"/>
    </row>
    <row r="12" spans="1:39">
      <c r="B12" s="90">
        <v>4</v>
      </c>
      <c r="C12" s="491"/>
      <c r="D12" s="492"/>
      <c r="E12" s="18"/>
      <c r="F12" s="18"/>
      <c r="G12" s="18"/>
      <c r="H12" s="18"/>
      <c r="I12" s="18"/>
      <c r="J12" s="18"/>
      <c r="K12" s="18"/>
      <c r="L12" s="18"/>
      <c r="M12" s="18"/>
      <c r="N12" s="18"/>
      <c r="O12" s="18"/>
      <c r="P12" s="18"/>
      <c r="Q12" s="18"/>
      <c r="R12" s="18"/>
      <c r="S12" s="18"/>
    </row>
    <row r="13" spans="1:39">
      <c r="B13" s="90">
        <v>5</v>
      </c>
      <c r="C13" s="491"/>
      <c r="D13" s="492"/>
      <c r="E13" s="18"/>
      <c r="F13" s="18"/>
      <c r="G13" s="18"/>
      <c r="H13" s="18"/>
      <c r="I13" s="18"/>
      <c r="J13" s="18"/>
      <c r="K13" s="18"/>
      <c r="L13" s="18"/>
      <c r="M13" s="18"/>
      <c r="N13" s="18"/>
      <c r="O13" s="18"/>
      <c r="P13" s="18"/>
      <c r="Q13" s="18"/>
      <c r="R13" s="18"/>
      <c r="S13" s="18"/>
    </row>
    <row r="14" spans="1:39">
      <c r="B14" s="90">
        <v>6</v>
      </c>
      <c r="C14" s="491"/>
      <c r="D14" s="492"/>
      <c r="E14" s="18"/>
      <c r="F14" s="18"/>
      <c r="G14" s="18"/>
      <c r="H14" s="18"/>
      <c r="I14" s="18"/>
      <c r="J14" s="18"/>
      <c r="K14" s="18"/>
      <c r="L14" s="18"/>
      <c r="M14" s="18"/>
      <c r="N14" s="18"/>
      <c r="O14" s="18"/>
      <c r="P14" s="18"/>
      <c r="Q14" s="18"/>
      <c r="R14" s="18"/>
      <c r="S14" s="18"/>
    </row>
    <row r="15" spans="1:39">
      <c r="B15" s="90">
        <v>7</v>
      </c>
      <c r="C15" s="491"/>
      <c r="D15" s="492"/>
      <c r="E15" s="18"/>
      <c r="F15" s="18"/>
      <c r="G15" s="18"/>
      <c r="H15" s="18"/>
      <c r="I15" s="18"/>
      <c r="J15" s="18"/>
      <c r="K15" s="18"/>
      <c r="L15" s="18"/>
      <c r="M15" s="18"/>
      <c r="N15" s="18"/>
      <c r="O15" s="18"/>
      <c r="P15" s="18"/>
      <c r="Q15" s="18"/>
      <c r="R15" s="18"/>
      <c r="S15" s="18"/>
    </row>
    <row r="16" spans="1:39" s="18" customFormat="1"/>
    <row r="17" spans="2:24" ht="15.6">
      <c r="B17" s="497" t="s">
        <v>2002</v>
      </c>
      <c r="C17" s="497"/>
      <c r="D17" s="497"/>
      <c r="E17" s="497"/>
      <c r="F17" s="497"/>
      <c r="G17" s="497"/>
      <c r="H17" s="497"/>
      <c r="I17" s="497"/>
      <c r="J17" s="497"/>
      <c r="K17" s="497"/>
      <c r="L17" s="497"/>
      <c r="M17" s="497"/>
      <c r="N17" s="497"/>
      <c r="O17" s="497"/>
      <c r="P17" s="497"/>
      <c r="Q17" s="497"/>
      <c r="R17" s="497"/>
      <c r="S17" s="497"/>
    </row>
    <row r="18" spans="2:24" s="18" customFormat="1"/>
    <row r="19" spans="2:24" ht="27.6">
      <c r="B19" s="91" t="s">
        <v>2003</v>
      </c>
      <c r="C19" s="116" t="s">
        <v>2004</v>
      </c>
      <c r="D19" s="498" t="str">
        <f>IF(C19="","Please select the method used to measure the operational waste as per 22.2A1.2",IF(C19=V19,W19,IF(C19=V20,W20,"""")))</f>
        <v>Please enter the weight measurements ONLY for each of the waste streams in the table below.</v>
      </c>
      <c r="E19" s="498"/>
      <c r="F19" s="498"/>
      <c r="G19" s="498"/>
      <c r="H19" s="498"/>
      <c r="I19" s="498"/>
      <c r="J19" s="498"/>
      <c r="K19" s="498"/>
      <c r="L19" s="18"/>
      <c r="M19" s="18"/>
      <c r="N19" s="18"/>
      <c r="O19" s="18"/>
      <c r="P19" s="18"/>
      <c r="Q19" s="18"/>
      <c r="R19" s="18"/>
      <c r="S19" s="18"/>
      <c r="V19" s="18" t="s">
        <v>2004</v>
      </c>
      <c r="W19" s="18" t="s">
        <v>2005</v>
      </c>
      <c r="X19" s="18" t="s">
        <v>2006</v>
      </c>
    </row>
    <row r="20" spans="2:24" s="18" customFormat="1">
      <c r="V20" s="18" t="s">
        <v>2007</v>
      </c>
      <c r="W20" s="18" t="s">
        <v>2008</v>
      </c>
      <c r="X20" s="18" t="s">
        <v>2009</v>
      </c>
    </row>
    <row r="21" spans="2:24">
      <c r="B21" s="495" t="s">
        <v>2010</v>
      </c>
      <c r="C21" s="499">
        <f>C9</f>
        <v>0</v>
      </c>
      <c r="D21" s="495"/>
      <c r="E21" s="495">
        <f>C10</f>
        <v>0</v>
      </c>
      <c r="F21" s="495"/>
      <c r="G21" s="500">
        <f>C11</f>
        <v>0</v>
      </c>
      <c r="H21" s="501"/>
      <c r="I21" s="495">
        <f>C12</f>
        <v>0</v>
      </c>
      <c r="J21" s="495"/>
      <c r="K21" s="495">
        <f>C13</f>
        <v>0</v>
      </c>
      <c r="L21" s="495"/>
      <c r="M21" s="500">
        <f>C14</f>
        <v>0</v>
      </c>
      <c r="N21" s="501"/>
      <c r="O21" s="500">
        <f>C15</f>
        <v>0</v>
      </c>
      <c r="P21" s="501"/>
      <c r="Q21" s="495" t="s">
        <v>2011</v>
      </c>
    </row>
    <row r="22" spans="2:24" ht="27.6">
      <c r="B22" s="486"/>
      <c r="C22" s="94" t="str">
        <f>IF($C19=$V19,$X19,IF($C19=$V20,$X20,""))</f>
        <v>Weight (kg)</v>
      </c>
      <c r="D22" s="94" t="str">
        <f>IF($C19=$V19,"",IF($C19=$V20,"Conversion Factor",""))</f>
        <v/>
      </c>
      <c r="E22" s="94" t="str">
        <f>IF($C19=$V19,$X19,IF($C19=$V20,$X20,""))</f>
        <v>Weight (kg)</v>
      </c>
      <c r="F22" s="94" t="str">
        <f>IF($C19=$V19,"",IF($C19=$V20,"Conversion Factor",""))</f>
        <v/>
      </c>
      <c r="G22" s="94" t="str">
        <f>IF(C11="","",IF($C19=$V19,$X19,IF($C19=$V20,$X20,"")))</f>
        <v/>
      </c>
      <c r="H22" s="94" t="str">
        <f>IF(C11="","",IF($C19=$V19,"",IF($C19=$V20,"Conversion Factor","")))</f>
        <v/>
      </c>
      <c r="I22" s="94" t="str">
        <f>IF(C12="","",IF($C19=$V19,$X19,IF($C19=$V20,$X20,"")))</f>
        <v/>
      </c>
      <c r="J22" s="94" t="str">
        <f>IF(C12="","",IF($C19=$V19,"",IF($C19=$V20,"Conversion Factor","")))</f>
        <v/>
      </c>
      <c r="K22" s="94" t="str">
        <f>IF(C13="","",IF($C19=$V19,$X19,IF($C19=$V20,$X20,"")))</f>
        <v/>
      </c>
      <c r="L22" s="94" t="str">
        <f>IF(C13="","",IF($C19=$V19,"",IF($C19=$V20,"Conversion Factor","")))</f>
        <v/>
      </c>
      <c r="M22" s="94" t="str">
        <f>IF(C14="","",IF($C19=$V19,$X19,IF($C19=$V20,$X20,"")))</f>
        <v/>
      </c>
      <c r="N22" s="94" t="str">
        <f>IF(C14="","",IF($C19=$V19,"",IF($C19=$V20,"Conversion Factor","")))</f>
        <v/>
      </c>
      <c r="O22" s="94" t="str">
        <f>IF(C15="","",IF($C19=$V19,$X19,IF($C19=$V20,$X20,"")))</f>
        <v/>
      </c>
      <c r="P22" s="94" t="str">
        <f>IF(C15="","",IF($C19=$V19,"",IF($C19=$V20,"Conversion Factor","")))</f>
        <v/>
      </c>
      <c r="Q22" s="496"/>
    </row>
    <row r="23" spans="2:24">
      <c r="B23" s="92">
        <v>1</v>
      </c>
      <c r="C23" s="105"/>
      <c r="D23" s="389">
        <v>0.13</v>
      </c>
      <c r="E23" s="105"/>
      <c r="F23" s="389">
        <v>0.13</v>
      </c>
      <c r="G23" s="105"/>
      <c r="H23" s="389">
        <v>0.13</v>
      </c>
      <c r="I23" s="105"/>
      <c r="J23" s="389">
        <v>0.13</v>
      </c>
      <c r="K23" s="105"/>
      <c r="L23" s="389">
        <v>0.13</v>
      </c>
      <c r="M23" s="105"/>
      <c r="N23" s="389">
        <v>0.13</v>
      </c>
      <c r="O23" s="105"/>
      <c r="P23" s="109"/>
      <c r="Q23" s="106">
        <f t="shared" ref="Q23:Q34" si="0">IF(C$19=V$19,SUM(C23+E23+G23+I23+K23+M23+O23),IF(C$19=V$20,SUM((C23*D23)+(E23*F23)+(G23*H23)+(I23*J23)+(K23*L23)+(M23*N23)+(O23*P23)),""))</f>
        <v>0</v>
      </c>
    </row>
    <row r="24" spans="2:24">
      <c r="B24" s="93">
        <v>2</v>
      </c>
      <c r="C24" s="107"/>
      <c r="D24" s="390">
        <v>0.13</v>
      </c>
      <c r="E24" s="107"/>
      <c r="F24" s="390">
        <v>0.13</v>
      </c>
      <c r="G24" s="107"/>
      <c r="H24" s="390">
        <v>0.13</v>
      </c>
      <c r="I24" s="107"/>
      <c r="J24" s="390">
        <v>0.13</v>
      </c>
      <c r="K24" s="107"/>
      <c r="L24" s="390">
        <v>0.13</v>
      </c>
      <c r="M24" s="107"/>
      <c r="N24" s="390">
        <v>0.13</v>
      </c>
      <c r="O24" s="107"/>
      <c r="P24" s="110"/>
      <c r="Q24" s="106">
        <f t="shared" si="0"/>
        <v>0</v>
      </c>
    </row>
    <row r="25" spans="2:24">
      <c r="B25" s="93">
        <v>3</v>
      </c>
      <c r="C25" s="107"/>
      <c r="D25" s="390">
        <v>0.13</v>
      </c>
      <c r="E25" s="107"/>
      <c r="F25" s="390">
        <v>0.13</v>
      </c>
      <c r="G25" s="107"/>
      <c r="H25" s="390">
        <v>0.13</v>
      </c>
      <c r="I25" s="107"/>
      <c r="J25" s="390">
        <v>0.13</v>
      </c>
      <c r="K25" s="107"/>
      <c r="L25" s="390">
        <v>0.13</v>
      </c>
      <c r="M25" s="107"/>
      <c r="N25" s="390">
        <v>0.13</v>
      </c>
      <c r="O25" s="107"/>
      <c r="P25" s="110"/>
      <c r="Q25" s="106">
        <f t="shared" si="0"/>
        <v>0</v>
      </c>
    </row>
    <row r="26" spans="2:24">
      <c r="B26" s="93">
        <v>4</v>
      </c>
      <c r="C26" s="107"/>
      <c r="D26" s="390">
        <v>0.13</v>
      </c>
      <c r="E26" s="107"/>
      <c r="F26" s="390">
        <v>0.13</v>
      </c>
      <c r="G26" s="107"/>
      <c r="H26" s="390">
        <v>0.13</v>
      </c>
      <c r="I26" s="107"/>
      <c r="J26" s="390">
        <v>0.13</v>
      </c>
      <c r="K26" s="107"/>
      <c r="L26" s="390">
        <v>0.13</v>
      </c>
      <c r="M26" s="107"/>
      <c r="N26" s="390">
        <v>0.13</v>
      </c>
      <c r="O26" s="107"/>
      <c r="P26" s="110"/>
      <c r="Q26" s="106">
        <f t="shared" si="0"/>
        <v>0</v>
      </c>
    </row>
    <row r="27" spans="2:24">
      <c r="B27" s="93">
        <v>5</v>
      </c>
      <c r="C27" s="107"/>
      <c r="D27" s="390">
        <v>0.13</v>
      </c>
      <c r="E27" s="107"/>
      <c r="F27" s="390">
        <v>0.13</v>
      </c>
      <c r="G27" s="107"/>
      <c r="H27" s="390">
        <v>0.13</v>
      </c>
      <c r="I27" s="107"/>
      <c r="J27" s="390">
        <v>0.13</v>
      </c>
      <c r="K27" s="107"/>
      <c r="L27" s="390">
        <v>0.13</v>
      </c>
      <c r="M27" s="107"/>
      <c r="N27" s="390">
        <v>0.13</v>
      </c>
      <c r="O27" s="107"/>
      <c r="P27" s="110"/>
      <c r="Q27" s="106">
        <f t="shared" si="0"/>
        <v>0</v>
      </c>
    </row>
    <row r="28" spans="2:24">
      <c r="B28" s="93">
        <v>6</v>
      </c>
      <c r="C28" s="107"/>
      <c r="D28" s="390">
        <v>0.13</v>
      </c>
      <c r="E28" s="107"/>
      <c r="F28" s="390">
        <v>0.13</v>
      </c>
      <c r="G28" s="107"/>
      <c r="H28" s="390">
        <v>0.13</v>
      </c>
      <c r="I28" s="107"/>
      <c r="J28" s="390">
        <v>0.13</v>
      </c>
      <c r="K28" s="107"/>
      <c r="L28" s="390">
        <v>0.13</v>
      </c>
      <c r="M28" s="107"/>
      <c r="N28" s="390">
        <v>0.13</v>
      </c>
      <c r="O28" s="107"/>
      <c r="P28" s="110"/>
      <c r="Q28" s="106">
        <f t="shared" si="0"/>
        <v>0</v>
      </c>
    </row>
    <row r="29" spans="2:24">
      <c r="B29" s="93">
        <v>7</v>
      </c>
      <c r="C29" s="107"/>
      <c r="D29" s="390">
        <v>0.13</v>
      </c>
      <c r="E29" s="107"/>
      <c r="F29" s="390">
        <v>0.13</v>
      </c>
      <c r="G29" s="107"/>
      <c r="H29" s="390">
        <v>0.13</v>
      </c>
      <c r="I29" s="107"/>
      <c r="J29" s="390">
        <v>0.13</v>
      </c>
      <c r="K29" s="107"/>
      <c r="L29" s="390">
        <v>0.13</v>
      </c>
      <c r="M29" s="107"/>
      <c r="N29" s="390">
        <v>0.13</v>
      </c>
      <c r="O29" s="107"/>
      <c r="P29" s="110"/>
      <c r="Q29" s="106">
        <f t="shared" si="0"/>
        <v>0</v>
      </c>
    </row>
    <row r="30" spans="2:24">
      <c r="B30" s="93">
        <v>8</v>
      </c>
      <c r="C30" s="107"/>
      <c r="D30" s="390">
        <v>0.13</v>
      </c>
      <c r="E30" s="107"/>
      <c r="F30" s="390">
        <v>0.13</v>
      </c>
      <c r="G30" s="107"/>
      <c r="H30" s="390">
        <v>0.13</v>
      </c>
      <c r="I30" s="107"/>
      <c r="J30" s="390">
        <v>0.13</v>
      </c>
      <c r="K30" s="107"/>
      <c r="L30" s="390">
        <v>0.13</v>
      </c>
      <c r="M30" s="107"/>
      <c r="N30" s="390">
        <v>0.13</v>
      </c>
      <c r="O30" s="107"/>
      <c r="P30" s="110"/>
      <c r="Q30" s="106">
        <f t="shared" si="0"/>
        <v>0</v>
      </c>
    </row>
    <row r="31" spans="2:24">
      <c r="B31" s="93">
        <v>9</v>
      </c>
      <c r="C31" s="107"/>
      <c r="D31" s="390">
        <v>0.13</v>
      </c>
      <c r="E31" s="107"/>
      <c r="F31" s="390">
        <v>0.13</v>
      </c>
      <c r="G31" s="107"/>
      <c r="H31" s="390">
        <v>0.13</v>
      </c>
      <c r="I31" s="107"/>
      <c r="J31" s="390">
        <v>0.13</v>
      </c>
      <c r="K31" s="107"/>
      <c r="L31" s="390">
        <v>0.13</v>
      </c>
      <c r="M31" s="107"/>
      <c r="N31" s="390">
        <v>0.13</v>
      </c>
      <c r="O31" s="107"/>
      <c r="P31" s="110"/>
      <c r="Q31" s="106">
        <f t="shared" si="0"/>
        <v>0</v>
      </c>
    </row>
    <row r="32" spans="2:24">
      <c r="B32" s="93">
        <v>10</v>
      </c>
      <c r="C32" s="107"/>
      <c r="D32" s="390">
        <v>0.13</v>
      </c>
      <c r="E32" s="107"/>
      <c r="F32" s="390">
        <v>0.13</v>
      </c>
      <c r="G32" s="107"/>
      <c r="H32" s="390">
        <v>0.13</v>
      </c>
      <c r="I32" s="107"/>
      <c r="J32" s="390">
        <v>0.13</v>
      </c>
      <c r="K32" s="107"/>
      <c r="L32" s="390">
        <v>0.13</v>
      </c>
      <c r="M32" s="107"/>
      <c r="N32" s="390">
        <v>0.13</v>
      </c>
      <c r="O32" s="107"/>
      <c r="P32" s="110"/>
      <c r="Q32" s="106">
        <f t="shared" si="0"/>
        <v>0</v>
      </c>
    </row>
    <row r="33" spans="2:19">
      <c r="B33" s="93">
        <v>11</v>
      </c>
      <c r="C33" s="107"/>
      <c r="D33" s="390">
        <v>0.13</v>
      </c>
      <c r="E33" s="107"/>
      <c r="F33" s="390">
        <v>0.13</v>
      </c>
      <c r="G33" s="107"/>
      <c r="H33" s="390">
        <v>0.13</v>
      </c>
      <c r="I33" s="107"/>
      <c r="J33" s="390">
        <v>0.13</v>
      </c>
      <c r="K33" s="107"/>
      <c r="L33" s="390">
        <v>0.13</v>
      </c>
      <c r="M33" s="107"/>
      <c r="N33" s="390">
        <v>0.13</v>
      </c>
      <c r="O33" s="107"/>
      <c r="P33" s="110"/>
      <c r="Q33" s="106">
        <f t="shared" si="0"/>
        <v>0</v>
      </c>
    </row>
    <row r="34" spans="2:19">
      <c r="B34" s="93">
        <v>12</v>
      </c>
      <c r="C34" s="108"/>
      <c r="D34" s="391">
        <v>0.13</v>
      </c>
      <c r="E34" s="108"/>
      <c r="F34" s="391">
        <v>0.13</v>
      </c>
      <c r="G34" s="108"/>
      <c r="H34" s="391">
        <v>0.13</v>
      </c>
      <c r="I34" s="108"/>
      <c r="J34" s="391">
        <v>0.13</v>
      </c>
      <c r="K34" s="108"/>
      <c r="L34" s="391">
        <v>0.13</v>
      </c>
      <c r="M34" s="108"/>
      <c r="N34" s="391">
        <v>0.13</v>
      </c>
      <c r="O34" s="108"/>
      <c r="P34" s="111"/>
      <c r="Q34" s="106">
        <f t="shared" si="0"/>
        <v>0</v>
      </c>
    </row>
    <row r="35" spans="2:19">
      <c r="B35" s="89" t="s">
        <v>2012</v>
      </c>
      <c r="C35" s="106">
        <f>IF($C19=$V19,SUM(C23:C34),SUMPRODUCT(C23:C34,D23:D34))</f>
        <v>0</v>
      </c>
      <c r="D35" s="46"/>
      <c r="E35" s="106">
        <f>IF($C19=$V19,SUM(E23:E34),SUMPRODUCT(E23:E34,F23:F34))</f>
        <v>0</v>
      </c>
      <c r="F35" s="46"/>
      <c r="G35" s="106" t="str">
        <f>IF(C11="","",IF($C19=$V19,SUM(G23:G34),SUMPRODUCT(G23:G34,H23:H34)))</f>
        <v/>
      </c>
      <c r="H35" s="46"/>
      <c r="I35" s="106" t="str">
        <f>IF(C12="","",IF($C19=$V19,SUM(I23:I34),SUMPRODUCT(I23:I34,J23:J34)))</f>
        <v/>
      </c>
      <c r="J35" s="46"/>
      <c r="K35" s="106" t="str">
        <f>IF(C13="","",IF($C19=$V19,SUM(K23:K34),SUMPRODUCT(K23:K34,L23:L34)))</f>
        <v/>
      </c>
      <c r="L35" s="46"/>
      <c r="M35" s="106" t="str">
        <f>IF(C14="","",IF($C19=$V19,SUM(M23:M34),SUMPRODUCT(M23:M34,N23:N34)))</f>
        <v/>
      </c>
      <c r="N35" s="46"/>
      <c r="O35" s="106" t="str">
        <f>IF(C15="","",IF($C19=$V19,SUM(O23:O34),SUMPRODUCT(O23:O34,P23:P34)))</f>
        <v/>
      </c>
      <c r="P35" s="46"/>
      <c r="Q35" s="106">
        <f>SUM(C35:P35)</f>
        <v>0</v>
      </c>
    </row>
    <row r="36" spans="2:19" s="18" customFormat="1"/>
    <row r="37" spans="2:19" s="18" customFormat="1"/>
    <row r="38" spans="2:19" ht="15.6">
      <c r="B38" s="497" t="s">
        <v>2013</v>
      </c>
      <c r="C38" s="497"/>
      <c r="D38" s="497"/>
      <c r="E38" s="497"/>
      <c r="F38" s="497"/>
      <c r="G38" s="497"/>
      <c r="H38" s="497"/>
      <c r="I38" s="497"/>
      <c r="J38" s="497"/>
      <c r="K38" s="497"/>
      <c r="L38" s="497"/>
      <c r="M38" s="497"/>
      <c r="N38" s="497"/>
      <c r="O38" s="497"/>
      <c r="P38" s="497"/>
      <c r="Q38" s="497"/>
      <c r="R38" s="497"/>
      <c r="S38" s="497"/>
    </row>
    <row r="39" spans="2:19" s="18" customFormat="1"/>
    <row r="40" spans="2:19">
      <c r="B40" s="504" t="s">
        <v>2014</v>
      </c>
      <c r="C40" s="504"/>
      <c r="D40" s="504"/>
      <c r="E40" s="504"/>
      <c r="F40" s="504"/>
      <c r="G40" s="504"/>
      <c r="H40" s="504"/>
      <c r="I40" s="18"/>
      <c r="J40" s="18"/>
      <c r="K40" s="18"/>
      <c r="L40" s="18"/>
      <c r="M40" s="18"/>
      <c r="N40" s="18"/>
      <c r="O40" s="18"/>
      <c r="P40" s="18"/>
      <c r="Q40" s="18"/>
      <c r="R40" s="18"/>
      <c r="S40" s="18"/>
    </row>
    <row r="41" spans="2:19" s="18" customFormat="1"/>
    <row r="42" spans="2:19">
      <c r="B42" s="18"/>
      <c r="C42" s="18"/>
      <c r="D42" s="18"/>
      <c r="E42" s="486" t="s">
        <v>2015</v>
      </c>
      <c r="F42" s="486"/>
      <c r="G42" s="18"/>
      <c r="H42" s="18"/>
      <c r="I42" s="18"/>
      <c r="J42" s="18"/>
      <c r="K42" s="18"/>
      <c r="L42" s="18"/>
      <c r="M42" s="18"/>
      <c r="N42" s="18"/>
      <c r="O42" s="18"/>
      <c r="P42" s="18"/>
      <c r="Q42" s="18"/>
      <c r="R42" s="18"/>
      <c r="S42" s="18"/>
    </row>
    <row r="43" spans="2:19">
      <c r="B43" s="502" t="s">
        <v>2016</v>
      </c>
      <c r="C43" s="502"/>
      <c r="D43" s="502"/>
      <c r="E43" s="503">
        <v>0.9</v>
      </c>
      <c r="F43" s="503"/>
      <c r="G43" s="18"/>
      <c r="H43" s="18"/>
      <c r="I43" s="18"/>
      <c r="J43" s="18"/>
      <c r="K43" s="18"/>
      <c r="L43" s="18"/>
      <c r="M43" s="18"/>
      <c r="N43" s="18"/>
      <c r="O43" s="18"/>
      <c r="P43" s="18"/>
      <c r="Q43" s="18"/>
      <c r="R43" s="18"/>
      <c r="S43" s="18"/>
    </row>
    <row r="44" spans="2:19">
      <c r="B44" s="502" t="s">
        <v>2017</v>
      </c>
      <c r="C44" s="502"/>
      <c r="D44" s="502"/>
      <c r="E44" s="505">
        <v>1</v>
      </c>
      <c r="F44" s="506"/>
      <c r="G44" s="18"/>
      <c r="H44" s="18"/>
      <c r="I44" s="18"/>
      <c r="J44" s="18"/>
      <c r="K44" s="18"/>
      <c r="L44" s="18"/>
      <c r="M44" s="18"/>
      <c r="N44" s="18"/>
      <c r="O44" s="18"/>
      <c r="P44" s="18"/>
      <c r="Q44" s="18"/>
      <c r="R44" s="18"/>
      <c r="S44" s="18"/>
    </row>
    <row r="45" spans="2:19">
      <c r="B45" s="502" t="s">
        <v>2018</v>
      </c>
      <c r="C45" s="502"/>
      <c r="D45" s="502"/>
      <c r="E45" s="503">
        <v>0.5</v>
      </c>
      <c r="F45" s="503"/>
      <c r="G45" s="18"/>
      <c r="H45" s="18"/>
      <c r="I45" s="18"/>
      <c r="J45" s="18"/>
      <c r="K45" s="18"/>
      <c r="L45" s="18"/>
      <c r="M45" s="18"/>
      <c r="N45" s="18"/>
      <c r="O45" s="18"/>
      <c r="P45" s="18"/>
      <c r="Q45" s="18"/>
      <c r="R45" s="18"/>
      <c r="S45" s="18"/>
    </row>
    <row r="46" spans="2:19" s="18" customFormat="1"/>
    <row r="47" spans="2:19" ht="38.65" customHeight="1">
      <c r="B47" s="502" t="s">
        <v>1999</v>
      </c>
      <c r="C47" s="502"/>
      <c r="D47" s="502"/>
      <c r="E47" s="495" t="s">
        <v>2019</v>
      </c>
      <c r="F47" s="500"/>
      <c r="G47" s="495" t="s">
        <v>2020</v>
      </c>
      <c r="H47" s="495"/>
      <c r="I47" s="500" t="s">
        <v>2021</v>
      </c>
      <c r="J47" s="501"/>
      <c r="K47" s="501" t="s">
        <v>2022</v>
      </c>
      <c r="L47" s="495"/>
      <c r="M47" s="500" t="s">
        <v>2023</v>
      </c>
      <c r="N47" s="501"/>
      <c r="O47" s="500" t="s">
        <v>2024</v>
      </c>
      <c r="P47" s="501"/>
      <c r="Q47" s="247" t="s">
        <v>2012</v>
      </c>
      <c r="R47" s="500" t="s">
        <v>2025</v>
      </c>
      <c r="S47" s="501"/>
    </row>
    <row r="48" spans="2:19" ht="14.65" customHeight="1">
      <c r="B48" s="502">
        <f>C21</f>
        <v>0</v>
      </c>
      <c r="C48" s="502"/>
      <c r="D48" s="502"/>
      <c r="E48" s="507" t="str">
        <f>IF(C9="","",C35)</f>
        <v/>
      </c>
      <c r="F48" s="508"/>
      <c r="G48" s="509"/>
      <c r="H48" s="510"/>
      <c r="I48" s="509"/>
      <c r="J48" s="510"/>
      <c r="K48" s="509"/>
      <c r="L48" s="510"/>
      <c r="M48" s="511"/>
      <c r="N48" s="515"/>
      <c r="O48" s="511"/>
      <c r="P48" s="512"/>
      <c r="Q48" s="102" t="str">
        <f t="shared" ref="Q48:Q54" si="1">IF(C9="","",IF(SUM(G48:P48)=1,SUM(G48:P48),"Must=100%"))</f>
        <v/>
      </c>
      <c r="R48" s="507">
        <f>C$35*(G48+I48*E$43+K48*E$45)</f>
        <v>0</v>
      </c>
      <c r="S48" s="508"/>
    </row>
    <row r="49" spans="2:19" ht="14.65" customHeight="1">
      <c r="B49" s="502">
        <f>E21</f>
        <v>0</v>
      </c>
      <c r="C49" s="502"/>
      <c r="D49" s="502"/>
      <c r="E49" s="507" t="str">
        <f>IF(C10="","",E35)</f>
        <v/>
      </c>
      <c r="F49" s="508"/>
      <c r="G49" s="513"/>
      <c r="H49" s="485"/>
      <c r="I49" s="484"/>
      <c r="J49" s="485"/>
      <c r="K49" s="509"/>
      <c r="L49" s="510"/>
      <c r="M49" s="484"/>
      <c r="N49" s="485"/>
      <c r="O49" s="484"/>
      <c r="P49" s="514"/>
      <c r="Q49" s="102" t="str">
        <f t="shared" si="1"/>
        <v/>
      </c>
      <c r="R49" s="507">
        <f>E$35*(G49+I49*E$43+K49*E$45)</f>
        <v>0</v>
      </c>
      <c r="S49" s="508"/>
    </row>
    <row r="50" spans="2:19" ht="14.65" customHeight="1">
      <c r="B50" s="502">
        <f>G21</f>
        <v>0</v>
      </c>
      <c r="C50" s="502"/>
      <c r="D50" s="502"/>
      <c r="E50" s="507" t="str">
        <f>IF(C11="","",G35)</f>
        <v/>
      </c>
      <c r="F50" s="508"/>
      <c r="G50" s="513"/>
      <c r="H50" s="485"/>
      <c r="I50" s="484"/>
      <c r="J50" s="485"/>
      <c r="K50" s="509"/>
      <c r="L50" s="510"/>
      <c r="M50" s="484"/>
      <c r="N50" s="485"/>
      <c r="O50" s="484"/>
      <c r="P50" s="514"/>
      <c r="Q50" s="102" t="str">
        <f t="shared" si="1"/>
        <v/>
      </c>
      <c r="R50" s="507" t="str">
        <f>IF(C11="","",G$35*(G50+I50*E$43+K50*E$45))</f>
        <v/>
      </c>
      <c r="S50" s="508"/>
    </row>
    <row r="51" spans="2:19" ht="14.65" customHeight="1">
      <c r="B51" s="502">
        <f>I21</f>
        <v>0</v>
      </c>
      <c r="C51" s="502"/>
      <c r="D51" s="502"/>
      <c r="E51" s="507" t="str">
        <f>IF(C12="","",I35)</f>
        <v/>
      </c>
      <c r="F51" s="508"/>
      <c r="G51" s="513"/>
      <c r="H51" s="485"/>
      <c r="I51" s="484"/>
      <c r="J51" s="485"/>
      <c r="K51" s="509"/>
      <c r="L51" s="510"/>
      <c r="M51" s="484"/>
      <c r="N51" s="485"/>
      <c r="O51" s="484"/>
      <c r="P51" s="514"/>
      <c r="Q51" s="102" t="str">
        <f t="shared" si="1"/>
        <v/>
      </c>
      <c r="R51" s="507" t="str">
        <f>IF(C12="","",I$35*(G51+I51*E$43+K51*E$45+M51*E44))</f>
        <v/>
      </c>
      <c r="S51" s="508"/>
    </row>
    <row r="52" spans="2:19">
      <c r="B52" s="502">
        <f>K21</f>
        <v>0</v>
      </c>
      <c r="C52" s="502"/>
      <c r="D52" s="502"/>
      <c r="E52" s="507" t="str">
        <f>IF(C13="","",K35)</f>
        <v/>
      </c>
      <c r="F52" s="508"/>
      <c r="G52" s="513"/>
      <c r="H52" s="485"/>
      <c r="I52" s="484"/>
      <c r="J52" s="485"/>
      <c r="K52" s="509"/>
      <c r="L52" s="510"/>
      <c r="M52" s="484"/>
      <c r="N52" s="485"/>
      <c r="O52" s="484"/>
      <c r="P52" s="514"/>
      <c r="Q52" s="102" t="str">
        <f t="shared" si="1"/>
        <v/>
      </c>
      <c r="R52" s="507" t="str">
        <f>IF(C13="","",K$35*(G52+I52*E$43+K52*E$45))</f>
        <v/>
      </c>
      <c r="S52" s="508"/>
    </row>
    <row r="53" spans="2:19">
      <c r="B53" s="502">
        <f>M21</f>
        <v>0</v>
      </c>
      <c r="C53" s="502"/>
      <c r="D53" s="502"/>
      <c r="E53" s="507" t="str">
        <f>IF(C14="","",M35)</f>
        <v/>
      </c>
      <c r="F53" s="508"/>
      <c r="G53" s="513"/>
      <c r="H53" s="485"/>
      <c r="I53" s="484"/>
      <c r="J53" s="485"/>
      <c r="K53" s="509"/>
      <c r="L53" s="510"/>
      <c r="M53" s="509"/>
      <c r="N53" s="510"/>
      <c r="O53" s="484"/>
      <c r="P53" s="514"/>
      <c r="Q53" s="102" t="str">
        <f t="shared" si="1"/>
        <v/>
      </c>
      <c r="R53" s="507" t="str">
        <f>IF(C14="","",M$35*(G53+I53*E$43+K53*E$45))</f>
        <v/>
      </c>
      <c r="S53" s="508"/>
    </row>
    <row r="54" spans="2:19">
      <c r="B54" s="502">
        <f>O21</f>
        <v>0</v>
      </c>
      <c r="C54" s="502"/>
      <c r="D54" s="502"/>
      <c r="E54" s="516" t="str">
        <f>IF(C15="","",O35)</f>
        <v/>
      </c>
      <c r="F54" s="517"/>
      <c r="G54" s="513"/>
      <c r="H54" s="485"/>
      <c r="I54" s="484"/>
      <c r="J54" s="485"/>
      <c r="K54" s="484"/>
      <c r="L54" s="485"/>
      <c r="M54" s="484"/>
      <c r="N54" s="485"/>
      <c r="O54" s="484"/>
      <c r="P54" s="514"/>
      <c r="Q54" s="102" t="str">
        <f t="shared" si="1"/>
        <v/>
      </c>
      <c r="R54" s="507" t="str">
        <f>IF(C15="","",O$35*(G54+I54*E$43+K54*E$45))</f>
        <v/>
      </c>
      <c r="S54" s="508"/>
    </row>
    <row r="55" spans="2:19">
      <c r="B55" s="18"/>
      <c r="C55" s="18"/>
      <c r="D55" s="18"/>
      <c r="E55" s="18"/>
      <c r="F55" s="18"/>
      <c r="G55" s="18"/>
      <c r="H55" s="18"/>
      <c r="I55" s="18"/>
      <c r="J55" s="18"/>
      <c r="K55" s="18"/>
      <c r="L55" s="18"/>
      <c r="M55" s="18"/>
      <c r="N55" s="18"/>
      <c r="O55" s="18"/>
      <c r="P55" s="18"/>
      <c r="Q55" s="247" t="s">
        <v>2012</v>
      </c>
      <c r="R55" s="507">
        <f>SUM(R48:S54)</f>
        <v>0</v>
      </c>
      <c r="S55" s="508"/>
    </row>
    <row r="56" spans="2:19" s="18" customFormat="1"/>
    <row r="57" spans="2:19" ht="15.6">
      <c r="B57" s="153" t="s">
        <v>2026</v>
      </c>
      <c r="C57" s="47"/>
      <c r="D57" s="47"/>
      <c r="E57" s="47"/>
      <c r="F57" s="47"/>
      <c r="G57" s="47"/>
      <c r="H57" s="47"/>
      <c r="I57" s="47"/>
      <c r="J57" s="47"/>
      <c r="K57" s="47"/>
      <c r="L57" s="47"/>
      <c r="M57" s="47"/>
      <c r="N57" s="47"/>
      <c r="O57" s="47"/>
      <c r="P57" s="47"/>
      <c r="Q57" s="47"/>
      <c r="R57" s="47"/>
      <c r="S57" s="47"/>
    </row>
    <row r="58" spans="2:19" s="18" customFormat="1"/>
    <row r="59" spans="2:19">
      <c r="B59" s="531" t="s">
        <v>2027</v>
      </c>
      <c r="C59" s="518" t="s">
        <v>2028</v>
      </c>
      <c r="D59" s="519" t="s">
        <v>2029</v>
      </c>
      <c r="E59" s="530"/>
      <c r="F59" s="530"/>
      <c r="G59" s="520"/>
      <c r="H59" s="518" t="s">
        <v>2030</v>
      </c>
      <c r="I59" s="518"/>
      <c r="J59" s="518"/>
      <c r="K59" s="18"/>
      <c r="L59" s="18"/>
      <c r="M59" s="18"/>
      <c r="N59" s="18"/>
      <c r="O59" s="18"/>
      <c r="P59" s="18"/>
      <c r="Q59" s="18"/>
      <c r="R59" s="18"/>
      <c r="S59" s="18"/>
    </row>
    <row r="60" spans="2:19" ht="82.9">
      <c r="B60" s="531"/>
      <c r="C60" s="518"/>
      <c r="D60" s="101" t="s">
        <v>2031</v>
      </c>
      <c r="E60" s="519" t="s">
        <v>2032</v>
      </c>
      <c r="F60" s="520"/>
      <c r="G60" s="97" t="s">
        <v>2033</v>
      </c>
      <c r="H60" s="97" t="s">
        <v>2034</v>
      </c>
      <c r="I60" s="97" t="s">
        <v>2035</v>
      </c>
      <c r="J60" s="97" t="s">
        <v>2036</v>
      </c>
      <c r="K60" s="18"/>
      <c r="L60" s="18"/>
      <c r="M60" s="18"/>
      <c r="N60" s="18"/>
      <c r="O60" s="18"/>
      <c r="P60" s="18"/>
      <c r="Q60" s="18"/>
      <c r="R60" s="18"/>
      <c r="S60" s="18"/>
    </row>
    <row r="61" spans="2:19">
      <c r="B61" s="95" t="str">
        <f t="shared" ref="B61:B67" si="2">IF(C9="","",C9)</f>
        <v/>
      </c>
      <c r="C61" s="115" t="str">
        <f t="shared" ref="C61:C67" si="3">IFERROR(E48-R48,"")</f>
        <v/>
      </c>
      <c r="D61" s="344"/>
      <c r="E61" s="523" t="str">
        <f>IF(D61="","",VLOOKUP(D61,'Emission Factors'!$B$68:$C$86,2, FALSE))</f>
        <v/>
      </c>
      <c r="F61" s="524"/>
      <c r="G61" s="114" t="str">
        <f>IF(D61="","",C61*E61)</f>
        <v/>
      </c>
      <c r="H61" s="312"/>
      <c r="I61" s="312"/>
      <c r="J61" s="99">
        <f>IF(H61="", 0, (I61)*H61)</f>
        <v>0</v>
      </c>
      <c r="K61" s="18"/>
      <c r="L61" s="18"/>
      <c r="M61" s="18"/>
      <c r="N61" s="18"/>
      <c r="O61" s="18"/>
      <c r="P61" s="18"/>
      <c r="Q61" s="18"/>
      <c r="R61" s="18"/>
      <c r="S61" s="18"/>
    </row>
    <row r="62" spans="2:19">
      <c r="B62" s="95" t="str">
        <f t="shared" si="2"/>
        <v/>
      </c>
      <c r="C62" s="115" t="str">
        <f t="shared" si="3"/>
        <v/>
      </c>
      <c r="D62" s="344"/>
      <c r="E62" s="523" t="str">
        <f>IF(D62="","",VLOOKUP(D62,'Emission Factors'!$B$68:$C$86,2, FALSE))</f>
        <v/>
      </c>
      <c r="F62" s="524"/>
      <c r="G62" s="114" t="str">
        <f t="shared" ref="G62:G67" si="4">IF(D62="","",C62*E62)</f>
        <v/>
      </c>
      <c r="H62" s="312"/>
      <c r="I62" s="312"/>
      <c r="J62" s="99">
        <f t="shared" ref="J62:J67" si="5">IF(H62="", 0, (I62)*H62)</f>
        <v>0</v>
      </c>
      <c r="K62" s="18"/>
      <c r="L62" s="18"/>
      <c r="M62" s="18"/>
      <c r="N62" s="18"/>
      <c r="O62" s="18"/>
      <c r="P62" s="18"/>
      <c r="Q62" s="18"/>
      <c r="R62" s="18"/>
      <c r="S62" s="18"/>
    </row>
    <row r="63" spans="2:19">
      <c r="B63" s="95" t="str">
        <f t="shared" si="2"/>
        <v/>
      </c>
      <c r="C63" s="115" t="str">
        <f t="shared" si="3"/>
        <v/>
      </c>
      <c r="D63" s="344"/>
      <c r="E63" s="523" t="str">
        <f>IF(D63="","",VLOOKUP(D63,'Emission Factors'!$B$68:$C$86,2, FALSE))</f>
        <v/>
      </c>
      <c r="F63" s="524"/>
      <c r="G63" s="114" t="str">
        <f>IF(D63="","",C63*E63)</f>
        <v/>
      </c>
      <c r="H63" s="312"/>
      <c r="I63" s="312"/>
      <c r="J63" s="99">
        <f t="shared" si="5"/>
        <v>0</v>
      </c>
      <c r="K63" s="18"/>
      <c r="L63" s="18"/>
      <c r="M63" s="18"/>
      <c r="N63" s="18"/>
      <c r="O63" s="18"/>
      <c r="P63" s="18"/>
      <c r="Q63" s="18"/>
      <c r="R63" s="18"/>
      <c r="S63" s="18"/>
    </row>
    <row r="64" spans="2:19">
      <c r="B64" s="95" t="str">
        <f t="shared" si="2"/>
        <v/>
      </c>
      <c r="C64" s="115" t="str">
        <f t="shared" si="3"/>
        <v/>
      </c>
      <c r="D64" s="344"/>
      <c r="E64" s="523" t="str">
        <f>IF(D64="","",VLOOKUP(D64,'Emission Factors'!$B$68:$C$86,2, FALSE))</f>
        <v/>
      </c>
      <c r="F64" s="524"/>
      <c r="G64" s="114" t="str">
        <f>IF(D64="","",C64*E64)</f>
        <v/>
      </c>
      <c r="H64" s="312"/>
      <c r="I64" s="312"/>
      <c r="J64" s="99">
        <f t="shared" si="5"/>
        <v>0</v>
      </c>
      <c r="K64" s="18"/>
      <c r="L64" s="18"/>
      <c r="M64" s="18"/>
      <c r="N64" s="18"/>
      <c r="O64" s="18"/>
      <c r="P64" s="18"/>
      <c r="Q64" s="18"/>
      <c r="R64" s="18"/>
      <c r="S64" s="18"/>
    </row>
    <row r="65" spans="2:19">
      <c r="B65" s="95" t="str">
        <f t="shared" si="2"/>
        <v/>
      </c>
      <c r="C65" s="115" t="str">
        <f t="shared" si="3"/>
        <v/>
      </c>
      <c r="D65" s="344"/>
      <c r="E65" s="521" t="str">
        <f>IF(D65="","",VLOOKUP(D65,'Emission Factors'!$B$68:$C$86,2, FALSE))</f>
        <v/>
      </c>
      <c r="F65" s="522"/>
      <c r="G65" s="114" t="str">
        <f t="shared" si="4"/>
        <v/>
      </c>
      <c r="H65" s="313"/>
      <c r="I65" s="313"/>
      <c r="J65" s="99">
        <f t="shared" si="5"/>
        <v>0</v>
      </c>
      <c r="K65" s="18"/>
      <c r="L65" s="18"/>
      <c r="M65" s="18"/>
      <c r="N65" s="18"/>
      <c r="O65" s="18"/>
      <c r="P65" s="18"/>
      <c r="Q65" s="18"/>
      <c r="R65" s="18"/>
      <c r="S65" s="18"/>
    </row>
    <row r="66" spans="2:19">
      <c r="B66" s="95" t="str">
        <f t="shared" si="2"/>
        <v/>
      </c>
      <c r="C66" s="115" t="str">
        <f t="shared" si="3"/>
        <v/>
      </c>
      <c r="D66" s="344"/>
      <c r="E66" s="521" t="str">
        <f>IF(D66="","",VLOOKUP(D66,'Emission Factors'!$B$68:$C$86,2, FALSE))</f>
        <v/>
      </c>
      <c r="F66" s="522"/>
      <c r="G66" s="114" t="str">
        <f t="shared" si="4"/>
        <v/>
      </c>
      <c r="H66" s="313"/>
      <c r="I66" s="313"/>
      <c r="J66" s="99">
        <f t="shared" si="5"/>
        <v>0</v>
      </c>
      <c r="K66" s="18"/>
      <c r="L66" s="18"/>
      <c r="M66" s="18"/>
      <c r="N66" s="18"/>
      <c r="O66" s="18"/>
      <c r="P66" s="18"/>
      <c r="Q66" s="18"/>
      <c r="R66" s="18"/>
      <c r="S66" s="18"/>
    </row>
    <row r="67" spans="2:19">
      <c r="B67" s="95" t="str">
        <f t="shared" si="2"/>
        <v/>
      </c>
      <c r="C67" s="115" t="str">
        <f t="shared" si="3"/>
        <v/>
      </c>
      <c r="D67" s="344"/>
      <c r="E67" s="521" t="str">
        <f>IF(D67="","",VLOOKUP(D67,'Emission Factors'!$B$68:$C$86,2, FALSE))</f>
        <v/>
      </c>
      <c r="F67" s="522"/>
      <c r="G67" s="114" t="str">
        <f t="shared" si="4"/>
        <v/>
      </c>
      <c r="H67" s="313"/>
      <c r="I67" s="313"/>
      <c r="J67" s="99">
        <f t="shared" si="5"/>
        <v>0</v>
      </c>
      <c r="K67" s="18"/>
      <c r="L67" s="18"/>
      <c r="M67" s="18"/>
      <c r="N67" s="18"/>
      <c r="O67" s="18"/>
      <c r="P67" s="18"/>
      <c r="Q67" s="18"/>
      <c r="R67" s="18"/>
      <c r="S67" s="18"/>
    </row>
    <row r="68" spans="2:19" s="18" customFormat="1"/>
    <row r="69" spans="2:19">
      <c r="B69" s="529" t="s">
        <v>2037</v>
      </c>
      <c r="C69" s="527" t="s">
        <v>2038</v>
      </c>
      <c r="D69" s="519" t="s">
        <v>2029</v>
      </c>
      <c r="E69" s="530"/>
      <c r="F69" s="520"/>
      <c r="G69" s="519" t="s">
        <v>2030</v>
      </c>
      <c r="H69" s="530"/>
      <c r="I69" s="520"/>
      <c r="J69" s="18"/>
      <c r="K69" s="18"/>
      <c r="L69" s="18"/>
      <c r="M69" s="18"/>
      <c r="N69" s="18"/>
      <c r="O69" s="18"/>
      <c r="P69" s="18"/>
      <c r="Q69" s="18"/>
      <c r="R69" s="18"/>
      <c r="S69" s="18"/>
    </row>
    <row r="70" spans="2:19" ht="82.9">
      <c r="B70" s="529"/>
      <c r="C70" s="528"/>
      <c r="D70" s="519" t="s">
        <v>2032</v>
      </c>
      <c r="E70" s="520"/>
      <c r="F70" s="97" t="s">
        <v>2039</v>
      </c>
      <c r="G70" s="97" t="s">
        <v>2034</v>
      </c>
      <c r="H70" s="97" t="s">
        <v>2035</v>
      </c>
      <c r="I70" s="97" t="s">
        <v>2036</v>
      </c>
      <c r="J70" s="18"/>
      <c r="K70" s="18"/>
      <c r="L70" s="18"/>
      <c r="M70" s="18"/>
      <c r="N70" s="18"/>
      <c r="O70" s="18"/>
      <c r="P70" s="18"/>
      <c r="Q70" s="18"/>
      <c r="R70" s="18"/>
      <c r="S70" s="18"/>
    </row>
    <row r="71" spans="2:19">
      <c r="B71" s="96" t="str">
        <f t="shared" ref="B71:B77" si="6">B61</f>
        <v/>
      </c>
      <c r="C71" s="115" t="str">
        <f t="shared" ref="C71:C73" si="7">IF(M48&gt;0, E48*M48, "0")</f>
        <v>0</v>
      </c>
      <c r="D71" s="523">
        <f>'Emission Factors'!$I$65</f>
        <v>0.17560000000000001</v>
      </c>
      <c r="E71" s="524"/>
      <c r="F71" s="100">
        <f t="shared" ref="F71:F76" si="8">C71*D71</f>
        <v>0</v>
      </c>
      <c r="G71" s="313"/>
      <c r="H71" s="313"/>
      <c r="I71" s="99">
        <f t="shared" ref="I71:I76" si="9">IF(G71="", 0, (H71)*G71)</f>
        <v>0</v>
      </c>
      <c r="J71" s="18"/>
      <c r="K71" s="18"/>
      <c r="L71" s="18"/>
      <c r="M71" s="18"/>
      <c r="N71" s="18"/>
      <c r="O71" s="18"/>
      <c r="P71" s="18"/>
      <c r="Q71" s="18"/>
      <c r="R71" s="18"/>
      <c r="S71" s="18"/>
    </row>
    <row r="72" spans="2:19">
      <c r="B72" s="96" t="str">
        <f t="shared" si="6"/>
        <v/>
      </c>
      <c r="C72" s="115" t="str">
        <f t="shared" si="7"/>
        <v>0</v>
      </c>
      <c r="D72" s="523">
        <f>'Emission Factors'!$I$65</f>
        <v>0.17560000000000001</v>
      </c>
      <c r="E72" s="524"/>
      <c r="F72" s="100">
        <f t="shared" si="8"/>
        <v>0</v>
      </c>
      <c r="G72" s="313"/>
      <c r="H72" s="313"/>
      <c r="I72" s="99">
        <f t="shared" si="9"/>
        <v>0</v>
      </c>
      <c r="J72" s="18"/>
      <c r="K72" s="18"/>
      <c r="L72" s="18"/>
      <c r="M72" s="18"/>
      <c r="N72" s="18"/>
      <c r="O72" s="18"/>
      <c r="P72" s="18"/>
      <c r="Q72" s="18"/>
      <c r="R72" s="18"/>
      <c r="S72" s="18"/>
    </row>
    <row r="73" spans="2:19">
      <c r="B73" s="96" t="str">
        <f t="shared" si="6"/>
        <v/>
      </c>
      <c r="C73" s="115" t="str">
        <f t="shared" si="7"/>
        <v>0</v>
      </c>
      <c r="D73" s="523">
        <f>'Emission Factors'!$I$65</f>
        <v>0.17560000000000001</v>
      </c>
      <c r="E73" s="524"/>
      <c r="F73" s="100">
        <f t="shared" si="8"/>
        <v>0</v>
      </c>
      <c r="G73" s="313"/>
      <c r="H73" s="313"/>
      <c r="I73" s="99">
        <f t="shared" si="9"/>
        <v>0</v>
      </c>
      <c r="J73" s="18"/>
      <c r="K73" s="18"/>
      <c r="L73" s="18"/>
      <c r="M73" s="18"/>
      <c r="N73" s="18"/>
      <c r="O73" s="18"/>
      <c r="P73" s="18"/>
      <c r="Q73" s="18"/>
      <c r="R73" s="18"/>
      <c r="S73" s="18"/>
    </row>
    <row r="74" spans="2:19">
      <c r="B74" s="96" t="str">
        <f t="shared" si="6"/>
        <v/>
      </c>
      <c r="C74" s="115" t="str">
        <f>IF(M51&gt;0, E51*M51, "0")</f>
        <v>0</v>
      </c>
      <c r="D74" s="523">
        <f>'Emission Factors'!$I$65</f>
        <v>0.17560000000000001</v>
      </c>
      <c r="E74" s="524"/>
      <c r="F74" s="100">
        <f t="shared" si="8"/>
        <v>0</v>
      </c>
      <c r="G74" s="313"/>
      <c r="H74" s="313"/>
      <c r="I74" s="99">
        <f t="shared" si="9"/>
        <v>0</v>
      </c>
      <c r="J74" s="18"/>
      <c r="K74" s="18"/>
      <c r="L74" s="18"/>
      <c r="M74" s="18"/>
      <c r="N74" s="18"/>
      <c r="O74" s="18"/>
      <c r="P74" s="18"/>
      <c r="Q74" s="18"/>
      <c r="R74" s="18"/>
      <c r="S74" s="18"/>
    </row>
    <row r="75" spans="2:19">
      <c r="B75" s="96" t="str">
        <f t="shared" si="6"/>
        <v/>
      </c>
      <c r="C75" s="115" t="str">
        <f t="shared" ref="C75:C76" si="10">IF(M52&gt;0, "E48*M48", "0")</f>
        <v>0</v>
      </c>
      <c r="D75" s="523">
        <f>'Emission Factors'!$I$65</f>
        <v>0.17560000000000001</v>
      </c>
      <c r="E75" s="524"/>
      <c r="F75" s="100">
        <f t="shared" si="8"/>
        <v>0</v>
      </c>
      <c r="G75" s="313"/>
      <c r="H75" s="313"/>
      <c r="I75" s="99">
        <f t="shared" si="9"/>
        <v>0</v>
      </c>
      <c r="J75" s="18"/>
      <c r="K75" s="18"/>
      <c r="L75" s="18"/>
      <c r="M75" s="18"/>
      <c r="N75" s="18"/>
      <c r="O75" s="18"/>
      <c r="P75" s="18"/>
      <c r="Q75" s="18"/>
      <c r="R75" s="18"/>
      <c r="S75" s="18"/>
    </row>
    <row r="76" spans="2:19">
      <c r="B76" s="96" t="str">
        <f t="shared" si="6"/>
        <v/>
      </c>
      <c r="C76" s="115" t="str">
        <f t="shared" si="10"/>
        <v>0</v>
      </c>
      <c r="D76" s="523">
        <f>'Emission Factors'!$I$65</f>
        <v>0.17560000000000001</v>
      </c>
      <c r="E76" s="524"/>
      <c r="F76" s="100">
        <f t="shared" si="8"/>
        <v>0</v>
      </c>
      <c r="G76" s="313"/>
      <c r="H76" s="313"/>
      <c r="I76" s="99">
        <f t="shared" si="9"/>
        <v>0</v>
      </c>
      <c r="J76" s="18"/>
      <c r="K76" s="18"/>
      <c r="L76" s="18"/>
      <c r="M76" s="18"/>
      <c r="N76" s="18"/>
      <c r="O76" s="18"/>
      <c r="P76" s="18"/>
      <c r="Q76" s="18"/>
      <c r="R76" s="18"/>
      <c r="S76" s="18"/>
    </row>
    <row r="77" spans="2:19">
      <c r="B77" s="96" t="str">
        <f t="shared" si="6"/>
        <v/>
      </c>
      <c r="C77" s="115" t="str">
        <f t="shared" ref="C77" si="11">IFERROR(E54-R54,"")</f>
        <v/>
      </c>
      <c r="D77" s="521"/>
      <c r="E77" s="522"/>
      <c r="F77" s="100"/>
      <c r="G77" s="313"/>
      <c r="H77" s="313"/>
      <c r="I77" s="99"/>
      <c r="J77" s="18"/>
      <c r="K77" s="18"/>
      <c r="L77" s="18"/>
      <c r="M77" s="18"/>
      <c r="N77" s="18"/>
      <c r="O77" s="18"/>
      <c r="P77" s="18"/>
      <c r="Q77" s="18"/>
      <c r="R77" s="18"/>
      <c r="S77" s="18"/>
    </row>
    <row r="78" spans="2:19" s="18" customFormat="1">
      <c r="B78" s="18" t="s">
        <v>2040</v>
      </c>
    </row>
    <row r="79" spans="2:19" s="18" customFormat="1">
      <c r="B79" s="18" t="s">
        <v>2041</v>
      </c>
    </row>
    <row r="80" spans="2:19" s="18" customFormat="1">
      <c r="B80" s="18" t="s">
        <v>2042</v>
      </c>
    </row>
    <row r="81" spans="2:19" s="18" customFormat="1">
      <c r="B81" s="18" t="s">
        <v>2043</v>
      </c>
    </row>
    <row r="82" spans="2:19" s="18" customFormat="1">
      <c r="B82" s="18" t="s">
        <v>2044</v>
      </c>
    </row>
    <row r="83" spans="2:19" s="18" customFormat="1">
      <c r="B83" s="18" t="s">
        <v>2045</v>
      </c>
    </row>
    <row r="84" spans="2:19" s="18" customFormat="1">
      <c r="B84" s="18" t="s">
        <v>2046</v>
      </c>
    </row>
    <row r="85" spans="2:19" s="18" customFormat="1"/>
    <row r="86" spans="2:19">
      <c r="B86" s="525" t="s">
        <v>2047</v>
      </c>
      <c r="C86" s="527" t="s">
        <v>2028</v>
      </c>
      <c r="D86" s="18"/>
      <c r="E86" s="18"/>
      <c r="F86" s="18"/>
      <c r="G86" s="519" t="s">
        <v>2048</v>
      </c>
      <c r="H86" s="530"/>
      <c r="I86" s="520"/>
      <c r="J86" s="18"/>
      <c r="K86" s="18"/>
      <c r="L86" s="18"/>
      <c r="M86" s="18"/>
      <c r="N86" s="18"/>
      <c r="O86" s="18"/>
      <c r="P86" s="18"/>
      <c r="Q86" s="18"/>
      <c r="R86" s="18"/>
      <c r="S86" s="18"/>
    </row>
    <row r="87" spans="2:19" ht="82.9">
      <c r="B87" s="526"/>
      <c r="C87" s="528"/>
      <c r="D87" s="18"/>
      <c r="E87" s="18"/>
      <c r="F87" s="18"/>
      <c r="G87" s="97" t="s">
        <v>2034</v>
      </c>
      <c r="H87" s="98" t="s">
        <v>2035</v>
      </c>
      <c r="I87" s="97" t="s">
        <v>2036</v>
      </c>
      <c r="J87" s="18"/>
      <c r="K87" s="18"/>
      <c r="L87" s="18"/>
      <c r="M87" s="18"/>
      <c r="N87" s="18"/>
      <c r="O87" s="18"/>
      <c r="P87" s="18"/>
      <c r="Q87" s="18"/>
      <c r="R87" s="18"/>
      <c r="S87" s="18"/>
    </row>
    <row r="88" spans="2:19">
      <c r="B88" s="96" t="str">
        <f>B71</f>
        <v/>
      </c>
      <c r="C88" s="104">
        <f>K48*$E$45</f>
        <v>0</v>
      </c>
      <c r="D88" s="18"/>
      <c r="E88" s="18"/>
      <c r="F88" s="18"/>
      <c r="G88" s="312"/>
      <c r="H88" s="312"/>
      <c r="I88" s="99">
        <f t="shared" ref="I88:I93" si="12">IF(G88="", 0, (H88)*G88)</f>
        <v>0</v>
      </c>
      <c r="J88" s="18"/>
      <c r="K88" s="18"/>
      <c r="L88" s="18"/>
      <c r="M88" s="18"/>
      <c r="N88" s="18"/>
      <c r="O88" s="18"/>
      <c r="P88" s="18"/>
      <c r="Q88" s="18"/>
      <c r="R88" s="18"/>
      <c r="S88" s="18"/>
    </row>
    <row r="89" spans="2:19">
      <c r="B89" s="96" t="str">
        <f t="shared" ref="B89:B94" si="13">B72</f>
        <v/>
      </c>
      <c r="C89" s="104">
        <f>I49*$E$45</f>
        <v>0</v>
      </c>
      <c r="D89" s="18"/>
      <c r="E89" s="18"/>
      <c r="F89" s="18"/>
      <c r="G89" s="314"/>
      <c r="H89" s="315"/>
      <c r="I89" s="99">
        <f t="shared" si="12"/>
        <v>0</v>
      </c>
      <c r="J89" s="18"/>
      <c r="K89" s="18"/>
      <c r="L89" s="18"/>
      <c r="M89" s="18"/>
      <c r="N89" s="18"/>
      <c r="O89" s="18"/>
      <c r="P89" s="18"/>
      <c r="Q89" s="18"/>
      <c r="R89" s="18"/>
      <c r="S89" s="18"/>
    </row>
    <row r="90" spans="2:19">
      <c r="B90" s="96" t="str">
        <f t="shared" si="13"/>
        <v/>
      </c>
      <c r="C90" s="104">
        <f>I50*$E$45</f>
        <v>0</v>
      </c>
      <c r="D90" s="18"/>
      <c r="E90" s="18"/>
      <c r="F90" s="18"/>
      <c r="G90" s="312"/>
      <c r="H90" s="312"/>
      <c r="I90" s="99">
        <f t="shared" si="12"/>
        <v>0</v>
      </c>
      <c r="J90" s="18"/>
      <c r="K90" s="18"/>
      <c r="L90" s="18"/>
      <c r="M90" s="18"/>
      <c r="N90" s="18"/>
      <c r="O90" s="18"/>
      <c r="P90" s="18"/>
      <c r="Q90" s="18"/>
      <c r="R90" s="18"/>
      <c r="S90" s="18"/>
    </row>
    <row r="91" spans="2:19">
      <c r="B91" s="96" t="str">
        <f t="shared" si="13"/>
        <v/>
      </c>
      <c r="C91" s="104">
        <f>K51*$E$45</f>
        <v>0</v>
      </c>
      <c r="D91" s="18"/>
      <c r="E91" s="18"/>
      <c r="F91" s="18"/>
      <c r="G91" s="312"/>
      <c r="H91" s="312"/>
      <c r="I91" s="99">
        <f t="shared" si="12"/>
        <v>0</v>
      </c>
      <c r="J91" s="18"/>
      <c r="K91" s="18"/>
      <c r="L91" s="18"/>
      <c r="M91" s="18"/>
      <c r="N91" s="18"/>
      <c r="O91" s="18"/>
      <c r="P91" s="18"/>
      <c r="Q91" s="18"/>
      <c r="R91" s="18"/>
      <c r="S91" s="18"/>
    </row>
    <row r="92" spans="2:19">
      <c r="B92" s="96" t="str">
        <f t="shared" si="13"/>
        <v/>
      </c>
      <c r="C92" s="104">
        <f>K52*$E$45</f>
        <v>0</v>
      </c>
      <c r="D92" s="18"/>
      <c r="E92" s="18"/>
      <c r="F92" s="18"/>
      <c r="G92" s="314"/>
      <c r="H92" s="315"/>
      <c r="I92" s="99">
        <f t="shared" si="12"/>
        <v>0</v>
      </c>
      <c r="J92" s="18"/>
      <c r="K92" s="18"/>
      <c r="L92" s="18"/>
      <c r="M92" s="18"/>
      <c r="N92" s="18"/>
      <c r="O92" s="18"/>
      <c r="P92" s="18"/>
      <c r="Q92" s="18"/>
      <c r="R92" s="18"/>
      <c r="S92" s="18"/>
    </row>
    <row r="93" spans="2:19">
      <c r="B93" s="96" t="str">
        <f t="shared" si="13"/>
        <v/>
      </c>
      <c r="C93" s="104">
        <f>K53*$E$45</f>
        <v>0</v>
      </c>
      <c r="D93" s="18"/>
      <c r="E93" s="18"/>
      <c r="F93" s="18"/>
      <c r="G93" s="314"/>
      <c r="H93" s="315"/>
      <c r="I93" s="99">
        <f t="shared" si="12"/>
        <v>0</v>
      </c>
      <c r="J93" s="18"/>
      <c r="K93" s="18"/>
      <c r="L93" s="18"/>
      <c r="M93" s="18"/>
      <c r="N93" s="18"/>
      <c r="O93" s="18"/>
      <c r="P93" s="18"/>
      <c r="Q93" s="18"/>
      <c r="R93" s="18"/>
      <c r="S93" s="18"/>
    </row>
    <row r="94" spans="2:19">
      <c r="B94" s="96" t="str">
        <f t="shared" si="13"/>
        <v/>
      </c>
      <c r="C94" s="104"/>
      <c r="D94" s="18"/>
      <c r="E94" s="18"/>
      <c r="F94" s="18"/>
      <c r="G94" s="314"/>
      <c r="H94" s="315"/>
      <c r="I94" s="99"/>
      <c r="J94" s="18"/>
      <c r="K94" s="18"/>
      <c r="L94" s="18"/>
      <c r="M94" s="18"/>
      <c r="N94" s="18"/>
      <c r="O94" s="18"/>
      <c r="P94" s="18"/>
      <c r="Q94" s="18"/>
      <c r="R94" s="18"/>
      <c r="S94" s="18"/>
    </row>
    <row r="95" spans="2:19" s="18" customFormat="1"/>
    <row r="96" spans="2:19">
      <c r="B96" s="518" t="s">
        <v>2049</v>
      </c>
      <c r="C96" s="518"/>
      <c r="D96" s="48">
        <f>SUM(G61:G67)+SUM(F71:F77)</f>
        <v>0</v>
      </c>
      <c r="E96" s="18"/>
      <c r="F96" s="18"/>
      <c r="G96" s="18"/>
      <c r="H96" s="18"/>
      <c r="I96" s="18"/>
      <c r="J96" s="18"/>
      <c r="K96" s="18"/>
      <c r="L96" s="18"/>
      <c r="M96" s="18"/>
      <c r="N96" s="18"/>
      <c r="O96" s="18"/>
      <c r="P96" s="18"/>
      <c r="Q96" s="18"/>
      <c r="R96" s="18"/>
      <c r="S96" s="18"/>
    </row>
    <row r="97" spans="2:19">
      <c r="B97" s="518" t="s">
        <v>2050</v>
      </c>
      <c r="C97" s="518"/>
      <c r="D97" s="48">
        <f>SUM(J61:J67)+SUM(I71:I77)+SUM(I88:I94)</f>
        <v>0</v>
      </c>
      <c r="E97" s="18"/>
      <c r="F97" s="18"/>
      <c r="G97" s="18"/>
      <c r="H97" s="18"/>
      <c r="I97" s="18"/>
      <c r="J97" s="18"/>
      <c r="K97" s="18"/>
      <c r="L97" s="18"/>
      <c r="M97" s="18"/>
      <c r="N97" s="18"/>
      <c r="O97" s="18"/>
      <c r="P97" s="18"/>
      <c r="Q97" s="18"/>
      <c r="R97" s="18"/>
      <c r="S97" s="18"/>
    </row>
    <row r="98" spans="2:19">
      <c r="B98" s="519" t="s">
        <v>2051</v>
      </c>
      <c r="C98" s="520"/>
      <c r="D98" s="48">
        <f>SUM(D96:D97)</f>
        <v>0</v>
      </c>
      <c r="E98" s="18"/>
      <c r="F98" s="18"/>
      <c r="G98" s="18"/>
      <c r="H98" s="18"/>
      <c r="I98" s="18"/>
      <c r="J98" s="18"/>
      <c r="K98" s="18"/>
      <c r="L98" s="18"/>
      <c r="M98" s="18"/>
      <c r="N98" s="18"/>
      <c r="O98" s="18"/>
      <c r="P98" s="18"/>
      <c r="Q98" s="18"/>
      <c r="R98" s="18"/>
      <c r="S98" s="18"/>
    </row>
    <row r="99" spans="2:19" s="18" customFormat="1"/>
    <row r="100" spans="2:19" s="18" customFormat="1"/>
    <row r="101" spans="2:19" s="18" customFormat="1"/>
    <row r="102" spans="2:19" s="18" customFormat="1"/>
    <row r="103" spans="2:19" s="18" customFormat="1"/>
    <row r="104" spans="2:19" s="18" customFormat="1"/>
    <row r="105" spans="2:19" s="18" customFormat="1"/>
    <row r="106" spans="2:19" s="18" customFormat="1"/>
    <row r="107" spans="2:19" s="18" customFormat="1"/>
    <row r="108" spans="2:19" s="18" customFormat="1"/>
    <row r="109" spans="2:19" s="18" customFormat="1"/>
    <row r="110" spans="2:19" s="18" customFormat="1"/>
    <row r="111" spans="2:19" s="18" customFormat="1"/>
    <row r="112" spans="2:19" s="18" customFormat="1"/>
    <row r="113" s="18" customFormat="1"/>
    <row r="114" s="18" customFormat="1"/>
    <row r="115" s="18" customFormat="1"/>
    <row r="116" s="18" customFormat="1"/>
    <row r="117" s="18" customFormat="1"/>
    <row r="118" s="18" customFormat="1"/>
    <row r="119" s="18" customFormat="1"/>
    <row r="120" s="18" customFormat="1"/>
    <row r="121" s="18" customFormat="1"/>
    <row r="122" s="18" customFormat="1"/>
    <row r="123" s="18" customFormat="1"/>
    <row r="124" s="18" customFormat="1"/>
    <row r="125" s="18" customFormat="1"/>
    <row r="126" s="18" customFormat="1"/>
    <row r="127" s="18" customFormat="1"/>
    <row r="128" s="18" customFormat="1"/>
    <row r="129" s="18" customFormat="1"/>
    <row r="130" s="18" customFormat="1"/>
    <row r="131" s="18" customFormat="1"/>
    <row r="132" s="18" customFormat="1"/>
    <row r="133" s="18" customFormat="1"/>
    <row r="134" s="18" customFormat="1"/>
    <row r="135" s="18" customFormat="1"/>
    <row r="136" s="18" customFormat="1"/>
    <row r="137" s="18" customFormat="1"/>
    <row r="138" s="18" customFormat="1"/>
    <row r="139" s="18" customFormat="1"/>
    <row r="140" s="18" customFormat="1"/>
    <row r="141" s="18" customFormat="1"/>
    <row r="142" s="18" customFormat="1"/>
    <row r="143" s="18" customFormat="1"/>
    <row r="144" s="18" customFormat="1"/>
    <row r="145" s="18" customFormat="1"/>
    <row r="146" s="18" customFormat="1"/>
    <row r="147" s="18" customFormat="1"/>
    <row r="148" s="18" customFormat="1"/>
    <row r="149" s="18" customFormat="1"/>
    <row r="150" s="18" customFormat="1"/>
    <row r="151" s="18" customFormat="1"/>
    <row r="152" s="18" customFormat="1"/>
    <row r="153" s="18" customFormat="1"/>
    <row r="154" s="18" customFormat="1"/>
    <row r="155" s="18" customFormat="1"/>
    <row r="156" s="18" customFormat="1"/>
    <row r="157" s="18" customFormat="1"/>
    <row r="158" s="18" customFormat="1"/>
    <row r="159" s="18" customFormat="1"/>
    <row r="160" s="18" customFormat="1"/>
    <row r="161" s="18" customFormat="1"/>
    <row r="162" s="18" customFormat="1"/>
    <row r="163" s="18" customFormat="1"/>
    <row r="164" s="18" customFormat="1"/>
    <row r="165" s="18" customFormat="1"/>
    <row r="166" s="18" customFormat="1"/>
    <row r="167" s="18" customFormat="1"/>
    <row r="168" s="18" customFormat="1"/>
    <row r="169" s="18" customFormat="1"/>
    <row r="170" s="18" customFormat="1"/>
    <row r="171" s="18" customFormat="1"/>
    <row r="172" s="18" customFormat="1"/>
    <row r="173" s="18" customFormat="1"/>
    <row r="174" s="18" customFormat="1"/>
    <row r="175" s="18" customFormat="1"/>
    <row r="176" s="18" customFormat="1"/>
    <row r="177" s="18" customFormat="1"/>
    <row r="178" s="18" customFormat="1"/>
    <row r="179" s="18" customFormat="1"/>
    <row r="180" s="18" customFormat="1"/>
    <row r="181" s="18" customFormat="1"/>
    <row r="182" s="18" customFormat="1"/>
    <row r="183" s="18" customFormat="1"/>
    <row r="184" s="18" customFormat="1"/>
    <row r="185" s="18" customFormat="1"/>
    <row r="186" s="18" customFormat="1"/>
    <row r="187" s="18" customFormat="1"/>
    <row r="188" s="18" customFormat="1"/>
    <row r="189" s="18" customFormat="1"/>
    <row r="190" s="18" customFormat="1"/>
    <row r="191" s="18" customFormat="1"/>
    <row r="192" s="18" customFormat="1"/>
    <row r="193" s="18" customFormat="1"/>
    <row r="194" s="18" customFormat="1"/>
    <row r="195" s="18" customFormat="1"/>
    <row r="196" s="18" customFormat="1"/>
    <row r="197" s="18" customFormat="1"/>
    <row r="198" s="18" customFormat="1"/>
    <row r="199" s="18" customFormat="1"/>
    <row r="200" s="18" customFormat="1"/>
    <row r="201" s="18" customFormat="1"/>
    <row r="202" s="18" customFormat="1"/>
    <row r="203" s="18" customFormat="1"/>
    <row r="204" s="18" customFormat="1"/>
    <row r="205" s="18" customFormat="1"/>
    <row r="206" s="18" customFormat="1"/>
    <row r="207" s="18" customFormat="1"/>
    <row r="208" s="18" customFormat="1"/>
    <row r="209" spans="11:19" s="18" customFormat="1"/>
    <row r="210" spans="11:19" s="18" customFormat="1"/>
    <row r="211" spans="11:19" s="18" customFormat="1"/>
    <row r="212" spans="11:19" s="18" customFormat="1"/>
    <row r="213" spans="11:19" s="18" customFormat="1"/>
    <row r="214" spans="11:19" s="18" customFormat="1"/>
    <row r="215" spans="11:19" s="18" customFormat="1"/>
    <row r="216" spans="11:19" s="18" customFormat="1"/>
    <row r="217" spans="11:19" s="18" customFormat="1"/>
    <row r="218" spans="11:19" s="18" customFormat="1"/>
    <row r="219" spans="11:19" s="18" customFormat="1"/>
    <row r="220" spans="11:19" s="18" customFormat="1"/>
    <row r="221" spans="11:19" s="18" customFormat="1"/>
    <row r="222" spans="11:19" s="18" customFormat="1"/>
    <row r="223" spans="11:19">
      <c r="K223" s="18"/>
      <c r="L223" s="18"/>
      <c r="M223" s="18"/>
      <c r="N223" s="18"/>
      <c r="O223" s="18"/>
      <c r="P223" s="18"/>
      <c r="Q223" s="18"/>
      <c r="R223" s="18"/>
      <c r="S223" s="18"/>
    </row>
    <row r="224" spans="11:19">
      <c r="K224" s="18"/>
      <c r="L224" s="18"/>
      <c r="M224" s="18"/>
      <c r="N224" s="18"/>
      <c r="O224" s="18"/>
      <c r="P224" s="18"/>
      <c r="Q224" s="18"/>
      <c r="R224" s="18"/>
      <c r="S224" s="18"/>
    </row>
    <row r="225" spans="11:19">
      <c r="K225" s="18"/>
      <c r="L225" s="18"/>
      <c r="M225" s="18"/>
      <c r="N225" s="18"/>
      <c r="O225" s="18"/>
      <c r="P225" s="18"/>
      <c r="Q225" s="18"/>
      <c r="R225" s="18"/>
      <c r="S225" s="18"/>
    </row>
    <row r="226" spans="11:19">
      <c r="K226" s="18"/>
      <c r="L226" s="18"/>
      <c r="M226" s="18"/>
      <c r="N226" s="18"/>
      <c r="O226" s="18"/>
      <c r="P226" s="18"/>
      <c r="Q226" s="18"/>
      <c r="R226" s="18"/>
      <c r="S226" s="18"/>
    </row>
    <row r="227" spans="11:19">
      <c r="K227" s="18"/>
      <c r="L227" s="18"/>
      <c r="M227" s="18"/>
      <c r="N227" s="18"/>
      <c r="O227" s="18"/>
      <c r="P227" s="18"/>
      <c r="Q227" s="18"/>
      <c r="R227" s="18"/>
      <c r="S227" s="18"/>
    </row>
    <row r="228" spans="11:19">
      <c r="K228" s="18"/>
      <c r="L228" s="18"/>
      <c r="M228" s="18"/>
      <c r="N228" s="18"/>
      <c r="O228" s="18"/>
      <c r="P228" s="18"/>
      <c r="Q228" s="18"/>
      <c r="R228" s="18"/>
      <c r="S228" s="18"/>
    </row>
    <row r="229" spans="11:19">
      <c r="K229" s="18"/>
      <c r="L229" s="18"/>
      <c r="M229" s="18"/>
      <c r="N229" s="18"/>
      <c r="O229" s="18"/>
      <c r="P229" s="18"/>
      <c r="Q229" s="18"/>
      <c r="R229" s="18"/>
      <c r="S229" s="18"/>
    </row>
    <row r="230" spans="11:19">
      <c r="K230" s="18"/>
      <c r="L230" s="18"/>
      <c r="M230" s="18"/>
      <c r="N230" s="18"/>
      <c r="O230" s="18"/>
      <c r="P230" s="18"/>
      <c r="Q230" s="18"/>
      <c r="R230" s="18"/>
      <c r="S230" s="18"/>
    </row>
    <row r="231" spans="11:19">
      <c r="K231" s="18"/>
      <c r="L231" s="18"/>
      <c r="M231" s="18"/>
      <c r="N231" s="18"/>
      <c r="O231" s="18"/>
      <c r="P231" s="18"/>
      <c r="Q231" s="18"/>
      <c r="R231" s="18"/>
      <c r="S231" s="18"/>
    </row>
    <row r="232" spans="11:19">
      <c r="K232" s="18"/>
      <c r="L232" s="18"/>
      <c r="M232" s="18"/>
      <c r="N232" s="18"/>
      <c r="O232" s="18"/>
      <c r="P232" s="18"/>
      <c r="Q232" s="18"/>
      <c r="R232" s="18"/>
      <c r="S232" s="18"/>
    </row>
  </sheetData>
  <sheetProtection algorithmName="SHA-512" hashValue="eQzep08X1QyyktJFcz+FUos/mIVO5j/qr1da/jEjOPBe3X331j9dIRjORZQ0bnRFllkDa0fs8Xnd+7Wy0JgSUg==" saltValue="it23hVQqMJxSCaFfNFEV8g==" spinCount="100000" sheet="1" objects="1" scenarios="1"/>
  <mergeCells count="125">
    <mergeCell ref="B2:I2"/>
    <mergeCell ref="G86:I86"/>
    <mergeCell ref="B96:C96"/>
    <mergeCell ref="D71:E71"/>
    <mergeCell ref="D72:E72"/>
    <mergeCell ref="D73:E73"/>
    <mergeCell ref="D74:E74"/>
    <mergeCell ref="E65:F65"/>
    <mergeCell ref="E66:F66"/>
    <mergeCell ref="E67:F67"/>
    <mergeCell ref="G69:I69"/>
    <mergeCell ref="H59:J59"/>
    <mergeCell ref="E60:F60"/>
    <mergeCell ref="E61:F61"/>
    <mergeCell ref="E62:F62"/>
    <mergeCell ref="E63:F63"/>
    <mergeCell ref="E64:F64"/>
    <mergeCell ref="B59:B60"/>
    <mergeCell ref="C59:C60"/>
    <mergeCell ref="D59:G59"/>
    <mergeCell ref="B97:C97"/>
    <mergeCell ref="B98:C98"/>
    <mergeCell ref="D77:E77"/>
    <mergeCell ref="D75:E75"/>
    <mergeCell ref="D76:E76"/>
    <mergeCell ref="B86:B87"/>
    <mergeCell ref="C86:C87"/>
    <mergeCell ref="B69:B70"/>
    <mergeCell ref="C69:C70"/>
    <mergeCell ref="D69:F69"/>
    <mergeCell ref="D70:E70"/>
    <mergeCell ref="R54:S54"/>
    <mergeCell ref="R55:S55"/>
    <mergeCell ref="B54:D54"/>
    <mergeCell ref="E54:F54"/>
    <mergeCell ref="G54:H54"/>
    <mergeCell ref="I54:J54"/>
    <mergeCell ref="K54:L54"/>
    <mergeCell ref="O54:P54"/>
    <mergeCell ref="R52:S52"/>
    <mergeCell ref="B53:D53"/>
    <mergeCell ref="E53:F53"/>
    <mergeCell ref="G53:H53"/>
    <mergeCell ref="I53:J53"/>
    <mergeCell ref="K53:L53"/>
    <mergeCell ref="O53:P53"/>
    <mergeCell ref="R53:S53"/>
    <mergeCell ref="B52:D52"/>
    <mergeCell ref="E52:F52"/>
    <mergeCell ref="G52:H52"/>
    <mergeCell ref="I52:J52"/>
    <mergeCell ref="K52:L52"/>
    <mergeCell ref="O52:P52"/>
    <mergeCell ref="M52:N52"/>
    <mergeCell ref="M53:N53"/>
    <mergeCell ref="R50:S50"/>
    <mergeCell ref="B51:D51"/>
    <mergeCell ref="E51:F51"/>
    <mergeCell ref="G51:H51"/>
    <mergeCell ref="I51:J51"/>
    <mergeCell ref="K51:L51"/>
    <mergeCell ref="O51:P51"/>
    <mergeCell ref="R51:S51"/>
    <mergeCell ref="B50:D50"/>
    <mergeCell ref="E50:F50"/>
    <mergeCell ref="G50:H50"/>
    <mergeCell ref="I50:J50"/>
    <mergeCell ref="K50:L50"/>
    <mergeCell ref="O50:P50"/>
    <mergeCell ref="M50:N50"/>
    <mergeCell ref="M51:N51"/>
    <mergeCell ref="R47:S47"/>
    <mergeCell ref="B48:D48"/>
    <mergeCell ref="E48:F48"/>
    <mergeCell ref="G48:H48"/>
    <mergeCell ref="I48:J48"/>
    <mergeCell ref="K48:L48"/>
    <mergeCell ref="O48:P48"/>
    <mergeCell ref="R48:S48"/>
    <mergeCell ref="B49:D49"/>
    <mergeCell ref="E49:F49"/>
    <mergeCell ref="G49:H49"/>
    <mergeCell ref="I49:J49"/>
    <mergeCell ref="K49:L49"/>
    <mergeCell ref="O49:P49"/>
    <mergeCell ref="R49:S49"/>
    <mergeCell ref="M48:N48"/>
    <mergeCell ref="M49:N49"/>
    <mergeCell ref="B47:D47"/>
    <mergeCell ref="E47:F47"/>
    <mergeCell ref="K21:L21"/>
    <mergeCell ref="G47:H47"/>
    <mergeCell ref="I47:J47"/>
    <mergeCell ref="K47:L47"/>
    <mergeCell ref="O47:P47"/>
    <mergeCell ref="B40:H40"/>
    <mergeCell ref="E44:F44"/>
    <mergeCell ref="B44:D44"/>
    <mergeCell ref="M47:N47"/>
    <mergeCell ref="M21:N21"/>
    <mergeCell ref="O21:P21"/>
    <mergeCell ref="M54:N54"/>
    <mergeCell ref="C8:D8"/>
    <mergeCell ref="E8:K8"/>
    <mergeCell ref="C9:D9"/>
    <mergeCell ref="C10:D10"/>
    <mergeCell ref="C11:D11"/>
    <mergeCell ref="C12:D12"/>
    <mergeCell ref="Q21:Q22"/>
    <mergeCell ref="B38:S38"/>
    <mergeCell ref="C13:D13"/>
    <mergeCell ref="C14:D14"/>
    <mergeCell ref="C15:D15"/>
    <mergeCell ref="B17:S17"/>
    <mergeCell ref="D19:K19"/>
    <mergeCell ref="B21:B22"/>
    <mergeCell ref="C21:D21"/>
    <mergeCell ref="E21:F21"/>
    <mergeCell ref="G21:H21"/>
    <mergeCell ref="I21:J21"/>
    <mergeCell ref="E42:F42"/>
    <mergeCell ref="B43:D43"/>
    <mergeCell ref="E43:F43"/>
    <mergeCell ref="B45:D45"/>
    <mergeCell ref="E45:F45"/>
  </mergeCells>
  <conditionalFormatting sqref="D22">
    <cfRule type="expression" dxfId="20" priority="21">
      <formula>$E$4=$V$4</formula>
    </cfRule>
  </conditionalFormatting>
  <conditionalFormatting sqref="D23:D34">
    <cfRule type="expression" dxfId="19" priority="1">
      <formula>$C$19=$V$19</formula>
    </cfRule>
    <cfRule type="expression" dxfId="18" priority="2">
      <formula>$E$4=#REF!</formula>
    </cfRule>
  </conditionalFormatting>
  <conditionalFormatting sqref="F22">
    <cfRule type="expression" dxfId="17" priority="20">
      <formula>$E$4=$V$4</formula>
    </cfRule>
  </conditionalFormatting>
  <conditionalFormatting sqref="F23:F34">
    <cfRule type="expression" dxfId="16" priority="3">
      <formula>$C$19=$V$19</formula>
    </cfRule>
    <cfRule type="expression" dxfId="15" priority="4">
      <formula>$E$4=#REF!</formula>
    </cfRule>
  </conditionalFormatting>
  <conditionalFormatting sqref="F68">
    <cfRule type="expression" dxfId="14" priority="13">
      <formula>$D$19="User Defined"</formula>
    </cfRule>
  </conditionalFormatting>
  <conditionalFormatting sqref="F78:F95">
    <cfRule type="expression" dxfId="13" priority="11">
      <formula>$D$19="User Defined"</formula>
    </cfRule>
  </conditionalFormatting>
  <conditionalFormatting sqref="H22">
    <cfRule type="expression" dxfId="12" priority="19">
      <formula>$E$4=$V$4</formula>
    </cfRule>
  </conditionalFormatting>
  <conditionalFormatting sqref="H23:H34">
    <cfRule type="expression" dxfId="11" priority="5">
      <formula>$C$19=$V$19</formula>
    </cfRule>
    <cfRule type="expression" dxfId="10" priority="6">
      <formula>$E$4=#REF!</formula>
    </cfRule>
  </conditionalFormatting>
  <conditionalFormatting sqref="J22">
    <cfRule type="expression" dxfId="9" priority="17">
      <formula>$E$4=$V$4</formula>
    </cfRule>
  </conditionalFormatting>
  <conditionalFormatting sqref="J23:J34">
    <cfRule type="expression" dxfId="8" priority="7">
      <formula>$C$19=$V$19</formula>
    </cfRule>
    <cfRule type="expression" dxfId="7" priority="8">
      <formula>$E$4=#REF!</formula>
    </cfRule>
  </conditionalFormatting>
  <conditionalFormatting sqref="L22">
    <cfRule type="expression" dxfId="6" priority="16">
      <formula>$E$4=$V$4</formula>
    </cfRule>
  </conditionalFormatting>
  <conditionalFormatting sqref="L23:L34 P23:P34 E43:E45">
    <cfRule type="expression" dxfId="5" priority="18">
      <formula>$C$19=$V$19</formula>
    </cfRule>
    <cfRule type="expression" dxfId="4" priority="22">
      <formula>$E$4=#REF!</formula>
    </cfRule>
  </conditionalFormatting>
  <conditionalFormatting sqref="N22">
    <cfRule type="expression" dxfId="3" priority="15">
      <formula>$E$4=$V$4</formula>
    </cfRule>
  </conditionalFormatting>
  <conditionalFormatting sqref="N23:N34">
    <cfRule type="expression" dxfId="2" priority="9">
      <formula>$C$19=$V$19</formula>
    </cfRule>
    <cfRule type="expression" dxfId="1" priority="10">
      <formula>$E$4=#REF!</formula>
    </cfRule>
  </conditionalFormatting>
  <conditionalFormatting sqref="P22">
    <cfRule type="expression" dxfId="0" priority="14">
      <formula>$E$4=$V$4</formula>
    </cfRule>
  </conditionalFormatting>
  <dataValidations count="2">
    <dataValidation type="list" allowBlank="1" showInputMessage="1" showErrorMessage="1" sqref="C4" xr:uid="{7FE7F6FD-4BCC-436A-AA76-CD689418B6B3}">
      <formula1>$V$4:$V$5</formula1>
    </dataValidation>
    <dataValidation type="list" allowBlank="1" showInputMessage="1" showErrorMessage="1" sqref="C19" xr:uid="{03B668B8-A860-4E97-AE8B-3A490F194DD7}">
      <formula1>$V$19:$V$20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639DBB5-DF39-425A-A8FC-BF7B24400272}">
          <x14:formula1>
            <xm:f>'Emission Factors'!$B$68:$B$86</xm:f>
          </x14:formula1>
          <xm:sqref>D61:D67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55A31-26A6-4140-872B-195CE7C5C68E}">
  <dimension ref="B3"/>
  <sheetViews>
    <sheetView workbookViewId="0">
      <selection activeCell="D15" sqref="D15"/>
    </sheetView>
  </sheetViews>
  <sheetFormatPr defaultColWidth="9.28515625" defaultRowHeight="13.9"/>
  <cols>
    <col min="1" max="16384" width="9.28515625" style="18"/>
  </cols>
  <sheetData>
    <row r="3" spans="2:2">
      <c r="B3" s="18" t="s">
        <v>1966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9BF06-2796-4696-95D4-077473A91C4C}">
  <dimension ref="A1:AM73"/>
  <sheetViews>
    <sheetView zoomScale="77" zoomScaleNormal="85" workbookViewId="0">
      <selection activeCell="K56" sqref="K56"/>
    </sheetView>
  </sheetViews>
  <sheetFormatPr defaultColWidth="10.28515625" defaultRowHeight="13.9"/>
  <cols>
    <col min="1" max="1" width="3" style="18" customWidth="1"/>
    <col min="2" max="2" width="10.7109375" style="63" bestFit="1" customWidth="1"/>
    <col min="3" max="3" width="25.28515625" style="63" customWidth="1"/>
    <col min="4" max="4" width="20.5703125" style="63" customWidth="1"/>
    <col min="5" max="5" width="13.28515625" style="63" bestFit="1" customWidth="1"/>
    <col min="6" max="6" width="20.42578125" style="63" customWidth="1"/>
    <col min="7" max="7" width="20.28515625" style="63" customWidth="1"/>
    <col min="8" max="8" width="18.5703125" style="63" customWidth="1"/>
    <col min="9" max="9" width="14.7109375" style="63" customWidth="1"/>
    <col min="10" max="10" width="22" style="63" bestFit="1" customWidth="1"/>
    <col min="11" max="14" width="10.28515625" style="63"/>
    <col min="15" max="39" width="10.28515625" style="18"/>
    <col min="40" max="16384" width="10.28515625" style="63"/>
  </cols>
  <sheetData>
    <row r="1" spans="1:39" s="18" customFormat="1"/>
    <row r="2" spans="1:39" ht="22.5" customHeight="1">
      <c r="B2" s="483" t="s">
        <v>2052</v>
      </c>
      <c r="C2" s="483"/>
      <c r="D2" s="483"/>
      <c r="E2" s="483"/>
      <c r="F2" s="483"/>
      <c r="G2" s="483"/>
      <c r="H2" s="483"/>
      <c r="I2" s="483"/>
      <c r="J2" s="64"/>
      <c r="K2" s="64"/>
      <c r="L2" s="64"/>
      <c r="M2" s="64"/>
      <c r="N2" s="64"/>
    </row>
    <row r="3" spans="1:39" s="18" customFormat="1" ht="15" customHeight="1"/>
    <row r="4" spans="1:39" s="18" customFormat="1" ht="24" customHeight="1">
      <c r="B4" s="532" t="s">
        <v>2053</v>
      </c>
      <c r="C4" s="532"/>
      <c r="D4" s="532"/>
      <c r="E4" s="532"/>
      <c r="F4" s="532"/>
      <c r="G4" s="532"/>
      <c r="H4" s="532"/>
      <c r="I4" s="532"/>
      <c r="J4" s="532"/>
    </row>
    <row r="5" spans="1:39" s="18" customFormat="1" ht="15" customHeight="1"/>
    <row r="6" spans="1:39" s="65" customFormat="1" ht="48.6" customHeight="1">
      <c r="A6" s="18"/>
      <c r="B6" s="61" t="s">
        <v>2054</v>
      </c>
      <c r="C6" s="61" t="s">
        <v>2055</v>
      </c>
      <c r="D6" s="61" t="s">
        <v>2056</v>
      </c>
      <c r="E6" s="61" t="s">
        <v>2057</v>
      </c>
      <c r="F6" s="61" t="s">
        <v>2058</v>
      </c>
      <c r="G6" s="61" t="s">
        <v>2059</v>
      </c>
      <c r="H6" s="61" t="s">
        <v>2060</v>
      </c>
      <c r="I6" s="61" t="s">
        <v>2061</v>
      </c>
      <c r="J6" s="112" t="s">
        <v>349</v>
      </c>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row>
    <row r="7" spans="1:39">
      <c r="B7" s="61">
        <v>1</v>
      </c>
      <c r="C7" s="69"/>
      <c r="D7" s="66"/>
      <c r="E7" s="69"/>
      <c r="F7" s="69"/>
      <c r="G7" s="72"/>
      <c r="H7" s="113" t="str">
        <f>IF(ISBLANK(D7),"",IF(G7&gt;0,"",VLOOKUP(D7,'Refrigerant Properties'!$B$6:$K$61,5,FALSE)))</f>
        <v/>
      </c>
      <c r="I7" s="106" t="str">
        <f>IF(C7="","",VLOOKUP(D7,'Refrigerant Properties'!$B$6:$K$61,4))</f>
        <v/>
      </c>
      <c r="J7" s="106" t="str">
        <f>IF(I7="","",IF(G7&gt;0,F7*G7*I7,F7*H7*I7))</f>
        <v/>
      </c>
      <c r="K7" s="18"/>
      <c r="L7" s="18"/>
      <c r="M7" s="18"/>
      <c r="N7" s="18"/>
    </row>
    <row r="8" spans="1:39">
      <c r="B8" s="61">
        <v>2</v>
      </c>
      <c r="C8" s="70"/>
      <c r="D8" s="67"/>
      <c r="E8" s="70"/>
      <c r="F8" s="70"/>
      <c r="G8" s="73"/>
      <c r="H8" s="113" t="str">
        <f>IF(ISBLANK(D8),"",IF(G8&gt;0,"",VLOOKUP(D8,'Refrigerant Properties'!$B$6:$K$61,5,FALSE)))</f>
        <v/>
      </c>
      <c r="I8" s="106" t="str">
        <f>IF(C8="","",VLOOKUP(D8,'Refrigerant Properties'!$B$6:$K$61,4))</f>
        <v/>
      </c>
      <c r="J8" s="106" t="str">
        <f t="shared" ref="J8:J36" si="0">IF(I8="","",IF(G8&gt;0,F8*G8*I8,F8*H8*I8))</f>
        <v/>
      </c>
      <c r="K8" s="18"/>
      <c r="L8" s="18"/>
      <c r="M8" s="18"/>
      <c r="N8" s="18"/>
    </row>
    <row r="9" spans="1:39">
      <c r="B9" s="61">
        <v>3</v>
      </c>
      <c r="C9" s="70"/>
      <c r="D9" s="67"/>
      <c r="E9" s="70"/>
      <c r="F9" s="70"/>
      <c r="G9" s="73"/>
      <c r="H9" s="113" t="str">
        <f>IF(ISBLANK(D9),"",IF(G9&gt;0,"",VLOOKUP(D9,'Refrigerant Properties'!$B$6:$K$61,5,FALSE)))</f>
        <v/>
      </c>
      <c r="I9" s="106" t="str">
        <f>IF(C9="","",VLOOKUP(D9,'Refrigerant Properties'!$B$6:$K$61,4))</f>
        <v/>
      </c>
      <c r="J9" s="106" t="str">
        <f t="shared" si="0"/>
        <v/>
      </c>
      <c r="K9" s="18"/>
      <c r="L9" s="18"/>
      <c r="M9" s="18"/>
      <c r="N9" s="18"/>
    </row>
    <row r="10" spans="1:39">
      <c r="B10" s="61">
        <v>4</v>
      </c>
      <c r="C10" s="70"/>
      <c r="D10" s="67"/>
      <c r="E10" s="70"/>
      <c r="F10" s="70"/>
      <c r="G10" s="73"/>
      <c r="H10" s="113" t="str">
        <f>IF(ISBLANK(D10),"",IF(G10&gt;0,"",VLOOKUP(D10,'Refrigerant Properties'!$B$6:$K$61,5,FALSE)))</f>
        <v/>
      </c>
      <c r="I10" s="106" t="str">
        <f>IF(C10="","",VLOOKUP(D10,'Refrigerant Properties'!$B$6:$K$61,4))</f>
        <v/>
      </c>
      <c r="J10" s="106" t="str">
        <f t="shared" si="0"/>
        <v/>
      </c>
      <c r="K10" s="18"/>
      <c r="L10" s="18"/>
      <c r="M10" s="18"/>
      <c r="N10" s="18"/>
    </row>
    <row r="11" spans="1:39">
      <c r="B11" s="61">
        <v>5</v>
      </c>
      <c r="C11" s="70"/>
      <c r="D11" s="67"/>
      <c r="E11" s="70"/>
      <c r="F11" s="70"/>
      <c r="G11" s="73"/>
      <c r="H11" s="113" t="str">
        <f>IF(ISBLANK(D11),"",IF(G11&gt;0,"",VLOOKUP(D11,'Refrigerant Properties'!$B$6:$K$61,5,FALSE)))</f>
        <v/>
      </c>
      <c r="I11" s="106" t="str">
        <f>IF(C11="","",VLOOKUP(D11,'Refrigerant Properties'!$B$6:$K$61,4))</f>
        <v/>
      </c>
      <c r="J11" s="106" t="str">
        <f t="shared" si="0"/>
        <v/>
      </c>
      <c r="K11" s="18"/>
      <c r="L11" s="18"/>
      <c r="M11" s="18"/>
      <c r="N11" s="18"/>
    </row>
    <row r="12" spans="1:39">
      <c r="B12" s="61">
        <v>6</v>
      </c>
      <c r="C12" s="70"/>
      <c r="D12" s="67"/>
      <c r="E12" s="70"/>
      <c r="F12" s="70"/>
      <c r="G12" s="73"/>
      <c r="H12" s="113" t="str">
        <f>IF(ISBLANK(D12),"",IF(G12&gt;0,"",VLOOKUP(D12,'Refrigerant Properties'!$B$6:$K$61,5,FALSE)))</f>
        <v/>
      </c>
      <c r="I12" s="106" t="str">
        <f>IF(C12="","",VLOOKUP(D12,'Refrigerant Properties'!$B$6:$K$61,4))</f>
        <v/>
      </c>
      <c r="J12" s="106" t="str">
        <f t="shared" si="0"/>
        <v/>
      </c>
      <c r="K12" s="18"/>
      <c r="L12" s="18"/>
      <c r="M12" s="18"/>
      <c r="N12" s="18"/>
    </row>
    <row r="13" spans="1:39">
      <c r="B13" s="61">
        <v>7</v>
      </c>
      <c r="C13" s="70"/>
      <c r="D13" s="67"/>
      <c r="E13" s="70"/>
      <c r="F13" s="70"/>
      <c r="G13" s="73"/>
      <c r="H13" s="113" t="str">
        <f>IF(ISBLANK(D13),"",IF(G13&gt;0,"",VLOOKUP(D13,'Refrigerant Properties'!$B$6:$K$61,5,FALSE)))</f>
        <v/>
      </c>
      <c r="I13" s="106" t="str">
        <f>IF(C13="","",VLOOKUP(D13,'Refrigerant Properties'!$B$6:$K$61,4))</f>
        <v/>
      </c>
      <c r="J13" s="106" t="str">
        <f t="shared" si="0"/>
        <v/>
      </c>
      <c r="K13" s="18"/>
      <c r="L13" s="18"/>
      <c r="M13" s="18"/>
      <c r="N13" s="18"/>
    </row>
    <row r="14" spans="1:39">
      <c r="B14" s="61">
        <v>8</v>
      </c>
      <c r="C14" s="70"/>
      <c r="D14" s="67"/>
      <c r="E14" s="70"/>
      <c r="F14" s="70"/>
      <c r="G14" s="73"/>
      <c r="H14" s="113" t="str">
        <f>IF(ISBLANK(D14),"",IF(G14&gt;0,"",VLOOKUP(D14,'Refrigerant Properties'!$B$6:$K$61,5,FALSE)))</f>
        <v/>
      </c>
      <c r="I14" s="106" t="str">
        <f>IF(C14="","",VLOOKUP(D14,'Refrigerant Properties'!$B$6:$K$61,4))</f>
        <v/>
      </c>
      <c r="J14" s="106" t="str">
        <f t="shared" si="0"/>
        <v/>
      </c>
      <c r="K14" s="18"/>
      <c r="L14" s="18"/>
      <c r="M14" s="18"/>
      <c r="N14" s="18"/>
    </row>
    <row r="15" spans="1:39">
      <c r="B15" s="61">
        <v>9</v>
      </c>
      <c r="C15" s="70"/>
      <c r="D15" s="67"/>
      <c r="E15" s="70"/>
      <c r="F15" s="70"/>
      <c r="G15" s="73"/>
      <c r="H15" s="113" t="str">
        <f>IF(ISBLANK(D15),"",IF(G15&gt;0,"",VLOOKUP(D15,'Refrigerant Properties'!$B$6:$K$61,5,FALSE)))</f>
        <v/>
      </c>
      <c r="I15" s="106" t="str">
        <f>IF(C15="","",VLOOKUP(D15,'Refrigerant Properties'!$B$6:$K$61,4))</f>
        <v/>
      </c>
      <c r="J15" s="106" t="str">
        <f t="shared" si="0"/>
        <v/>
      </c>
      <c r="K15" s="18"/>
      <c r="L15" s="18"/>
      <c r="M15" s="18"/>
      <c r="N15" s="18"/>
    </row>
    <row r="16" spans="1:39">
      <c r="B16" s="61">
        <v>10</v>
      </c>
      <c r="C16" s="70"/>
      <c r="D16" s="67"/>
      <c r="E16" s="70"/>
      <c r="F16" s="70"/>
      <c r="G16" s="73"/>
      <c r="H16" s="113" t="str">
        <f>IF(ISBLANK(D16),"",IF(G16&gt;0,"",VLOOKUP(D16,'Refrigerant Properties'!$B$6:$K$61,5,FALSE)))</f>
        <v/>
      </c>
      <c r="I16" s="106" t="str">
        <f>IF(C16="","",VLOOKUP(D16,'Refrigerant Properties'!$B$6:$K$61,4))</f>
        <v/>
      </c>
      <c r="J16" s="106" t="str">
        <f t="shared" si="0"/>
        <v/>
      </c>
      <c r="K16" s="18"/>
      <c r="L16" s="18"/>
      <c r="M16" s="18"/>
      <c r="N16" s="18"/>
    </row>
    <row r="17" spans="2:14">
      <c r="B17" s="61">
        <v>11</v>
      </c>
      <c r="C17" s="70"/>
      <c r="D17" s="67"/>
      <c r="E17" s="70"/>
      <c r="F17" s="70"/>
      <c r="G17" s="73"/>
      <c r="H17" s="113" t="str">
        <f>IF(ISBLANK(D17),"",IF(G17&gt;0,"",VLOOKUP(D17,'Refrigerant Properties'!$B$6:$K$61,5,FALSE)))</f>
        <v/>
      </c>
      <c r="I17" s="106" t="str">
        <f>IF(C17="","",VLOOKUP(D17,'Refrigerant Properties'!$B$6:$K$61,4))</f>
        <v/>
      </c>
      <c r="J17" s="106" t="str">
        <f t="shared" si="0"/>
        <v/>
      </c>
      <c r="K17" s="18"/>
      <c r="L17" s="18"/>
      <c r="M17" s="18"/>
      <c r="N17" s="18"/>
    </row>
    <row r="18" spans="2:14">
      <c r="B18" s="61">
        <v>12</v>
      </c>
      <c r="C18" s="70"/>
      <c r="D18" s="67"/>
      <c r="E18" s="70"/>
      <c r="F18" s="70"/>
      <c r="G18" s="73"/>
      <c r="H18" s="113" t="str">
        <f>IF(ISBLANK(D18),"",IF(G18&gt;0,"",VLOOKUP(D18,'Refrigerant Properties'!$B$6:$K$61,5,FALSE)))</f>
        <v/>
      </c>
      <c r="I18" s="106" t="str">
        <f>IF(C18="","",VLOOKUP(D18,'Refrigerant Properties'!$B$6:$K$61,4))</f>
        <v/>
      </c>
      <c r="J18" s="106" t="str">
        <f t="shared" si="0"/>
        <v/>
      </c>
      <c r="K18" s="18"/>
      <c r="L18" s="18"/>
      <c r="M18" s="18"/>
      <c r="N18" s="18"/>
    </row>
    <row r="19" spans="2:14">
      <c r="B19" s="61">
        <v>13</v>
      </c>
      <c r="C19" s="70"/>
      <c r="D19" s="67"/>
      <c r="E19" s="70"/>
      <c r="F19" s="70"/>
      <c r="G19" s="73"/>
      <c r="H19" s="113" t="str">
        <f>IF(ISBLANK(D19),"",IF(G19&gt;0,"",VLOOKUP(D19,'Refrigerant Properties'!$B$6:$K$61,5,FALSE)))</f>
        <v/>
      </c>
      <c r="I19" s="106" t="str">
        <f>IF(C19="","",VLOOKUP(D19,'Refrigerant Properties'!$B$6:$K$61,4))</f>
        <v/>
      </c>
      <c r="J19" s="106" t="str">
        <f t="shared" si="0"/>
        <v/>
      </c>
      <c r="K19" s="18"/>
      <c r="L19" s="18"/>
      <c r="M19" s="18"/>
      <c r="N19" s="18"/>
    </row>
    <row r="20" spans="2:14">
      <c r="B20" s="61">
        <v>14</v>
      </c>
      <c r="C20" s="70"/>
      <c r="D20" s="67"/>
      <c r="E20" s="70"/>
      <c r="F20" s="70"/>
      <c r="G20" s="73"/>
      <c r="H20" s="113" t="str">
        <f>IF(ISBLANK(D20),"",IF(G20&gt;0,"",VLOOKUP(D20,'Refrigerant Properties'!$B$6:$K$61,5,FALSE)))</f>
        <v/>
      </c>
      <c r="I20" s="106" t="str">
        <f>IF(C20="","",VLOOKUP(D20,'Refrigerant Properties'!$B$6:$K$61,4))</f>
        <v/>
      </c>
      <c r="J20" s="106" t="str">
        <f t="shared" si="0"/>
        <v/>
      </c>
      <c r="K20" s="18"/>
      <c r="L20" s="18"/>
      <c r="M20" s="18"/>
      <c r="N20" s="18"/>
    </row>
    <row r="21" spans="2:14">
      <c r="B21" s="61">
        <v>15</v>
      </c>
      <c r="C21" s="70"/>
      <c r="D21" s="67"/>
      <c r="E21" s="70"/>
      <c r="F21" s="70"/>
      <c r="G21" s="73"/>
      <c r="H21" s="113" t="str">
        <f>IF(ISBLANK(D21),"",IF(G21&gt;0,"",VLOOKUP(D21,'Refrigerant Properties'!$B$6:$K$61,5,FALSE)))</f>
        <v/>
      </c>
      <c r="I21" s="106" t="str">
        <f>IF(C21="","",VLOOKUP(D21,'Refrigerant Properties'!$B$6:$K$61,4))</f>
        <v/>
      </c>
      <c r="J21" s="106" t="str">
        <f t="shared" si="0"/>
        <v/>
      </c>
      <c r="K21" s="18"/>
      <c r="L21" s="18"/>
      <c r="M21" s="18"/>
      <c r="N21" s="18"/>
    </row>
    <row r="22" spans="2:14">
      <c r="B22" s="61">
        <v>16</v>
      </c>
      <c r="C22" s="70"/>
      <c r="D22" s="67"/>
      <c r="E22" s="70"/>
      <c r="F22" s="70"/>
      <c r="G22" s="73"/>
      <c r="H22" s="113" t="str">
        <f>IF(ISBLANK(D22),"",IF(G22&gt;0,"",VLOOKUP(D22,'Refrigerant Properties'!$B$6:$K$61,5,FALSE)))</f>
        <v/>
      </c>
      <c r="I22" s="106" t="str">
        <f>IF(C22="","",VLOOKUP(D22,'Refrigerant Properties'!$B$6:$K$61,4))</f>
        <v/>
      </c>
      <c r="J22" s="106" t="str">
        <f t="shared" si="0"/>
        <v/>
      </c>
      <c r="K22" s="18"/>
      <c r="L22" s="18"/>
      <c r="M22" s="18"/>
      <c r="N22" s="18"/>
    </row>
    <row r="23" spans="2:14">
      <c r="B23" s="61">
        <v>17</v>
      </c>
      <c r="C23" s="70"/>
      <c r="D23" s="67"/>
      <c r="E23" s="70"/>
      <c r="F23" s="70"/>
      <c r="G23" s="73"/>
      <c r="H23" s="113" t="str">
        <f>IF(ISBLANK(D23),"",IF(G23&gt;0,"",VLOOKUP(D23,'Refrigerant Properties'!$B$6:$K$61,5,FALSE)))</f>
        <v/>
      </c>
      <c r="I23" s="106" t="str">
        <f>IF(C23="","",VLOOKUP(D23,'Refrigerant Properties'!$B$6:$K$61,4))</f>
        <v/>
      </c>
      <c r="J23" s="106" t="str">
        <f t="shared" si="0"/>
        <v/>
      </c>
      <c r="K23" s="18"/>
      <c r="L23" s="18"/>
      <c r="M23" s="18"/>
      <c r="N23" s="18"/>
    </row>
    <row r="24" spans="2:14">
      <c r="B24" s="61">
        <v>18</v>
      </c>
      <c r="C24" s="70"/>
      <c r="D24" s="67"/>
      <c r="E24" s="70"/>
      <c r="F24" s="70"/>
      <c r="G24" s="73"/>
      <c r="H24" s="113" t="str">
        <f>IF(ISBLANK(D24),"",IF(G24&gt;0,"",VLOOKUP(D24,'Refrigerant Properties'!$B$6:$K$61,5,FALSE)))</f>
        <v/>
      </c>
      <c r="I24" s="106" t="str">
        <f>IF(C24="","",VLOOKUP(D24,'Refrigerant Properties'!$B$6:$K$61,4))</f>
        <v/>
      </c>
      <c r="J24" s="106" t="str">
        <f t="shared" si="0"/>
        <v/>
      </c>
      <c r="K24" s="18"/>
      <c r="L24" s="18"/>
      <c r="M24" s="18"/>
      <c r="N24" s="18"/>
    </row>
    <row r="25" spans="2:14">
      <c r="B25" s="61">
        <v>19</v>
      </c>
      <c r="C25" s="70"/>
      <c r="D25" s="67"/>
      <c r="E25" s="70"/>
      <c r="F25" s="70"/>
      <c r="G25" s="73"/>
      <c r="H25" s="113" t="str">
        <f>IF(ISBLANK(D25),"",IF(G25&gt;0,"",VLOOKUP(D25,'Refrigerant Properties'!$B$6:$K$61,5,FALSE)))</f>
        <v/>
      </c>
      <c r="I25" s="106" t="str">
        <f>IF(C25="","",VLOOKUP(D25,'Refrigerant Properties'!$B$6:$K$61,4))</f>
        <v/>
      </c>
      <c r="J25" s="106" t="str">
        <f t="shared" si="0"/>
        <v/>
      </c>
      <c r="K25" s="18"/>
      <c r="L25" s="18"/>
      <c r="M25" s="18"/>
      <c r="N25" s="18"/>
    </row>
    <row r="26" spans="2:14">
      <c r="B26" s="61">
        <v>20</v>
      </c>
      <c r="C26" s="70"/>
      <c r="D26" s="67"/>
      <c r="E26" s="70"/>
      <c r="F26" s="70"/>
      <c r="G26" s="73"/>
      <c r="H26" s="113" t="str">
        <f>IF(ISBLANK(D26),"",IF(G26&gt;0,"",VLOOKUP(D26,'Refrigerant Properties'!$B$6:$K$61,5,FALSE)))</f>
        <v/>
      </c>
      <c r="I26" s="106" t="str">
        <f>IF(C26="","",VLOOKUP(D26,'Refrigerant Properties'!$B$6:$K$61,4))</f>
        <v/>
      </c>
      <c r="J26" s="106" t="str">
        <f t="shared" si="0"/>
        <v/>
      </c>
      <c r="K26" s="18"/>
      <c r="L26" s="18"/>
      <c r="M26" s="18"/>
      <c r="N26" s="18"/>
    </row>
    <row r="27" spans="2:14">
      <c r="B27" s="61">
        <v>21</v>
      </c>
      <c r="C27" s="70"/>
      <c r="D27" s="67"/>
      <c r="E27" s="70"/>
      <c r="F27" s="70"/>
      <c r="G27" s="73"/>
      <c r="H27" s="113" t="str">
        <f>IF(ISBLANK(D27),"",IF(G27&gt;0,"",VLOOKUP(D27,'Refrigerant Properties'!$B$6:$K$61,5,FALSE)))</f>
        <v/>
      </c>
      <c r="I27" s="106" t="str">
        <f>IF(C27="","",VLOOKUP(D27,'Refrigerant Properties'!$B$6:$K$61,4))</f>
        <v/>
      </c>
      <c r="J27" s="106" t="str">
        <f t="shared" si="0"/>
        <v/>
      </c>
      <c r="K27" s="18"/>
      <c r="L27" s="18"/>
      <c r="M27" s="18"/>
      <c r="N27" s="18"/>
    </row>
    <row r="28" spans="2:14">
      <c r="B28" s="61">
        <v>22</v>
      </c>
      <c r="C28" s="70"/>
      <c r="D28" s="67"/>
      <c r="E28" s="70"/>
      <c r="F28" s="70"/>
      <c r="G28" s="73"/>
      <c r="H28" s="113" t="str">
        <f>IF(ISBLANK(D28),"",IF(G28&gt;0,"",VLOOKUP(D28,'Refrigerant Properties'!$B$6:$K$61,5,FALSE)))</f>
        <v/>
      </c>
      <c r="I28" s="106" t="str">
        <f>IF(C28="","",VLOOKUP(D28,'Refrigerant Properties'!$B$6:$K$61,4))</f>
        <v/>
      </c>
      <c r="J28" s="106" t="str">
        <f t="shared" si="0"/>
        <v/>
      </c>
      <c r="K28" s="18"/>
      <c r="L28" s="18"/>
      <c r="M28" s="18"/>
      <c r="N28" s="18"/>
    </row>
    <row r="29" spans="2:14">
      <c r="B29" s="61">
        <v>23</v>
      </c>
      <c r="C29" s="70"/>
      <c r="D29" s="67"/>
      <c r="E29" s="70"/>
      <c r="F29" s="70"/>
      <c r="G29" s="73"/>
      <c r="H29" s="113" t="str">
        <f>IF(ISBLANK(D29),"",IF(G29&gt;0,"",VLOOKUP(D29,'Refrigerant Properties'!$B$6:$K$61,5,FALSE)))</f>
        <v/>
      </c>
      <c r="I29" s="106" t="str">
        <f>IF(C29="","",VLOOKUP(D29,'Refrigerant Properties'!$B$6:$K$61,4))</f>
        <v/>
      </c>
      <c r="J29" s="106" t="str">
        <f t="shared" si="0"/>
        <v/>
      </c>
      <c r="K29" s="18"/>
      <c r="L29" s="18"/>
      <c r="M29" s="18"/>
      <c r="N29" s="18"/>
    </row>
    <row r="30" spans="2:14">
      <c r="B30" s="61">
        <v>24</v>
      </c>
      <c r="C30" s="70"/>
      <c r="D30" s="67"/>
      <c r="E30" s="70"/>
      <c r="F30" s="70"/>
      <c r="G30" s="73"/>
      <c r="H30" s="113" t="str">
        <f>IF(ISBLANK(D30),"",IF(G30&gt;0,"",VLOOKUP(D30,'Refrigerant Properties'!$B$6:$K$61,5,FALSE)))</f>
        <v/>
      </c>
      <c r="I30" s="106" t="str">
        <f>IF(C30="","",VLOOKUP(D30,'Refrigerant Properties'!$B$6:$K$61,4))</f>
        <v/>
      </c>
      <c r="J30" s="106" t="str">
        <f t="shared" si="0"/>
        <v/>
      </c>
      <c r="K30" s="18"/>
      <c r="L30" s="18"/>
      <c r="M30" s="18"/>
      <c r="N30" s="18"/>
    </row>
    <row r="31" spans="2:14">
      <c r="B31" s="61">
        <v>25</v>
      </c>
      <c r="C31" s="70"/>
      <c r="D31" s="67"/>
      <c r="E31" s="70"/>
      <c r="F31" s="70"/>
      <c r="G31" s="73"/>
      <c r="H31" s="113" t="str">
        <f>IF(ISBLANK(D31),"",IF(G31&gt;0,"",VLOOKUP(D31,'Refrigerant Properties'!$B$6:$K$61,5,FALSE)))</f>
        <v/>
      </c>
      <c r="I31" s="106" t="str">
        <f>IF(C31="","",VLOOKUP(D31,'Refrigerant Properties'!$B$6:$K$61,4))</f>
        <v/>
      </c>
      <c r="J31" s="106" t="str">
        <f t="shared" si="0"/>
        <v/>
      </c>
      <c r="K31" s="18"/>
      <c r="L31" s="18"/>
      <c r="M31" s="18"/>
      <c r="N31" s="18"/>
    </row>
    <row r="32" spans="2:14">
      <c r="B32" s="61">
        <v>26</v>
      </c>
      <c r="C32" s="70"/>
      <c r="D32" s="68"/>
      <c r="E32" s="71"/>
      <c r="F32" s="71"/>
      <c r="G32" s="74"/>
      <c r="H32" s="113" t="str">
        <f>IF(ISBLANK(D32),"",IF(G32&gt;0,"",VLOOKUP(D32,'Refrigerant Properties'!$B$6:$K$61,5,FALSE)))</f>
        <v/>
      </c>
      <c r="I32" s="106" t="str">
        <f>IF(C32="","",VLOOKUP(D32,'Refrigerant Properties'!$B$6:$K$61,4))</f>
        <v/>
      </c>
      <c r="J32" s="106" t="str">
        <f t="shared" si="0"/>
        <v/>
      </c>
      <c r="K32" s="18"/>
      <c r="L32" s="18"/>
      <c r="M32" s="18"/>
      <c r="N32" s="18"/>
    </row>
    <row r="33" spans="2:14">
      <c r="B33" s="61">
        <v>27</v>
      </c>
      <c r="C33" s="70"/>
      <c r="D33" s="67"/>
      <c r="E33" s="70"/>
      <c r="F33" s="77"/>
      <c r="G33" s="75"/>
      <c r="H33" s="113" t="str">
        <f>IF(ISBLANK(D33),"",IF(G33&gt;0,"",VLOOKUP(D33,'Refrigerant Properties'!$B$6:$K$61,5,FALSE)))</f>
        <v/>
      </c>
      <c r="I33" s="106" t="str">
        <f>IF(C33="","",VLOOKUP(D33,'Refrigerant Properties'!$B$6:$K$61,4))</f>
        <v/>
      </c>
      <c r="J33" s="106" t="str">
        <f t="shared" si="0"/>
        <v/>
      </c>
      <c r="K33" s="18"/>
      <c r="L33" s="18"/>
      <c r="M33" s="18"/>
      <c r="N33" s="18"/>
    </row>
    <row r="34" spans="2:14">
      <c r="B34" s="61">
        <v>28</v>
      </c>
      <c r="C34" s="70"/>
      <c r="D34" s="67"/>
      <c r="E34" s="70"/>
      <c r="F34" s="77"/>
      <c r="G34" s="75"/>
      <c r="H34" s="113" t="str">
        <f>IF(ISBLANK(D34),"",IF(G34&gt;0,"",VLOOKUP(D34,'Refrigerant Properties'!$B$6:$K$61,5,FALSE)))</f>
        <v/>
      </c>
      <c r="I34" s="106" t="str">
        <f>IF(C34="","",VLOOKUP(D34,'Refrigerant Properties'!$B$6:$K$61,4))</f>
        <v/>
      </c>
      <c r="J34" s="106" t="str">
        <f t="shared" si="0"/>
        <v/>
      </c>
      <c r="K34" s="18"/>
      <c r="L34" s="18"/>
      <c r="M34" s="18"/>
      <c r="N34" s="18"/>
    </row>
    <row r="35" spans="2:14">
      <c r="B35" s="61">
        <v>29</v>
      </c>
      <c r="C35" s="70"/>
      <c r="D35" s="67"/>
      <c r="E35" s="70"/>
      <c r="F35" s="77"/>
      <c r="G35" s="75"/>
      <c r="H35" s="113" t="str">
        <f>IF(ISBLANK(D35),"",IF(G35&gt;0,"",VLOOKUP(D35,'Refrigerant Properties'!$B$6:$K$61,5,FALSE)))</f>
        <v/>
      </c>
      <c r="I35" s="106" t="str">
        <f>IF(C35="","",VLOOKUP(D35,'Refrigerant Properties'!$B$6:$K$61,4))</f>
        <v/>
      </c>
      <c r="J35" s="106" t="str">
        <f t="shared" si="0"/>
        <v/>
      </c>
      <c r="K35" s="18"/>
      <c r="L35" s="18"/>
      <c r="M35" s="18"/>
      <c r="N35" s="18"/>
    </row>
    <row r="36" spans="2:14">
      <c r="B36" s="112">
        <v>30</v>
      </c>
      <c r="C36" s="68"/>
      <c r="D36" s="68"/>
      <c r="E36" s="71"/>
      <c r="F36" s="78"/>
      <c r="G36" s="76"/>
      <c r="H36" s="113" t="str">
        <f>IF(ISBLANK(D36),"",IF(G36&gt;0,"",VLOOKUP(D36,'Refrigerant Properties'!$B$6:$K$61,5,FALSE)))</f>
        <v/>
      </c>
      <c r="I36" s="106" t="str">
        <f>IF(C36="","",VLOOKUP(D36,'Refrigerant Properties'!$B$6:$K$61,4))</f>
        <v/>
      </c>
      <c r="J36" s="106" t="str">
        <f t="shared" si="0"/>
        <v/>
      </c>
      <c r="K36" s="18"/>
      <c r="L36" s="18"/>
      <c r="M36" s="18"/>
      <c r="N36" s="18"/>
    </row>
    <row r="37" spans="2:14">
      <c r="B37" s="531" t="s">
        <v>1957</v>
      </c>
      <c r="C37" s="531"/>
      <c r="D37" s="531"/>
      <c r="E37" s="531"/>
      <c r="F37" s="531"/>
      <c r="G37" s="531"/>
      <c r="H37" s="531"/>
      <c r="I37" s="531"/>
      <c r="J37" s="83">
        <f>SUM(J7:J36)</f>
        <v>0</v>
      </c>
      <c r="K37" s="18"/>
      <c r="L37" s="18"/>
      <c r="M37" s="18"/>
      <c r="N37" s="18"/>
    </row>
    <row r="38" spans="2:14">
      <c r="B38" s="18"/>
      <c r="C38" s="18"/>
      <c r="D38" s="18"/>
      <c r="E38" s="18"/>
      <c r="F38" s="18"/>
      <c r="G38" s="18"/>
      <c r="H38" s="18"/>
      <c r="I38" s="18"/>
      <c r="J38" s="18"/>
      <c r="K38" s="18"/>
      <c r="L38" s="18"/>
      <c r="M38" s="18"/>
      <c r="N38" s="18"/>
    </row>
    <row r="39" spans="2:14" ht="12.75" customHeight="1">
      <c r="B39" s="533" t="s">
        <v>2062</v>
      </c>
      <c r="C39" s="533"/>
      <c r="D39" s="533"/>
      <c r="E39" s="533"/>
      <c r="F39" s="533"/>
      <c r="G39" s="533"/>
      <c r="H39" s="533"/>
      <c r="I39" s="533"/>
      <c r="J39" s="533"/>
      <c r="K39" s="18" t="s">
        <v>2063</v>
      </c>
      <c r="L39" s="18"/>
      <c r="M39" s="18"/>
      <c r="N39" s="18"/>
    </row>
    <row r="40" spans="2:14">
      <c r="B40" s="533"/>
      <c r="C40" s="533"/>
      <c r="D40" s="533"/>
      <c r="E40" s="533"/>
      <c r="F40" s="533"/>
      <c r="G40" s="533"/>
      <c r="H40" s="533"/>
      <c r="I40" s="533"/>
      <c r="J40" s="533"/>
      <c r="K40" s="18"/>
      <c r="L40" s="18"/>
      <c r="M40" s="18"/>
      <c r="N40" s="18"/>
    </row>
    <row r="41" spans="2:14">
      <c r="B41" s="18"/>
      <c r="C41" s="18"/>
      <c r="D41" s="18"/>
      <c r="E41" s="18"/>
      <c r="F41" s="18"/>
      <c r="G41" s="18"/>
      <c r="H41" s="18"/>
      <c r="I41" s="18"/>
      <c r="J41" s="18"/>
      <c r="K41" s="18"/>
      <c r="L41" s="18"/>
      <c r="M41" s="18"/>
      <c r="N41" s="18"/>
    </row>
    <row r="42" spans="2:14">
      <c r="B42" s="18"/>
      <c r="C42" s="18"/>
      <c r="D42" s="18"/>
      <c r="E42" s="18"/>
      <c r="F42" s="18"/>
      <c r="G42" s="18"/>
      <c r="H42" s="18"/>
      <c r="I42" s="18"/>
      <c r="J42" s="18"/>
      <c r="K42" s="18"/>
      <c r="L42" s="18"/>
      <c r="M42" s="18"/>
      <c r="N42" s="18"/>
    </row>
    <row r="43" spans="2:14">
      <c r="B43" s="18"/>
      <c r="C43" s="18"/>
      <c r="D43" s="18"/>
      <c r="E43" s="18"/>
      <c r="F43" s="18"/>
      <c r="G43" s="18"/>
      <c r="H43" s="18"/>
      <c r="I43" s="18"/>
      <c r="J43" s="18"/>
      <c r="K43" s="18"/>
      <c r="L43" s="18"/>
      <c r="M43" s="18"/>
      <c r="N43" s="18"/>
    </row>
    <row r="44" spans="2:14">
      <c r="B44" s="18"/>
      <c r="C44" s="18"/>
      <c r="D44" s="18"/>
      <c r="E44" s="18"/>
      <c r="F44" s="18"/>
      <c r="G44" s="18"/>
      <c r="H44" s="18"/>
      <c r="I44" s="18"/>
      <c r="J44" s="18"/>
      <c r="K44" s="18"/>
      <c r="L44" s="18"/>
      <c r="M44" s="18"/>
      <c r="N44" s="18"/>
    </row>
    <row r="45" spans="2:14">
      <c r="B45" s="18"/>
      <c r="C45" s="18"/>
      <c r="D45" s="18"/>
      <c r="E45" s="18"/>
      <c r="F45" s="18"/>
      <c r="G45" s="18"/>
      <c r="H45" s="18"/>
      <c r="I45" s="18"/>
      <c r="J45" s="18"/>
      <c r="K45" s="18"/>
      <c r="L45" s="18"/>
      <c r="M45" s="18"/>
      <c r="N45" s="18"/>
    </row>
    <row r="46" spans="2:14">
      <c r="B46" s="18"/>
      <c r="C46" s="18"/>
      <c r="D46" s="18"/>
      <c r="E46" s="18"/>
      <c r="F46" s="18"/>
      <c r="G46" s="18"/>
      <c r="H46" s="18"/>
      <c r="I46" s="18"/>
      <c r="J46" s="18"/>
      <c r="K46" s="18"/>
      <c r="L46" s="18"/>
      <c r="M46" s="18"/>
      <c r="N46" s="18"/>
    </row>
    <row r="47" spans="2:14">
      <c r="B47" s="18"/>
      <c r="C47" s="18"/>
      <c r="D47" s="18"/>
      <c r="E47" s="18"/>
      <c r="F47" s="18"/>
      <c r="G47" s="18"/>
      <c r="H47" s="18"/>
      <c r="I47" s="18"/>
      <c r="J47" s="18"/>
      <c r="K47" s="18"/>
      <c r="L47" s="18"/>
      <c r="M47" s="18"/>
      <c r="N47" s="18"/>
    </row>
    <row r="48" spans="2:14">
      <c r="B48" s="18"/>
      <c r="C48" s="18"/>
      <c r="D48" s="18"/>
      <c r="E48" s="18"/>
      <c r="F48" s="18"/>
      <c r="G48" s="18"/>
      <c r="H48" s="18"/>
      <c r="I48" s="18"/>
      <c r="J48" s="18"/>
      <c r="K48" s="18"/>
      <c r="L48" s="18"/>
      <c r="M48" s="18"/>
      <c r="N48" s="18"/>
    </row>
    <row r="49" spans="2:14">
      <c r="B49" s="18"/>
      <c r="C49" s="18"/>
      <c r="D49" s="18"/>
      <c r="E49" s="18"/>
      <c r="F49" s="18"/>
      <c r="G49" s="18"/>
      <c r="H49" s="18"/>
      <c r="I49" s="18"/>
      <c r="J49" s="18"/>
      <c r="K49" s="18"/>
      <c r="L49" s="18"/>
      <c r="M49" s="18"/>
      <c r="N49" s="18"/>
    </row>
    <row r="50" spans="2:14">
      <c r="B50" s="18"/>
      <c r="C50" s="18"/>
      <c r="D50" s="18"/>
      <c r="E50" s="18"/>
      <c r="F50" s="18"/>
      <c r="G50" s="18"/>
      <c r="H50" s="18"/>
      <c r="I50" s="18"/>
      <c r="J50" s="18"/>
      <c r="K50" s="18"/>
      <c r="L50" s="18"/>
      <c r="M50" s="18"/>
      <c r="N50" s="18"/>
    </row>
    <row r="51" spans="2:14">
      <c r="B51" s="18"/>
      <c r="C51" s="18"/>
      <c r="D51" s="18"/>
      <c r="E51" s="18"/>
      <c r="F51" s="18"/>
      <c r="G51" s="18"/>
      <c r="H51" s="18"/>
      <c r="I51" s="18"/>
      <c r="J51" s="18"/>
      <c r="K51" s="18"/>
      <c r="L51" s="18"/>
      <c r="M51" s="18"/>
      <c r="N51" s="18"/>
    </row>
    <row r="52" spans="2:14">
      <c r="B52" s="18"/>
      <c r="C52" s="18"/>
      <c r="D52" s="18"/>
      <c r="E52" s="18"/>
      <c r="F52" s="18"/>
      <c r="G52" s="18"/>
      <c r="H52" s="18"/>
      <c r="I52" s="18"/>
      <c r="J52" s="18"/>
      <c r="K52" s="18"/>
      <c r="L52" s="18"/>
      <c r="M52" s="18"/>
      <c r="N52" s="18"/>
    </row>
    <row r="53" spans="2:14">
      <c r="B53" s="18"/>
      <c r="C53" s="18"/>
      <c r="D53" s="18"/>
      <c r="E53" s="18"/>
      <c r="F53" s="18"/>
      <c r="G53" s="18"/>
      <c r="H53" s="18"/>
      <c r="I53" s="18"/>
      <c r="J53" s="18"/>
      <c r="K53" s="18"/>
      <c r="L53" s="18"/>
      <c r="M53" s="18"/>
      <c r="N53" s="18"/>
    </row>
    <row r="54" spans="2:14">
      <c r="B54" s="18"/>
      <c r="C54" s="18"/>
      <c r="D54" s="18"/>
      <c r="E54" s="18"/>
      <c r="F54" s="18"/>
      <c r="G54" s="18"/>
      <c r="H54" s="18"/>
      <c r="I54" s="18"/>
      <c r="J54" s="18"/>
      <c r="K54" s="18"/>
      <c r="L54" s="18"/>
      <c r="M54" s="18"/>
      <c r="N54" s="18"/>
    </row>
    <row r="55" spans="2:14">
      <c r="B55" s="18"/>
      <c r="C55" s="18"/>
      <c r="D55" s="18"/>
      <c r="E55" s="18"/>
      <c r="F55" s="18"/>
      <c r="G55" s="18"/>
      <c r="H55" s="18"/>
      <c r="I55" s="18"/>
      <c r="J55" s="18"/>
      <c r="K55" s="18"/>
      <c r="L55" s="18"/>
      <c r="M55" s="18"/>
      <c r="N55" s="18"/>
    </row>
    <row r="56" spans="2:14">
      <c r="B56" s="18"/>
      <c r="C56" s="18"/>
      <c r="D56" s="18"/>
      <c r="E56" s="18"/>
      <c r="F56" s="18"/>
      <c r="G56" s="18"/>
      <c r="H56" s="18"/>
      <c r="I56" s="18"/>
      <c r="J56" s="18"/>
      <c r="K56" s="18"/>
      <c r="L56" s="18"/>
      <c r="M56" s="18"/>
      <c r="N56" s="18"/>
    </row>
    <row r="57" spans="2:14">
      <c r="B57" s="18"/>
      <c r="C57" s="18"/>
      <c r="D57" s="18"/>
      <c r="E57" s="18"/>
      <c r="F57" s="18"/>
      <c r="G57" s="18"/>
      <c r="H57" s="18"/>
      <c r="I57" s="18"/>
      <c r="J57" s="18"/>
      <c r="K57" s="18"/>
      <c r="L57" s="18"/>
      <c r="M57" s="18"/>
      <c r="N57" s="18"/>
    </row>
    <row r="58" spans="2:14">
      <c r="B58" s="18"/>
      <c r="C58" s="18"/>
      <c r="D58" s="18"/>
      <c r="E58" s="18"/>
      <c r="F58" s="18"/>
      <c r="G58" s="18"/>
      <c r="H58" s="18"/>
      <c r="I58" s="18"/>
      <c r="J58" s="18"/>
      <c r="K58" s="18"/>
      <c r="L58" s="18"/>
      <c r="M58" s="18"/>
      <c r="N58" s="18"/>
    </row>
    <row r="59" spans="2:14">
      <c r="B59" s="18"/>
      <c r="C59" s="18"/>
      <c r="D59" s="18"/>
      <c r="E59" s="18"/>
      <c r="F59" s="18"/>
      <c r="G59" s="18"/>
      <c r="H59" s="18"/>
      <c r="I59" s="18"/>
      <c r="J59" s="18"/>
      <c r="K59" s="18"/>
      <c r="L59" s="18"/>
      <c r="M59" s="18"/>
      <c r="N59" s="18"/>
    </row>
    <row r="60" spans="2:14">
      <c r="B60" s="18"/>
      <c r="C60" s="18"/>
      <c r="D60" s="18"/>
      <c r="E60" s="18"/>
      <c r="F60" s="18"/>
      <c r="G60" s="18"/>
      <c r="H60" s="18"/>
      <c r="I60" s="18"/>
      <c r="J60" s="18"/>
      <c r="K60" s="18"/>
      <c r="L60" s="18"/>
      <c r="M60" s="18"/>
      <c r="N60" s="18"/>
    </row>
    <row r="61" spans="2:14">
      <c r="B61" s="18"/>
      <c r="C61" s="18"/>
      <c r="D61" s="18"/>
      <c r="E61" s="18"/>
      <c r="F61" s="18"/>
      <c r="G61" s="18"/>
      <c r="H61" s="18"/>
      <c r="I61" s="18"/>
      <c r="J61" s="18"/>
      <c r="K61" s="18"/>
      <c r="L61" s="18"/>
      <c r="M61" s="18"/>
      <c r="N61" s="18"/>
    </row>
    <row r="62" spans="2:14">
      <c r="B62" s="18"/>
      <c r="C62" s="18"/>
      <c r="D62" s="18"/>
      <c r="E62" s="18"/>
      <c r="F62" s="18"/>
      <c r="G62" s="18"/>
      <c r="H62" s="18"/>
      <c r="I62" s="18"/>
      <c r="J62" s="18"/>
      <c r="K62" s="18"/>
      <c r="L62" s="18"/>
      <c r="M62" s="18"/>
      <c r="N62" s="18"/>
    </row>
    <row r="63" spans="2:14">
      <c r="B63" s="18"/>
      <c r="C63" s="18"/>
      <c r="D63" s="18"/>
      <c r="E63" s="18"/>
      <c r="F63" s="18"/>
      <c r="G63" s="18"/>
      <c r="H63" s="18"/>
      <c r="I63" s="18"/>
      <c r="J63" s="18"/>
      <c r="K63" s="18"/>
      <c r="L63" s="18"/>
      <c r="M63" s="18"/>
      <c r="N63" s="18"/>
    </row>
    <row r="64" spans="2:14">
      <c r="B64" s="18"/>
      <c r="C64" s="18"/>
      <c r="D64" s="18"/>
      <c r="E64" s="18"/>
      <c r="F64" s="18"/>
      <c r="G64" s="18"/>
      <c r="H64" s="18"/>
      <c r="I64" s="18"/>
      <c r="J64" s="18"/>
      <c r="K64" s="18"/>
      <c r="L64" s="18"/>
      <c r="M64" s="18"/>
      <c r="N64" s="18"/>
    </row>
    <row r="65" spans="2:14">
      <c r="B65" s="18"/>
      <c r="C65" s="18"/>
      <c r="D65" s="18"/>
      <c r="E65" s="18"/>
      <c r="F65" s="18"/>
      <c r="G65" s="18"/>
      <c r="H65" s="18"/>
      <c r="I65" s="18"/>
      <c r="J65" s="18"/>
      <c r="K65" s="18"/>
      <c r="L65" s="18"/>
      <c r="M65" s="18"/>
      <c r="N65" s="18"/>
    </row>
    <row r="66" spans="2:14">
      <c r="B66" s="18"/>
      <c r="C66" s="18"/>
      <c r="D66" s="18"/>
      <c r="E66" s="18"/>
      <c r="F66" s="18"/>
      <c r="G66" s="18"/>
      <c r="H66" s="18"/>
      <c r="I66" s="18"/>
      <c r="J66" s="18"/>
      <c r="K66" s="18"/>
      <c r="L66" s="18"/>
      <c r="M66" s="18"/>
      <c r="N66" s="18"/>
    </row>
    <row r="67" spans="2:14">
      <c r="B67" s="18"/>
      <c r="C67" s="18"/>
      <c r="D67" s="18"/>
      <c r="E67" s="18"/>
      <c r="F67" s="18"/>
      <c r="G67" s="18"/>
      <c r="H67" s="18"/>
      <c r="I67" s="18"/>
      <c r="J67" s="18"/>
      <c r="K67" s="18"/>
      <c r="L67" s="18"/>
      <c r="M67" s="18"/>
      <c r="N67" s="18"/>
    </row>
    <row r="68" spans="2:14">
      <c r="B68" s="18"/>
      <c r="C68" s="18"/>
      <c r="D68" s="18"/>
      <c r="E68" s="18"/>
      <c r="F68" s="18"/>
      <c r="G68" s="18"/>
      <c r="H68" s="18"/>
      <c r="I68" s="18"/>
      <c r="J68" s="18"/>
      <c r="K68" s="18"/>
      <c r="L68" s="18"/>
      <c r="M68" s="18"/>
      <c r="N68" s="18"/>
    </row>
    <row r="69" spans="2:14">
      <c r="B69" s="18"/>
      <c r="C69" s="18"/>
      <c r="D69" s="18"/>
      <c r="E69" s="18"/>
      <c r="F69" s="18"/>
      <c r="G69" s="18"/>
      <c r="H69" s="18"/>
      <c r="I69" s="18"/>
      <c r="J69" s="18"/>
      <c r="K69" s="18"/>
      <c r="L69" s="18"/>
      <c r="M69" s="18"/>
      <c r="N69" s="18"/>
    </row>
    <row r="70" spans="2:14">
      <c r="B70" s="18"/>
      <c r="C70" s="18"/>
      <c r="D70" s="18"/>
      <c r="E70" s="18"/>
      <c r="F70" s="18"/>
      <c r="G70" s="18"/>
      <c r="H70" s="18"/>
      <c r="I70" s="18"/>
      <c r="J70" s="18"/>
      <c r="K70" s="18"/>
      <c r="L70" s="18"/>
      <c r="M70" s="18"/>
      <c r="N70" s="18"/>
    </row>
    <row r="71" spans="2:14">
      <c r="B71" s="18"/>
      <c r="C71" s="18"/>
      <c r="D71" s="18"/>
      <c r="E71" s="18"/>
      <c r="F71" s="18"/>
      <c r="G71" s="18"/>
      <c r="H71" s="18"/>
      <c r="I71" s="18"/>
      <c r="J71" s="18"/>
      <c r="K71" s="18"/>
      <c r="L71" s="18"/>
      <c r="M71" s="18"/>
      <c r="N71" s="18"/>
    </row>
    <row r="72" spans="2:14">
      <c r="B72" s="18"/>
      <c r="C72" s="18"/>
      <c r="D72" s="18"/>
      <c r="E72" s="18"/>
      <c r="F72" s="18"/>
      <c r="G72" s="18"/>
      <c r="H72" s="18"/>
      <c r="I72" s="18"/>
      <c r="J72" s="18"/>
      <c r="K72" s="18"/>
      <c r="L72" s="18"/>
      <c r="M72" s="18"/>
      <c r="N72" s="18"/>
    </row>
    <row r="73" spans="2:14">
      <c r="B73" s="18"/>
      <c r="C73" s="18"/>
      <c r="D73" s="18"/>
      <c r="E73" s="18"/>
      <c r="F73" s="18"/>
      <c r="G73" s="18"/>
      <c r="H73" s="18"/>
      <c r="I73" s="18"/>
      <c r="J73" s="18"/>
      <c r="K73" s="18"/>
      <c r="L73" s="18"/>
      <c r="M73" s="18"/>
      <c r="N73" s="18"/>
    </row>
  </sheetData>
  <sheetProtection algorithmName="SHA-512" hashValue="EVeybZsqlxTp7Ck/RPjo83kK3dy6YrUsUaPqX5Jj/UBJiOCxYBDc9IWduMy/UBOCvsUBFez6Fm86KwzZuZMUew==" saltValue="Zj8Hs3qOvDlql3LtPdfIvw==" spinCount="100000" sheet="1" objects="1" scenarios="1"/>
  <mergeCells count="4">
    <mergeCell ref="B2:I2"/>
    <mergeCell ref="B37:I37"/>
    <mergeCell ref="B4:J4"/>
    <mergeCell ref="B39:J40"/>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C4BF6BB4-B389-43DF-9856-B83527C0EA13}">
          <x14:formula1>
            <xm:f>'Refrigerant Properties'!$B$6:$B$62</xm:f>
          </x14:formula1>
          <xm:sqref>D7:D36</xm:sqref>
        </x14:dataValidation>
        <x14:dataValidation type="list" allowBlank="1" showInputMessage="1" showErrorMessage="1" xr:uid="{97C9EBB2-3AFD-44D3-AC2B-680BD5CB1112}">
          <x14:formula1>
            <xm:f>'Refrigerant Properties'!$P$6:$P$14</xm:f>
          </x14:formula1>
          <xm:sqref>C10:C36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9DB70-3D88-4733-922E-160D2B09487E}">
  <dimension ref="A1:AL186"/>
  <sheetViews>
    <sheetView topLeftCell="A33" zoomScale="115" zoomScaleNormal="115" workbookViewId="0">
      <selection activeCell="D78" sqref="D78"/>
    </sheetView>
  </sheetViews>
  <sheetFormatPr defaultColWidth="9.28515625" defaultRowHeight="13.9"/>
  <cols>
    <col min="1" max="1" width="2.7109375" style="18" customWidth="1"/>
    <col min="2" max="2" width="38.28515625" style="49" customWidth="1"/>
    <col min="3" max="3" width="9.28515625" style="49" bestFit="1" customWidth="1"/>
    <col min="4" max="4" width="45" style="49" bestFit="1" customWidth="1"/>
    <col min="5" max="5" width="4.5703125" style="49" bestFit="1" customWidth="1"/>
    <col min="6" max="6" width="14.5703125" style="50" bestFit="1" customWidth="1"/>
    <col min="7" max="7" width="6.85546875" style="50" bestFit="1" customWidth="1"/>
    <col min="8" max="8" width="6.42578125" style="50" bestFit="1" customWidth="1"/>
    <col min="9" max="9" width="17.7109375" style="50" bestFit="1" customWidth="1"/>
    <col min="10" max="10" width="126.28515625" style="49" bestFit="1" customWidth="1"/>
    <col min="11" max="11" width="9.28515625" style="18"/>
    <col min="12" max="12" width="31.7109375" style="18" customWidth="1"/>
    <col min="13" max="13" width="37.5703125" style="18" customWidth="1"/>
    <col min="14" max="14" width="9.28515625" style="18"/>
    <col min="15" max="16" width="13.5703125" style="18" bestFit="1" customWidth="1"/>
    <col min="17" max="17" width="13.7109375" style="18" bestFit="1" customWidth="1"/>
    <col min="18" max="18" width="14.28515625" style="18" bestFit="1" customWidth="1"/>
    <col min="19" max="19" width="10.7109375" style="18" customWidth="1"/>
    <col min="20" max="20" width="11.28515625" style="18" customWidth="1"/>
    <col min="21" max="22" width="9.28515625" style="18"/>
    <col min="23" max="23" width="14.7109375" style="18" bestFit="1" customWidth="1"/>
    <col min="24" max="38" width="9.28515625" style="18"/>
    <col min="39" max="16384" width="9.28515625" style="49"/>
  </cols>
  <sheetData>
    <row r="1" spans="2:26" s="18" customFormat="1"/>
    <row r="2" spans="2:26" s="18" customFormat="1">
      <c r="B2" s="18" t="s">
        <v>2064</v>
      </c>
    </row>
    <row r="3" spans="2:26" ht="31.15">
      <c r="B3" s="84" t="s">
        <v>2065</v>
      </c>
      <c r="C3" s="84"/>
      <c r="D3" s="84"/>
      <c r="E3" s="84"/>
      <c r="F3" s="154"/>
      <c r="G3" s="154"/>
      <c r="H3" s="154"/>
      <c r="I3" s="154"/>
      <c r="J3" s="84"/>
      <c r="L3" s="210" t="s">
        <v>2066</v>
      </c>
      <c r="M3" s="170"/>
      <c r="N3" s="170"/>
      <c r="O3" s="170"/>
      <c r="P3" s="170"/>
      <c r="Q3" s="170"/>
      <c r="R3" s="170"/>
      <c r="S3" s="170"/>
      <c r="T3" s="170"/>
      <c r="U3"/>
      <c r="V3"/>
      <c r="W3"/>
      <c r="X3"/>
      <c r="Y3"/>
      <c r="Z3"/>
    </row>
    <row r="4" spans="2:26" ht="42.6">
      <c r="B4" s="84" t="s">
        <v>1831</v>
      </c>
      <c r="C4" s="84" t="s">
        <v>2067</v>
      </c>
      <c r="D4" s="84" t="s">
        <v>2068</v>
      </c>
      <c r="E4" s="84"/>
      <c r="F4" s="154" t="s">
        <v>2069</v>
      </c>
      <c r="G4" s="154"/>
      <c r="H4" s="154"/>
      <c r="I4" s="154" t="s">
        <v>2070</v>
      </c>
      <c r="J4" s="84" t="s">
        <v>472</v>
      </c>
      <c r="L4" s="211" t="s">
        <v>2071</v>
      </c>
      <c r="M4" s="170"/>
      <c r="N4" s="170"/>
      <c r="O4" s="170"/>
      <c r="P4" s="170"/>
      <c r="Q4" s="170"/>
      <c r="R4" s="170"/>
      <c r="S4" s="170"/>
      <c r="T4" s="170"/>
      <c r="U4"/>
      <c r="V4"/>
      <c r="W4"/>
      <c r="X4"/>
      <c r="Y4"/>
      <c r="Z4"/>
    </row>
    <row r="5" spans="2:26" ht="15">
      <c r="B5" s="84"/>
      <c r="C5" s="84"/>
      <c r="D5" s="84"/>
      <c r="E5" s="84" t="s">
        <v>1866</v>
      </c>
      <c r="F5" s="154" t="s">
        <v>2072</v>
      </c>
      <c r="G5" s="154" t="s">
        <v>2073</v>
      </c>
      <c r="H5" s="154" t="s">
        <v>2074</v>
      </c>
      <c r="I5" s="154"/>
      <c r="J5" s="84"/>
      <c r="L5" s="12"/>
      <c r="M5" s="170"/>
      <c r="N5" s="170"/>
      <c r="O5" s="170"/>
      <c r="P5" s="170"/>
      <c r="Q5" s="170"/>
      <c r="R5" s="170"/>
      <c r="S5" s="170"/>
      <c r="T5" s="170"/>
      <c r="U5"/>
      <c r="V5"/>
      <c r="W5"/>
      <c r="X5"/>
      <c r="Y5"/>
      <c r="Z5"/>
    </row>
    <row r="6" spans="2:26" ht="31.15">
      <c r="B6" s="386" t="s">
        <v>2075</v>
      </c>
      <c r="C6" s="386" t="s">
        <v>2076</v>
      </c>
      <c r="D6" s="386" t="s">
        <v>2077</v>
      </c>
      <c r="E6" s="386" t="s">
        <v>1926</v>
      </c>
      <c r="F6" s="387">
        <v>54.136299999999999</v>
      </c>
      <c r="G6" s="387">
        <v>0.126</v>
      </c>
      <c r="H6" s="387">
        <v>2.385E-2</v>
      </c>
      <c r="I6" s="392">
        <f>SUM(F6:H6)</f>
        <v>54.286149999999999</v>
      </c>
      <c r="J6" s="386" t="s">
        <v>2078</v>
      </c>
      <c r="L6" s="210" t="s">
        <v>2079</v>
      </c>
      <c r="M6" s="170"/>
      <c r="N6" s="170"/>
      <c r="O6" s="170"/>
      <c r="P6" s="170"/>
      <c r="Q6" s="170"/>
      <c r="R6" s="170"/>
      <c r="S6" s="170"/>
      <c r="T6" s="170"/>
      <c r="U6"/>
      <c r="V6"/>
      <c r="W6"/>
      <c r="X6"/>
      <c r="Y6"/>
      <c r="Z6"/>
    </row>
    <row r="7" spans="2:26" ht="14.45">
      <c r="B7" s="51" t="s">
        <v>2080</v>
      </c>
      <c r="C7" s="51" t="s">
        <v>2076</v>
      </c>
      <c r="D7" s="51" t="s">
        <v>2081</v>
      </c>
      <c r="E7" s="51" t="s">
        <v>1935</v>
      </c>
      <c r="F7" s="382">
        <v>2.65984</v>
      </c>
      <c r="G7" s="382">
        <v>1.02389E-2</v>
      </c>
      <c r="H7" s="382">
        <v>5.8142300000000001E-3</v>
      </c>
      <c r="I7" s="392">
        <f>SUM(F7:H7)</f>
        <v>2.67589313</v>
      </c>
      <c r="J7" s="386" t="s">
        <v>2078</v>
      </c>
      <c r="L7" s="212" t="s">
        <v>2082</v>
      </c>
      <c r="M7" s="171"/>
      <c r="N7" s="171"/>
      <c r="O7" s="171"/>
      <c r="P7" s="171"/>
      <c r="Q7" s="171"/>
      <c r="R7" s="171"/>
      <c r="S7" s="171"/>
      <c r="T7" s="171"/>
      <c r="U7"/>
      <c r="V7"/>
      <c r="W7"/>
      <c r="X7"/>
      <c r="Y7"/>
      <c r="Z7"/>
    </row>
    <row r="8" spans="2:26" ht="14.45">
      <c r="B8" s="51" t="s">
        <v>1931</v>
      </c>
      <c r="C8" s="51" t="s">
        <v>2076</v>
      </c>
      <c r="D8" s="51" t="s">
        <v>280</v>
      </c>
      <c r="E8" s="51" t="s">
        <v>1932</v>
      </c>
      <c r="F8" s="382">
        <v>2.96373</v>
      </c>
      <c r="G8" s="382">
        <v>6.6499999999999997E-3</v>
      </c>
      <c r="H8" s="382">
        <v>1.2587500000000001E-3</v>
      </c>
      <c r="I8" s="392">
        <f>SUM(F8:H8)</f>
        <v>2.9716387499999999</v>
      </c>
      <c r="J8" s="386" t="s">
        <v>2078</v>
      </c>
      <c r="L8" s="549" t="s">
        <v>2083</v>
      </c>
      <c r="M8" s="549"/>
      <c r="N8" s="549"/>
      <c r="O8" s="549"/>
      <c r="P8" s="549"/>
      <c r="Q8" s="549"/>
      <c r="R8" s="549"/>
      <c r="S8" s="549"/>
      <c r="T8" s="549"/>
      <c r="U8"/>
      <c r="V8"/>
      <c r="W8"/>
      <c r="X8"/>
      <c r="Y8"/>
      <c r="Z8"/>
    </row>
    <row r="9" spans="2:26" ht="14.45">
      <c r="B9" s="51" t="s">
        <v>2084</v>
      </c>
      <c r="C9" s="51" t="s">
        <v>2076</v>
      </c>
      <c r="D9" s="51" t="s">
        <v>2085</v>
      </c>
      <c r="E9" s="51" t="s">
        <v>1932</v>
      </c>
      <c r="F9" s="382">
        <v>2.0731799999999998</v>
      </c>
      <c r="G9" s="382">
        <v>6.05494E-3</v>
      </c>
      <c r="H9" s="382">
        <v>8.5958500000000004E-3</v>
      </c>
      <c r="I9" s="392">
        <f>SUM(F9:H9)</f>
        <v>2.0878307899999995</v>
      </c>
      <c r="J9" s="386" t="s">
        <v>2078</v>
      </c>
      <c r="L9" s="213"/>
      <c r="M9" s="170"/>
      <c r="N9" s="170"/>
      <c r="O9" s="170"/>
      <c r="P9" s="170"/>
      <c r="Q9" s="170"/>
      <c r="R9" s="170"/>
      <c r="S9" s="170"/>
      <c r="T9" s="170"/>
      <c r="U9"/>
      <c r="V9"/>
      <c r="W9"/>
      <c r="X9"/>
      <c r="Y9"/>
      <c r="Z9"/>
    </row>
    <row r="10" spans="2:26" ht="14.45">
      <c r="B10" s="51" t="s">
        <v>2086</v>
      </c>
      <c r="C10" s="51" t="s">
        <v>2076</v>
      </c>
      <c r="D10" s="51" t="s">
        <v>2087</v>
      </c>
      <c r="E10" s="51" t="s">
        <v>1932</v>
      </c>
      <c r="F10" s="382">
        <v>2.6373600000000001</v>
      </c>
      <c r="G10" s="382">
        <v>7.8709509999999993E-3</v>
      </c>
      <c r="H10" s="382">
        <v>1.11739393E-2</v>
      </c>
      <c r="I10" s="392">
        <f>SUM(F10:H10)</f>
        <v>2.6564048903000002</v>
      </c>
      <c r="J10" s="386" t="s">
        <v>2078</v>
      </c>
      <c r="L10" s="264" t="s">
        <v>2088</v>
      </c>
      <c r="M10" s="172"/>
      <c r="N10" s="172"/>
      <c r="O10" s="173"/>
      <c r="P10" s="173"/>
      <c r="Q10" s="173"/>
      <c r="R10" s="173"/>
      <c r="S10" s="173"/>
      <c r="T10" s="173"/>
      <c r="U10"/>
      <c r="V10"/>
      <c r="W10"/>
      <c r="X10"/>
      <c r="Y10"/>
      <c r="Z10"/>
    </row>
    <row r="11" spans="2:26" ht="15.6">
      <c r="B11" s="51" t="s">
        <v>2089</v>
      </c>
      <c r="C11" s="51" t="s">
        <v>2076</v>
      </c>
      <c r="D11" s="51" t="s">
        <v>2090</v>
      </c>
      <c r="E11" s="51" t="s">
        <v>1932</v>
      </c>
      <c r="F11" s="382">
        <v>1.9910094769</v>
      </c>
      <c r="G11" s="382">
        <v>5.7572400999999999E-3</v>
      </c>
      <c r="H11" s="382">
        <v>8.1732248E-3</v>
      </c>
      <c r="I11" s="392">
        <f>SUM(F11:H11)</f>
        <v>2.0049399418</v>
      </c>
      <c r="J11" s="386" t="s">
        <v>2078</v>
      </c>
      <c r="L11" s="550" t="s">
        <v>2091</v>
      </c>
      <c r="M11" s="551"/>
      <c r="N11" s="174" t="s">
        <v>1866</v>
      </c>
      <c r="O11" s="175" t="s">
        <v>2092</v>
      </c>
      <c r="P11" s="174" t="s">
        <v>2093</v>
      </c>
      <c r="Q11" s="174" t="s">
        <v>2094</v>
      </c>
      <c r="R11" s="174" t="s">
        <v>2095</v>
      </c>
      <c r="S11" s="176" t="s">
        <v>2096</v>
      </c>
      <c r="T11" s="177" t="s">
        <v>2097</v>
      </c>
      <c r="U11"/>
      <c r="V11"/>
      <c r="W11"/>
      <c r="X11"/>
      <c r="Y11"/>
      <c r="Z11"/>
    </row>
    <row r="12" spans="2:26" s="18" customFormat="1" ht="14.45">
      <c r="L12" s="540" t="s">
        <v>2098</v>
      </c>
      <c r="M12" s="178" t="s">
        <v>2099</v>
      </c>
      <c r="N12" s="178" t="s">
        <v>2100</v>
      </c>
      <c r="O12" s="279">
        <v>0.155</v>
      </c>
      <c r="P12" s="280">
        <v>0.153</v>
      </c>
      <c r="Q12" s="281">
        <v>1.25E-4</v>
      </c>
      <c r="R12" s="282">
        <v>2.1250000000000002E-3</v>
      </c>
      <c r="S12" s="179"/>
      <c r="T12" s="179"/>
      <c r="U12"/>
      <c r="V12"/>
      <c r="W12"/>
      <c r="X12"/>
      <c r="Y12"/>
      <c r="Z12"/>
    </row>
    <row r="13" spans="2:26" s="18" customFormat="1" ht="14.45">
      <c r="L13" s="540"/>
      <c r="M13" s="3" t="s">
        <v>2101</v>
      </c>
      <c r="N13" s="3" t="s">
        <v>2100</v>
      </c>
      <c r="O13" s="279">
        <v>1.2417164013692531E-2</v>
      </c>
      <c r="P13" s="283">
        <v>1.2E-2</v>
      </c>
      <c r="Q13" s="284">
        <v>4.0000000000000002E-4</v>
      </c>
      <c r="R13" s="284">
        <v>1.7164013692531599E-5</v>
      </c>
      <c r="S13" s="179"/>
      <c r="T13" s="179" t="s">
        <v>2102</v>
      </c>
      <c r="U13"/>
      <c r="V13"/>
      <c r="W13"/>
      <c r="X13"/>
      <c r="Y13"/>
      <c r="Z13"/>
    </row>
    <row r="14" spans="2:26" ht="14.45">
      <c r="B14" s="84" t="s">
        <v>2103</v>
      </c>
      <c r="C14" s="84"/>
      <c r="D14" s="84"/>
      <c r="E14" s="84"/>
      <c r="F14" s="154"/>
      <c r="G14" s="154"/>
      <c r="H14" s="154"/>
      <c r="I14" s="154"/>
      <c r="J14" s="84"/>
      <c r="L14" s="540"/>
      <c r="M14" s="3" t="s">
        <v>2104</v>
      </c>
      <c r="N14" s="3" t="s">
        <v>2100</v>
      </c>
      <c r="O14" s="279">
        <v>0.06</v>
      </c>
      <c r="P14" s="283">
        <v>0.06</v>
      </c>
      <c r="Q14" s="284">
        <v>5.0000000000000002E-5</v>
      </c>
      <c r="R14" s="285">
        <v>8.9999999999999998E-4</v>
      </c>
      <c r="S14" s="179"/>
      <c r="T14" s="179" t="s">
        <v>2102</v>
      </c>
      <c r="U14"/>
      <c r="V14"/>
      <c r="W14"/>
      <c r="X14"/>
      <c r="Y14"/>
      <c r="Z14"/>
    </row>
    <row r="15" spans="2:26" ht="28.9">
      <c r="B15" s="84" t="s">
        <v>1831</v>
      </c>
      <c r="C15" s="84" t="s">
        <v>2067</v>
      </c>
      <c r="D15" s="84" t="s">
        <v>2068</v>
      </c>
      <c r="E15" s="84" t="s">
        <v>1866</v>
      </c>
      <c r="F15" s="154" t="s">
        <v>2069</v>
      </c>
      <c r="G15" s="154"/>
      <c r="H15" s="154"/>
      <c r="I15" s="154" t="s">
        <v>2070</v>
      </c>
      <c r="J15" s="84" t="s">
        <v>472</v>
      </c>
      <c r="L15" s="540"/>
      <c r="M15" s="3" t="s">
        <v>2105</v>
      </c>
      <c r="N15" s="3" t="s">
        <v>2100</v>
      </c>
      <c r="O15" s="279">
        <v>3.6249999999999998E-2</v>
      </c>
      <c r="P15" s="283">
        <v>3.5999999999999997E-2</v>
      </c>
      <c r="Q15" s="284">
        <v>1.25E-4</v>
      </c>
      <c r="R15" s="285">
        <v>1.25E-4</v>
      </c>
      <c r="S15" s="179"/>
      <c r="T15" s="179" t="s">
        <v>2102</v>
      </c>
      <c r="U15"/>
      <c r="V15"/>
      <c r="W15"/>
      <c r="X15"/>
      <c r="Y15"/>
      <c r="Z15"/>
    </row>
    <row r="16" spans="2:26" ht="15">
      <c r="B16" s="84"/>
      <c r="C16" s="84"/>
      <c r="D16" s="84"/>
      <c r="E16" s="84"/>
      <c r="F16" s="154" t="s">
        <v>2072</v>
      </c>
      <c r="G16" s="154" t="s">
        <v>2073</v>
      </c>
      <c r="H16" s="154" t="s">
        <v>2074</v>
      </c>
      <c r="I16" s="154"/>
      <c r="J16" s="84"/>
      <c r="L16" s="540" t="s">
        <v>2106</v>
      </c>
      <c r="M16" s="3" t="s">
        <v>2107</v>
      </c>
      <c r="N16" s="3" t="s">
        <v>2100</v>
      </c>
      <c r="O16" s="279">
        <v>1.2999999999999999E-2</v>
      </c>
      <c r="P16" s="286">
        <v>1.2999999999999999E-2</v>
      </c>
      <c r="Q16" s="284">
        <v>1.0000000000000001E-5</v>
      </c>
      <c r="R16" s="285">
        <v>9.9999999999999995E-8</v>
      </c>
      <c r="S16" s="179"/>
      <c r="T16" s="179" t="s">
        <v>2102</v>
      </c>
      <c r="U16"/>
      <c r="V16"/>
      <c r="W16"/>
      <c r="X16"/>
      <c r="Y16"/>
      <c r="Z16"/>
    </row>
    <row r="17" spans="1:38" ht="14.45">
      <c r="B17" s="51" t="s">
        <v>2103</v>
      </c>
      <c r="C17" s="385" t="s">
        <v>2108</v>
      </c>
      <c r="D17" s="51" t="s">
        <v>2109</v>
      </c>
      <c r="E17" s="51" t="s">
        <v>62</v>
      </c>
      <c r="F17" s="383">
        <v>7.6132500000000006E-2</v>
      </c>
      <c r="G17" s="383">
        <v>2.40719E-3</v>
      </c>
      <c r="H17" s="383">
        <v>1.2279500000000001E-4</v>
      </c>
      <c r="I17" s="383">
        <f>SUM(F17:H17)</f>
        <v>7.8662485000000004E-2</v>
      </c>
      <c r="J17" s="386" t="s">
        <v>2078</v>
      </c>
      <c r="L17" s="540"/>
      <c r="M17" s="3" t="s">
        <v>2110</v>
      </c>
      <c r="N17" s="3" t="s">
        <v>2100</v>
      </c>
      <c r="O17" s="287">
        <v>4.5999999999999999E-2</v>
      </c>
      <c r="P17" s="288">
        <v>4.4999999999999998E-2</v>
      </c>
      <c r="Q17" s="289">
        <v>6.0000000000000002E-5</v>
      </c>
      <c r="R17" s="290">
        <v>6.9999999999999999E-4</v>
      </c>
      <c r="S17" s="179"/>
      <c r="T17" s="179" t="s">
        <v>2102</v>
      </c>
      <c r="U17"/>
      <c r="V17"/>
      <c r="W17"/>
      <c r="X17"/>
      <c r="Y17"/>
      <c r="Z17"/>
    </row>
    <row r="18" spans="1:38" s="18" customFormat="1" ht="14.45">
      <c r="L18" s="540"/>
      <c r="M18" s="3" t="s">
        <v>2111</v>
      </c>
      <c r="N18" s="3" t="s">
        <v>2100</v>
      </c>
      <c r="O18" s="287">
        <v>1.9E-2</v>
      </c>
      <c r="P18" s="288">
        <v>1.9E-2</v>
      </c>
      <c r="Q18" s="289">
        <v>2.0000000000000002E-5</v>
      </c>
      <c r="R18" s="290">
        <v>1E-4</v>
      </c>
      <c r="S18" s="179"/>
      <c r="T18" s="179" t="s">
        <v>2102</v>
      </c>
      <c r="U18"/>
      <c r="V18"/>
      <c r="W18"/>
      <c r="X18"/>
      <c r="Y18"/>
      <c r="Z18"/>
    </row>
    <row r="19" spans="1:38" s="18" customFormat="1" ht="14.45">
      <c r="L19" s="213"/>
      <c r="M19" s="170"/>
      <c r="N19" s="170"/>
      <c r="O19" s="170"/>
      <c r="P19" s="170"/>
      <c r="Q19" s="170"/>
      <c r="R19" s="170"/>
      <c r="S19" s="170"/>
      <c r="T19" s="170"/>
      <c r="U19"/>
      <c r="V19"/>
      <c r="W19"/>
      <c r="X19"/>
      <c r="Y19"/>
      <c r="Z19"/>
    </row>
    <row r="20" spans="1:38" ht="14.45">
      <c r="B20" s="84" t="s">
        <v>2112</v>
      </c>
      <c r="C20" s="84"/>
      <c r="D20" s="84"/>
      <c r="E20" s="84"/>
      <c r="F20" s="154"/>
      <c r="G20" s="154"/>
      <c r="H20" s="154"/>
      <c r="I20" s="154"/>
      <c r="J20" s="84"/>
      <c r="L20" s="12"/>
      <c r="M20" s="170"/>
      <c r="N20" s="170"/>
      <c r="O20" s="170"/>
      <c r="P20" s="170"/>
      <c r="Q20" s="170"/>
      <c r="R20" s="170"/>
      <c r="S20" s="170"/>
      <c r="T20" s="170"/>
      <c r="U20"/>
      <c r="V20"/>
      <c r="W20"/>
      <c r="X20"/>
      <c r="Y20"/>
      <c r="Z20"/>
    </row>
    <row r="21" spans="1:38" ht="28.9">
      <c r="B21" s="84" t="s">
        <v>1831</v>
      </c>
      <c r="C21" s="84" t="s">
        <v>2067</v>
      </c>
      <c r="D21" s="84" t="s">
        <v>2068</v>
      </c>
      <c r="E21" s="84"/>
      <c r="F21" s="154" t="s">
        <v>2069</v>
      </c>
      <c r="G21" s="154"/>
      <c r="H21" s="154"/>
      <c r="I21" s="154" t="s">
        <v>2070</v>
      </c>
      <c r="J21" s="84" t="s">
        <v>472</v>
      </c>
      <c r="L21" s="264" t="s">
        <v>2113</v>
      </c>
      <c r="M21" s="180"/>
      <c r="N21" s="180"/>
      <c r="O21" s="180" t="s">
        <v>2114</v>
      </c>
      <c r="P21" s="180"/>
      <c r="Q21" s="180"/>
      <c r="R21" s="180"/>
      <c r="S21" s="180" t="s">
        <v>2115</v>
      </c>
      <c r="T21" s="180"/>
      <c r="U21" s="180"/>
      <c r="V21" s="180"/>
      <c r="W21" s="180" t="s">
        <v>2116</v>
      </c>
      <c r="X21" s="180"/>
      <c r="Y21" s="180"/>
      <c r="Z21" s="180"/>
    </row>
    <row r="22" spans="1:38" ht="15.6">
      <c r="B22" s="84"/>
      <c r="C22" s="84"/>
      <c r="D22" s="84"/>
      <c r="E22" s="84" t="s">
        <v>1866</v>
      </c>
      <c r="F22" s="154" t="s">
        <v>2072</v>
      </c>
      <c r="G22" s="154" t="s">
        <v>2073</v>
      </c>
      <c r="H22" s="154" t="s">
        <v>2074</v>
      </c>
      <c r="I22" s="154"/>
      <c r="J22" s="84"/>
      <c r="L22" s="538" t="s">
        <v>2091</v>
      </c>
      <c r="M22" s="539"/>
      <c r="N22" s="182" t="s">
        <v>1866</v>
      </c>
      <c r="O22" s="175" t="s">
        <v>2092</v>
      </c>
      <c r="P22" s="174" t="s">
        <v>2093</v>
      </c>
      <c r="Q22" s="174" t="s">
        <v>2094</v>
      </c>
      <c r="R22" s="174" t="s">
        <v>2095</v>
      </c>
      <c r="S22" s="175" t="s">
        <v>2092</v>
      </c>
      <c r="T22" s="174" t="s">
        <v>2093</v>
      </c>
      <c r="U22" s="174" t="s">
        <v>2094</v>
      </c>
      <c r="V22" s="174" t="s">
        <v>2095</v>
      </c>
      <c r="W22" s="175" t="s">
        <v>2092</v>
      </c>
      <c r="X22" s="174" t="s">
        <v>2093</v>
      </c>
      <c r="Y22" s="174" t="s">
        <v>2094</v>
      </c>
      <c r="Z22" s="174" t="s">
        <v>2095</v>
      </c>
    </row>
    <row r="23" spans="1:38" ht="14.45">
      <c r="B23" s="51" t="s">
        <v>2103</v>
      </c>
      <c r="C23" s="51" t="s">
        <v>2117</v>
      </c>
      <c r="D23" s="51" t="s">
        <v>2103</v>
      </c>
      <c r="E23" s="51" t="s">
        <v>62</v>
      </c>
      <c r="F23" s="382">
        <v>5.7645999999999999E-3</v>
      </c>
      <c r="G23" s="253">
        <v>1.82268E-4</v>
      </c>
      <c r="H23" s="382">
        <v>9.2977700000000006E-6</v>
      </c>
      <c r="I23" s="382">
        <f>SUM(F23:H23)</f>
        <v>5.9561657699999998E-3</v>
      </c>
      <c r="J23" s="386" t="s">
        <v>2078</v>
      </c>
      <c r="L23" s="540" t="s">
        <v>2118</v>
      </c>
      <c r="M23" s="184" t="s">
        <v>2119</v>
      </c>
      <c r="N23" s="184" t="s">
        <v>2120</v>
      </c>
      <c r="O23" s="185">
        <v>0.20446989395188978</v>
      </c>
      <c r="P23" s="186">
        <v>0.19551624762383463</v>
      </c>
      <c r="Q23" s="186">
        <v>2.3018878842771856E-3</v>
      </c>
      <c r="R23" s="186">
        <v>6.6517584437779534E-3</v>
      </c>
      <c r="S23" s="185">
        <v>0.1808158055253406</v>
      </c>
      <c r="T23" s="186">
        <v>0.17289796127988299</v>
      </c>
      <c r="U23" s="186">
        <v>2.0355941110945862E-3</v>
      </c>
      <c r="V23" s="186">
        <v>5.8822501343630228E-3</v>
      </c>
      <c r="W23" s="185">
        <v>0.16977436713266222</v>
      </c>
      <c r="X23" s="186">
        <v>0.16234002259667438</v>
      </c>
      <c r="Y23" s="186">
        <v>1.9112914434995243E-3</v>
      </c>
      <c r="Z23" s="186">
        <v>6.0000000000000001E-3</v>
      </c>
    </row>
    <row r="24" spans="1:38" ht="14.45">
      <c r="B24" s="52" t="s">
        <v>2121</v>
      </c>
      <c r="C24" s="52" t="s">
        <v>2117</v>
      </c>
      <c r="D24" s="52" t="s">
        <v>2121</v>
      </c>
      <c r="E24" s="384" t="s">
        <v>1926</v>
      </c>
      <c r="F24" s="253">
        <v>1.40783E-2</v>
      </c>
      <c r="G24" s="253">
        <v>1.6035999999999999</v>
      </c>
      <c r="H24" s="253" t="s">
        <v>419</v>
      </c>
      <c r="I24" s="253">
        <f>F24+G24</f>
        <v>1.6176782999999999</v>
      </c>
      <c r="J24" s="386" t="s">
        <v>2078</v>
      </c>
      <c r="L24" s="540"/>
      <c r="M24" s="184" t="s">
        <v>2122</v>
      </c>
      <c r="N24" s="184" t="s">
        <v>2120</v>
      </c>
      <c r="O24" s="185">
        <v>0.21161534723515477</v>
      </c>
      <c r="P24" s="186">
        <v>0.20234880466445254</v>
      </c>
      <c r="Q24" s="186">
        <v>2.3823302028137547E-3</v>
      </c>
      <c r="R24" s="186">
        <v>6.8842123678884747E-3</v>
      </c>
      <c r="S24" s="185">
        <v>0.18713463743886052</v>
      </c>
      <c r="T24" s="186">
        <v>0.17894009433536273</v>
      </c>
      <c r="U24" s="186">
        <v>2.1067304644392885E-3</v>
      </c>
      <c r="V24" s="186">
        <v>6.0878126390585029E-3</v>
      </c>
      <c r="W24" s="185">
        <v>0.17570734232815854</v>
      </c>
      <c r="X24" s="186">
        <v>0.16801319542935392</v>
      </c>
      <c r="Y24" s="186">
        <v>1.9780838864175191E-3</v>
      </c>
      <c r="Z24" s="186">
        <v>6.0000000000000001E-3</v>
      </c>
    </row>
    <row r="25" spans="1:38" s="18" customFormat="1" ht="14.45">
      <c r="L25" s="540"/>
      <c r="M25" s="184" t="s">
        <v>2123</v>
      </c>
      <c r="N25" s="184" t="s">
        <v>2120</v>
      </c>
      <c r="O25" s="185">
        <v>0.23827338448425864</v>
      </c>
      <c r="P25" s="186">
        <v>0.22783949823906535</v>
      </c>
      <c r="Q25" s="186">
        <v>2.6824419296617203E-3</v>
      </c>
      <c r="R25" s="186">
        <v>7.7514443155315658E-3</v>
      </c>
      <c r="S25" s="185">
        <v>0.21070874111622362</v>
      </c>
      <c r="T25" s="186">
        <v>0.20148189842696052</v>
      </c>
      <c r="U25" s="186">
        <v>2.3721237826868375E-3</v>
      </c>
      <c r="V25" s="186">
        <v>6.8547189065762681E-3</v>
      </c>
      <c r="W25" s="185">
        <v>0.19784190363443305</v>
      </c>
      <c r="X25" s="186">
        <v>0.18917849407435042</v>
      </c>
      <c r="Y25" s="186">
        <v>2.2272710773038819E-3</v>
      </c>
      <c r="Z25" s="186">
        <v>6.0000000000000001E-3</v>
      </c>
    </row>
    <row r="26" spans="1:38" s="18" customFormat="1" ht="14.45">
      <c r="L26" s="540"/>
      <c r="M26" s="276" t="s">
        <v>2124</v>
      </c>
      <c r="N26" s="184" t="s">
        <v>2120</v>
      </c>
      <c r="O26" s="277">
        <v>0.26465659660708307</v>
      </c>
      <c r="P26" s="186">
        <v>0.25306740115826976</v>
      </c>
      <c r="Q26" s="186">
        <v>2.9794597211813567E-3</v>
      </c>
      <c r="R26" s="186">
        <v>8.6097357276319463E-3</v>
      </c>
      <c r="S26" s="185">
        <v>0.23403981279691261</v>
      </c>
      <c r="T26" s="186">
        <v>0.22379131278565498</v>
      </c>
      <c r="U26" s="186">
        <v>2.6347810873442019E-3</v>
      </c>
      <c r="V26" s="186">
        <v>7.6137189239134286E-3</v>
      </c>
      <c r="W26" s="185">
        <v>0.21974827358703461</v>
      </c>
      <c r="X26" s="186">
        <v>0.21012559376424389</v>
      </c>
      <c r="Y26" s="186">
        <v>2.4738893280780135E-3</v>
      </c>
      <c r="Z26" s="186">
        <v>7.0000000000000001E-3</v>
      </c>
    </row>
    <row r="27" spans="1:38" s="53" customFormat="1" ht="14.45">
      <c r="A27" s="18"/>
      <c r="B27" s="84" t="s">
        <v>2125</v>
      </c>
      <c r="C27" s="84"/>
      <c r="D27" s="84"/>
      <c r="E27" s="84"/>
      <c r="F27" s="154"/>
      <c r="G27" s="154"/>
      <c r="H27" s="154"/>
      <c r="I27" s="154"/>
      <c r="J27" s="84"/>
      <c r="K27" s="18"/>
      <c r="L27" s="540"/>
      <c r="M27" s="184" t="s">
        <v>2126</v>
      </c>
      <c r="N27" s="184" t="s">
        <v>2120</v>
      </c>
      <c r="O27" s="185">
        <v>0.31659854547389393</v>
      </c>
      <c r="P27" s="186">
        <v>0.30273483503045368</v>
      </c>
      <c r="Q27" s="186">
        <v>3.5642134982356434E-3</v>
      </c>
      <c r="R27" s="186">
        <v>1.0299496945204576E-2</v>
      </c>
      <c r="S27" s="185">
        <v>0.27997286016826933</v>
      </c>
      <c r="T27" s="186">
        <v>0.26771297230433494</v>
      </c>
      <c r="U27" s="186">
        <v>3.1518876558883913E-3</v>
      </c>
      <c r="V27" s="186">
        <v>9.1080002080459709E-3</v>
      </c>
      <c r="W27" s="185">
        <v>0.26287643943121886</v>
      </c>
      <c r="X27" s="186">
        <v>0.25136519627872156</v>
      </c>
      <c r="Y27" s="186">
        <v>2.9594190092895852E-3</v>
      </c>
      <c r="Z27" s="186">
        <v>8.9999999999999993E-3</v>
      </c>
      <c r="AA27" s="18"/>
      <c r="AB27" s="18"/>
      <c r="AC27" s="18"/>
      <c r="AD27" s="18"/>
      <c r="AE27" s="18"/>
      <c r="AF27" s="18"/>
      <c r="AG27" s="18"/>
      <c r="AH27" s="18"/>
      <c r="AI27" s="18"/>
      <c r="AJ27" s="18"/>
      <c r="AK27" s="18"/>
      <c r="AL27" s="18"/>
    </row>
    <row r="28" spans="1:38" s="53" customFormat="1" ht="28.9">
      <c r="A28" s="18"/>
      <c r="B28" s="84" t="s">
        <v>1831</v>
      </c>
      <c r="C28" s="84" t="s">
        <v>2067</v>
      </c>
      <c r="D28" s="84" t="s">
        <v>2068</v>
      </c>
      <c r="E28" s="84"/>
      <c r="F28" s="154" t="s">
        <v>2069</v>
      </c>
      <c r="G28" s="154"/>
      <c r="H28" s="154"/>
      <c r="I28" s="154" t="s">
        <v>2070</v>
      </c>
      <c r="J28" s="84" t="s">
        <v>472</v>
      </c>
      <c r="K28" s="18"/>
      <c r="L28" s="540" t="s">
        <v>2127</v>
      </c>
      <c r="M28" s="187" t="s">
        <v>2119</v>
      </c>
      <c r="N28" s="184" t="s">
        <v>2120</v>
      </c>
      <c r="O28" s="185">
        <v>0.21549870217003167</v>
      </c>
      <c r="P28" s="186">
        <v>0.21184080412909945</v>
      </c>
      <c r="Q28" s="186">
        <v>2.8311904341580857E-4</v>
      </c>
      <c r="R28" s="186">
        <v>3.3747789975164377E-3</v>
      </c>
      <c r="S28" s="185">
        <v>0.19764794700172081</v>
      </c>
      <c r="T28" s="186">
        <v>0.19429304959003507</v>
      </c>
      <c r="U28" s="186">
        <v>2.5966698232861746E-4</v>
      </c>
      <c r="V28" s="186">
        <v>3.0952304293571202E-3</v>
      </c>
      <c r="W28" s="185">
        <v>0.1877111727553939</v>
      </c>
      <c r="X28" s="186">
        <v>0.18452494321355059</v>
      </c>
      <c r="Y28" s="186">
        <v>2.4661219364112376E-4</v>
      </c>
      <c r="Z28" s="186">
        <v>3.0000000000000001E-3</v>
      </c>
      <c r="AA28" s="18"/>
      <c r="AB28" s="18"/>
      <c r="AC28" s="18"/>
      <c r="AD28" s="18"/>
      <c r="AE28" s="18"/>
      <c r="AF28" s="18"/>
      <c r="AG28" s="18"/>
      <c r="AH28" s="18"/>
      <c r="AI28" s="18"/>
      <c r="AJ28" s="18"/>
      <c r="AK28" s="18"/>
      <c r="AL28" s="18"/>
    </row>
    <row r="29" spans="1:38" s="53" customFormat="1" ht="15">
      <c r="A29" s="18"/>
      <c r="B29" s="84"/>
      <c r="C29" s="84"/>
      <c r="D29" s="84"/>
      <c r="E29" s="84" t="s">
        <v>1866</v>
      </c>
      <c r="F29" s="154" t="s">
        <v>2072</v>
      </c>
      <c r="G29" s="154" t="s">
        <v>2073</v>
      </c>
      <c r="H29" s="154" t="s">
        <v>2074</v>
      </c>
      <c r="I29" s="154"/>
      <c r="J29" s="84"/>
      <c r="K29" s="18"/>
      <c r="L29" s="540"/>
      <c r="M29" s="184" t="s">
        <v>2122</v>
      </c>
      <c r="N29" s="184" t="s">
        <v>2120</v>
      </c>
      <c r="O29" s="185">
        <v>0.20737737309871754</v>
      </c>
      <c r="P29" s="186">
        <v>0.20385732736687384</v>
      </c>
      <c r="Q29" s="186">
        <v>2.7244936004982114E-4</v>
      </c>
      <c r="R29" s="186">
        <v>3.2475963717938676E-3</v>
      </c>
      <c r="S29" s="185">
        <v>0.19019934521569154</v>
      </c>
      <c r="T29" s="186">
        <v>0.18697088116813487</v>
      </c>
      <c r="U29" s="186">
        <v>2.4988111823194195E-4</v>
      </c>
      <c r="V29" s="186">
        <v>2.9785829293247478E-3</v>
      </c>
      <c r="W29" s="185">
        <v>0.18063705031772784</v>
      </c>
      <c r="X29" s="186">
        <v>0.17757089768746442</v>
      </c>
      <c r="Y29" s="186">
        <v>2.3731831503586855E-4</v>
      </c>
      <c r="Z29" s="186">
        <v>3.0000000000000001E-3</v>
      </c>
      <c r="AA29" s="18"/>
      <c r="AB29" s="18"/>
      <c r="AC29" s="18"/>
      <c r="AD29" s="18"/>
      <c r="AE29" s="18"/>
      <c r="AF29" s="18"/>
      <c r="AG29" s="18"/>
      <c r="AH29" s="18"/>
      <c r="AI29" s="18"/>
      <c r="AJ29" s="18"/>
      <c r="AK29" s="18"/>
      <c r="AL29" s="18"/>
    </row>
    <row r="30" spans="1:38" s="53" customFormat="1" ht="14.45">
      <c r="A30" s="18"/>
      <c r="B30" s="52" t="s">
        <v>2128</v>
      </c>
      <c r="C30" s="52" t="s">
        <v>2117</v>
      </c>
      <c r="D30" s="52" t="s">
        <v>2128</v>
      </c>
      <c r="E30" s="52" t="s">
        <v>2129</v>
      </c>
      <c r="F30" s="254">
        <v>3.6541400000000002E-2</v>
      </c>
      <c r="G30" s="254">
        <v>1.1553799999999999E-3</v>
      </c>
      <c r="H30" s="254">
        <v>5.8937899999999997E-5</v>
      </c>
      <c r="I30" s="382">
        <f>SUM(F30:H30)</f>
        <v>3.7755717899999999E-2</v>
      </c>
      <c r="J30" s="386" t="s">
        <v>2078</v>
      </c>
      <c r="K30" s="18"/>
      <c r="L30" s="540"/>
      <c r="M30" s="184" t="s">
        <v>2123</v>
      </c>
      <c r="N30" s="184" t="s">
        <v>2120</v>
      </c>
      <c r="O30" s="185">
        <v>0.21979585953492831</v>
      </c>
      <c r="P30" s="186">
        <v>0.21606502108485043</v>
      </c>
      <c r="Q30" s="186">
        <v>2.8876458591933974E-4</v>
      </c>
      <c r="R30" s="186">
        <v>3.4420738641585298E-3</v>
      </c>
      <c r="S30" s="185">
        <v>0.2015891509280674</v>
      </c>
      <c r="T30" s="186">
        <v>0.19816735509900874</v>
      </c>
      <c r="U30" s="186">
        <v>2.6484487841011442E-4</v>
      </c>
      <c r="V30" s="186">
        <v>3.1569509506485637E-3</v>
      </c>
      <c r="W30" s="185">
        <v>0.19145423218153737</v>
      </c>
      <c r="X30" s="186">
        <v>0.18820446754827999</v>
      </c>
      <c r="Y30" s="186">
        <v>2.5152977037595764E-4</v>
      </c>
      <c r="Z30" s="186">
        <v>3.0000000000000001E-3</v>
      </c>
      <c r="AA30" s="18"/>
      <c r="AB30" s="18"/>
      <c r="AC30" s="18"/>
      <c r="AD30" s="18"/>
      <c r="AE30" s="18"/>
      <c r="AF30" s="18"/>
      <c r="AG30" s="18"/>
      <c r="AH30" s="18"/>
      <c r="AI30" s="18"/>
      <c r="AJ30" s="18"/>
      <c r="AK30" s="18"/>
      <c r="AL30" s="18"/>
    </row>
    <row r="31" spans="1:38" s="53" customFormat="1" ht="14.45">
      <c r="A31" s="18"/>
      <c r="B31" s="52" t="s">
        <v>2130</v>
      </c>
      <c r="C31" s="52" t="s">
        <v>2117</v>
      </c>
      <c r="D31" s="52" t="s">
        <v>2131</v>
      </c>
      <c r="E31" s="52" t="s">
        <v>2129</v>
      </c>
      <c r="F31" s="253">
        <v>6.2871099999999999E-2</v>
      </c>
      <c r="G31" s="253">
        <v>0.20374600000000001</v>
      </c>
      <c r="H31" s="253">
        <v>0.228381</v>
      </c>
      <c r="I31" s="382">
        <f>SUM(F31:H31)</f>
        <v>0.4949981</v>
      </c>
      <c r="J31" s="386" t="s">
        <v>2078</v>
      </c>
      <c r="K31" s="18"/>
      <c r="L31" s="540"/>
      <c r="M31" s="276" t="s">
        <v>2132</v>
      </c>
      <c r="N31" s="184" t="s">
        <v>2120</v>
      </c>
      <c r="O31" s="185">
        <v>0.2702119459034516</v>
      </c>
      <c r="P31" s="186">
        <v>0.26562533940604049</v>
      </c>
      <c r="Q31" s="186">
        <v>3.5500050289559562E-4</v>
      </c>
      <c r="R31" s="186">
        <v>4.2316059945154997E-3</v>
      </c>
      <c r="S31" s="185">
        <v>0.24780439507755</v>
      </c>
      <c r="T31" s="186">
        <v>0.24359813674670691</v>
      </c>
      <c r="U31" s="186">
        <v>3.2556179031293297E-4</v>
      </c>
      <c r="V31" s="186">
        <v>3.8806965405301609E-3</v>
      </c>
      <c r="W31" s="185">
        <v>0.235238871918691</v>
      </c>
      <c r="X31" s="186">
        <v>0.23124590212315341</v>
      </c>
      <c r="Y31" s="186">
        <v>3.0905338974749296E-4</v>
      </c>
      <c r="Z31" s="186">
        <v>4.0000000000000001E-3</v>
      </c>
      <c r="AA31" s="18"/>
      <c r="AB31" s="18"/>
      <c r="AC31" s="18"/>
      <c r="AD31" s="18"/>
      <c r="AE31" s="18"/>
      <c r="AF31" s="18"/>
      <c r="AG31" s="18"/>
      <c r="AH31" s="18"/>
      <c r="AI31" s="18"/>
      <c r="AJ31" s="18"/>
      <c r="AK31" s="18"/>
      <c r="AL31" s="18"/>
    </row>
    <row r="32" spans="1:38" s="18" customFormat="1" ht="14.45">
      <c r="L32" s="540"/>
      <c r="M32" s="184" t="s">
        <v>2126</v>
      </c>
      <c r="N32" s="184" t="s">
        <v>2120</v>
      </c>
      <c r="O32" s="185">
        <v>0.29973750130428573</v>
      </c>
      <c r="P32" s="186">
        <v>0.29464972486863095</v>
      </c>
      <c r="Q32" s="186">
        <v>3.9379074579371306E-4</v>
      </c>
      <c r="R32" s="186">
        <v>4.6939856898610601E-3</v>
      </c>
      <c r="S32" s="185">
        <v>0.2748815191882904</v>
      </c>
      <c r="T32" s="186">
        <v>0.27021565085403948</v>
      </c>
      <c r="U32" s="186">
        <v>3.6113531998846363E-4</v>
      </c>
      <c r="V32" s="186">
        <v>4.304733014262486E-3</v>
      </c>
      <c r="W32" s="185">
        <v>0.26094298474776223</v>
      </c>
      <c r="X32" s="186">
        <v>0.25651371058930011</v>
      </c>
      <c r="Y32" s="186">
        <v>3.4282307728035222E-4</v>
      </c>
      <c r="Z32" s="186">
        <v>4.0000000000000001E-3</v>
      </c>
    </row>
    <row r="33" spans="2:26" s="18" customFormat="1" ht="14.45">
      <c r="L33" s="540" t="s">
        <v>2133</v>
      </c>
      <c r="M33" s="184" t="s">
        <v>2119</v>
      </c>
      <c r="N33" s="184" t="s">
        <v>2120</v>
      </c>
      <c r="O33" s="185">
        <v>0.15559165901059568</v>
      </c>
      <c r="P33" s="186">
        <v>0.14877836899781749</v>
      </c>
      <c r="Q33" s="186">
        <v>1.7516248864263043E-3</v>
      </c>
      <c r="R33" s="186">
        <v>5.0616651263518907E-3</v>
      </c>
      <c r="S33" s="185">
        <v>0.14129362796448383</v>
      </c>
      <c r="T33" s="186">
        <v>0.13510644241481334</v>
      </c>
      <c r="U33" s="186">
        <v>1.5906600431530545E-3</v>
      </c>
      <c r="V33" s="186">
        <v>4.5965255065174336E-3</v>
      </c>
      <c r="W33" s="185">
        <v>0.12818760294885068</v>
      </c>
      <c r="X33" s="186">
        <v>0.12257432444480243</v>
      </c>
      <c r="Y33" s="186">
        <v>1.4431146044997822E-3</v>
      </c>
      <c r="Z33" s="186">
        <v>4.0000000000000001E-3</v>
      </c>
    </row>
    <row r="34" spans="2:26" ht="27.6">
      <c r="B34" s="155" t="s">
        <v>2134</v>
      </c>
      <c r="C34" s="155"/>
      <c r="D34" s="155"/>
      <c r="E34" s="155"/>
      <c r="F34" s="156"/>
      <c r="G34" s="156"/>
      <c r="H34" s="156"/>
      <c r="I34" s="156"/>
      <c r="J34" s="155"/>
      <c r="L34" s="540"/>
      <c r="M34" s="184" t="s">
        <v>2122</v>
      </c>
      <c r="N34" s="184" t="s">
        <v>2120</v>
      </c>
      <c r="O34" s="185">
        <v>0.16102900193300887</v>
      </c>
      <c r="P34" s="186">
        <v>0.15397761307569813</v>
      </c>
      <c r="Q34" s="186">
        <v>1.8128375840702337E-3</v>
      </c>
      <c r="R34" s="186">
        <v>5.2385512732405302E-3</v>
      </c>
      <c r="S34" s="185">
        <v>0.14623130851162966</v>
      </c>
      <c r="T34" s="186">
        <v>0.13982790411210511</v>
      </c>
      <c r="U34" s="186">
        <v>1.6462476253062516E-3</v>
      </c>
      <c r="V34" s="186">
        <v>4.7571567742183086E-3</v>
      </c>
      <c r="W34" s="185">
        <v>0.13266727724545024</v>
      </c>
      <c r="X34" s="186">
        <v>0.1268578357829272</v>
      </c>
      <c r="Y34" s="186">
        <v>1.4935460288505807E-3</v>
      </c>
      <c r="Z34" s="186">
        <v>4.0000000000000001E-3</v>
      </c>
    </row>
    <row r="35" spans="2:26" ht="28.9">
      <c r="B35" s="155" t="s">
        <v>1831</v>
      </c>
      <c r="C35" s="155" t="s">
        <v>2135</v>
      </c>
      <c r="D35" s="155" t="s">
        <v>2068</v>
      </c>
      <c r="E35" s="155"/>
      <c r="F35" s="156" t="s">
        <v>2069</v>
      </c>
      <c r="G35" s="156"/>
      <c r="H35" s="156"/>
      <c r="I35" s="156" t="s">
        <v>2070</v>
      </c>
      <c r="J35" s="155" t="s">
        <v>472</v>
      </c>
      <c r="L35" s="540"/>
      <c r="M35" s="184" t="s">
        <v>2123</v>
      </c>
      <c r="N35" s="184" t="s">
        <v>2120</v>
      </c>
      <c r="O35" s="185">
        <v>0.18131447360508937</v>
      </c>
      <c r="P35" s="186">
        <v>0.17337479290471478</v>
      </c>
      <c r="Q35" s="186">
        <v>2.0412080329725892E-3</v>
      </c>
      <c r="R35" s="186">
        <v>5.8984726674020035E-3</v>
      </c>
      <c r="S35" s="185">
        <v>0.16465265516828964</v>
      </c>
      <c r="T35" s="186">
        <v>0.15744258813661718</v>
      </c>
      <c r="U35" s="186">
        <v>1.8536320664162616E-3</v>
      </c>
      <c r="V35" s="186">
        <v>5.3564349652562042E-3</v>
      </c>
      <c r="W35" s="185">
        <v>0.14937990827507194</v>
      </c>
      <c r="X35" s="186">
        <v>0.14283862808285441</v>
      </c>
      <c r="Y35" s="186">
        <v>1.6816940350824073E-3</v>
      </c>
      <c r="Z35" s="186">
        <v>5.0000000000000001E-3</v>
      </c>
    </row>
    <row r="36" spans="2:26" ht="15">
      <c r="B36" s="155"/>
      <c r="C36" s="155"/>
      <c r="D36" s="155"/>
      <c r="E36" s="155" t="s">
        <v>1866</v>
      </c>
      <c r="F36" s="156" t="s">
        <v>2072</v>
      </c>
      <c r="G36" s="156" t="s">
        <v>2073</v>
      </c>
      <c r="H36" s="156" t="s">
        <v>2074</v>
      </c>
      <c r="I36" s="156"/>
      <c r="J36" s="155"/>
      <c r="L36" s="540"/>
      <c r="M36" s="184" t="s">
        <v>2132</v>
      </c>
      <c r="N36" s="184" t="s">
        <v>2120</v>
      </c>
      <c r="O36" s="185">
        <v>0.20139081670323039</v>
      </c>
      <c r="P36" s="186">
        <v>0.19257200180765863</v>
      </c>
      <c r="Q36" s="186">
        <v>2.2672241473501733E-3</v>
      </c>
      <c r="R36" s="186">
        <v>6.5515907482215918E-3</v>
      </c>
      <c r="S36" s="185">
        <v>0.18288409103467451</v>
      </c>
      <c r="T36" s="186">
        <v>0.17487567748046393</v>
      </c>
      <c r="U36" s="186">
        <v>2.0588785235972993E-3</v>
      </c>
      <c r="V36" s="186">
        <v>5.9495350306132877E-3</v>
      </c>
      <c r="W36" s="185">
        <v>0.16592024413943979</v>
      </c>
      <c r="X36" s="186">
        <v>0.15865466994669991</v>
      </c>
      <c r="Y36" s="186">
        <v>1.8679023711468954E-3</v>
      </c>
      <c r="Z36" s="186">
        <v>5.0000000000000001E-3</v>
      </c>
    </row>
    <row r="37" spans="2:26" ht="14.45">
      <c r="B37" s="52" t="s">
        <v>2136</v>
      </c>
      <c r="C37" s="52" t="s">
        <v>2117</v>
      </c>
      <c r="D37" s="52" t="s">
        <v>2134</v>
      </c>
      <c r="E37" s="52" t="s">
        <v>2137</v>
      </c>
      <c r="F37" s="254" t="s">
        <v>419</v>
      </c>
      <c r="G37" s="254">
        <v>0.97104299999999999</v>
      </c>
      <c r="H37" s="254" t="s">
        <v>419</v>
      </c>
      <c r="I37" s="253">
        <f>G37</f>
        <v>0.97104299999999999</v>
      </c>
      <c r="J37" s="386" t="s">
        <v>2078</v>
      </c>
      <c r="L37" s="540"/>
      <c r="M37" s="184" t="s">
        <v>2126</v>
      </c>
      <c r="N37" s="184" t="s">
        <v>2120</v>
      </c>
      <c r="O37" s="185">
        <v>0.24091611717769645</v>
      </c>
      <c r="P37" s="186">
        <v>0.23036650683533022</v>
      </c>
      <c r="Q37" s="186">
        <v>2.712193372531051E-3</v>
      </c>
      <c r="R37" s="186">
        <v>7.8374169698351842E-3</v>
      </c>
      <c r="S37" s="185">
        <v>0.21877723039661998</v>
      </c>
      <c r="T37" s="186">
        <v>0.20919707212616245</v>
      </c>
      <c r="U37" s="186">
        <v>2.4629574861724703E-3</v>
      </c>
      <c r="V37" s="186">
        <v>7.117200784285055E-3</v>
      </c>
      <c r="W37" s="185">
        <v>0.19848403037241391</v>
      </c>
      <c r="X37" s="186">
        <v>0.18979250236614564</v>
      </c>
      <c r="Y37" s="186">
        <v>2.2345000327738561E-3</v>
      </c>
      <c r="Z37" s="186">
        <v>6.0000000000000001E-3</v>
      </c>
    </row>
    <row r="38" spans="2:26" ht="14.45">
      <c r="B38" s="52" t="s">
        <v>2138</v>
      </c>
      <c r="C38" s="52" t="s">
        <v>2117</v>
      </c>
      <c r="D38" s="52" t="s">
        <v>2134</v>
      </c>
      <c r="E38" s="52" t="s">
        <v>2137</v>
      </c>
      <c r="F38" s="253" t="s">
        <v>419</v>
      </c>
      <c r="G38" s="253">
        <v>0.79449000000000003</v>
      </c>
      <c r="H38" s="253" t="s">
        <v>419</v>
      </c>
      <c r="I38" s="253">
        <f t="shared" ref="I38:I45" si="0">G38</f>
        <v>0.79449000000000003</v>
      </c>
      <c r="J38" s="386" t="s">
        <v>2078</v>
      </c>
      <c r="L38" s="540" t="s">
        <v>2139</v>
      </c>
      <c r="M38" s="184" t="s">
        <v>2119</v>
      </c>
      <c r="N38" s="184" t="s">
        <v>2120</v>
      </c>
      <c r="O38" s="185">
        <v>0.19317919373099293</v>
      </c>
      <c r="P38" s="186">
        <v>0.18990014941572866</v>
      </c>
      <c r="Q38" s="186">
        <v>2.5379599963345725E-4</v>
      </c>
      <c r="R38" s="186">
        <v>3.02524831563081E-3</v>
      </c>
      <c r="S38" s="185">
        <v>0.17635174108012344</v>
      </c>
      <c r="T38" s="186">
        <v>0.17335832774762458</v>
      </c>
      <c r="U38" s="188">
        <v>2.3168833842870452E-4</v>
      </c>
      <c r="V38" s="186">
        <v>2.7617249940701579E-3</v>
      </c>
      <c r="W38" s="185">
        <v>0.16393139654547165</v>
      </c>
      <c r="X38" s="186">
        <v>0.16114880747076882</v>
      </c>
      <c r="Y38" s="186">
        <v>2.1537067141662726E-4</v>
      </c>
      <c r="Z38" s="186">
        <v>3.0000000000000001E-3</v>
      </c>
    </row>
    <row r="39" spans="2:26" ht="14.45">
      <c r="B39" s="52" t="s">
        <v>2140</v>
      </c>
      <c r="C39" s="52" t="s">
        <v>2117</v>
      </c>
      <c r="D39" s="52" t="s">
        <v>2134</v>
      </c>
      <c r="E39" s="52" t="s">
        <v>2137</v>
      </c>
      <c r="F39" s="253" t="s">
        <v>419</v>
      </c>
      <c r="G39" s="253">
        <v>1.4124300000000001</v>
      </c>
      <c r="H39" s="253" t="s">
        <v>419</v>
      </c>
      <c r="I39" s="253">
        <f t="shared" si="0"/>
        <v>1.4124300000000001</v>
      </c>
      <c r="J39" s="386" t="s">
        <v>2078</v>
      </c>
      <c r="L39" s="540"/>
      <c r="M39" s="184" t="s">
        <v>2122</v>
      </c>
      <c r="N39" s="184" t="s">
        <v>2120</v>
      </c>
      <c r="O39" s="185">
        <v>0.18589900231349341</v>
      </c>
      <c r="P39" s="186">
        <v>0.18274353274673352</v>
      </c>
      <c r="Q39" s="186">
        <v>2.442313906160899E-4</v>
      </c>
      <c r="R39" s="186">
        <v>2.9112381761437918E-3</v>
      </c>
      <c r="S39" s="185">
        <v>0.16970571255564135</v>
      </c>
      <c r="T39" s="186">
        <v>0.16682510962281025</v>
      </c>
      <c r="U39" s="188">
        <v>2.2295688334606124E-4</v>
      </c>
      <c r="V39" s="186">
        <v>2.6576460494850502E-3</v>
      </c>
      <c r="W39" s="185">
        <v>0.15775344371763747</v>
      </c>
      <c r="X39" s="186">
        <v>0.15507571987561747</v>
      </c>
      <c r="Y39" s="186">
        <v>2.0725416733900952E-4</v>
      </c>
      <c r="Z39" s="186">
        <v>2E-3</v>
      </c>
    </row>
    <row r="40" spans="2:26" ht="14.45">
      <c r="B40" s="52" t="s">
        <v>2141</v>
      </c>
      <c r="C40" s="52" t="s">
        <v>2117</v>
      </c>
      <c r="D40" s="52" t="s">
        <v>2134</v>
      </c>
      <c r="E40" s="52" t="s">
        <v>2137</v>
      </c>
      <c r="F40" s="253" t="s">
        <v>419</v>
      </c>
      <c r="G40" s="253">
        <v>0.547315</v>
      </c>
      <c r="H40" s="253" t="s">
        <v>419</v>
      </c>
      <c r="I40" s="253">
        <f t="shared" si="0"/>
        <v>0.547315</v>
      </c>
      <c r="J40" s="386" t="s">
        <v>2078</v>
      </c>
      <c r="L40" s="540"/>
      <c r="M40" s="184" t="s">
        <v>2123</v>
      </c>
      <c r="N40" s="184" t="s">
        <v>2120</v>
      </c>
      <c r="O40" s="185">
        <v>0.1970312883688112</v>
      </c>
      <c r="P40" s="186">
        <v>0.19368685818677711</v>
      </c>
      <c r="Q40" s="186">
        <v>2.5885682523483735E-4</v>
      </c>
      <c r="R40" s="186">
        <v>3.085573356799261E-3</v>
      </c>
      <c r="S40" s="185">
        <v>0.17986828746933048</v>
      </c>
      <c r="T40" s="186">
        <v>0.17681518390195594</v>
      </c>
      <c r="U40" s="188">
        <v>2.3630832564818234E-4</v>
      </c>
      <c r="V40" s="186">
        <v>2.8167952417263338E-3</v>
      </c>
      <c r="W40" s="185">
        <v>0.16720027473782079</v>
      </c>
      <c r="X40" s="186">
        <v>0.16436219937472998</v>
      </c>
      <c r="Y40" s="186">
        <v>2.1966527578102136E-4</v>
      </c>
      <c r="Z40" s="186">
        <v>3.0000000000000001E-3</v>
      </c>
    </row>
    <row r="41" spans="2:26" ht="14.45">
      <c r="B41" s="52" t="s">
        <v>2142</v>
      </c>
      <c r="C41" s="52" t="s">
        <v>2117</v>
      </c>
      <c r="D41" s="52" t="s">
        <v>2134</v>
      </c>
      <c r="E41" s="52" t="s">
        <v>2137</v>
      </c>
      <c r="F41" s="253" t="s">
        <v>419</v>
      </c>
      <c r="G41" s="253">
        <v>0.70621299999999998</v>
      </c>
      <c r="H41" s="253" t="s">
        <v>419</v>
      </c>
      <c r="I41" s="253">
        <f t="shared" si="0"/>
        <v>0.70621299999999998</v>
      </c>
      <c r="J41" s="386" t="s">
        <v>2078</v>
      </c>
      <c r="L41" s="540"/>
      <c r="M41" s="184" t="s">
        <v>2132</v>
      </c>
      <c r="N41" s="184" t="s">
        <v>2120</v>
      </c>
      <c r="O41" s="185">
        <v>0.24222570864916576</v>
      </c>
      <c r="P41" s="186">
        <v>0.23811414353898652</v>
      </c>
      <c r="Q41" s="186">
        <v>3.1823259366712349E-4</v>
      </c>
      <c r="R41" s="186">
        <v>3.7933325165121112E-3</v>
      </c>
      <c r="S41" s="185">
        <v>0.22112591231813247</v>
      </c>
      <c r="T41" s="186">
        <v>0.21737249740972317</v>
      </c>
      <c r="U41" s="188">
        <v>2.905119898149613E-4</v>
      </c>
      <c r="V41" s="186">
        <v>3.4629029185943381E-3</v>
      </c>
      <c r="W41" s="185">
        <v>0.20555215047314643</v>
      </c>
      <c r="X41" s="186">
        <v>0.20206308626554911</v>
      </c>
      <c r="Y41" s="186">
        <v>2.7005140925675858E-4</v>
      </c>
      <c r="Z41" s="186">
        <v>3.0000000000000001E-3</v>
      </c>
    </row>
    <row r="42" spans="2:26" ht="14.45">
      <c r="B42" s="52" t="s">
        <v>2143</v>
      </c>
      <c r="C42" s="52" t="s">
        <v>2117</v>
      </c>
      <c r="D42" s="52" t="s">
        <v>2134</v>
      </c>
      <c r="E42" s="52" t="s">
        <v>2137</v>
      </c>
      <c r="F42" s="253" t="s">
        <v>419</v>
      </c>
      <c r="G42" s="253">
        <v>0.353107</v>
      </c>
      <c r="H42" s="253" t="s">
        <v>419</v>
      </c>
      <c r="I42" s="253">
        <f t="shared" si="0"/>
        <v>0.353107</v>
      </c>
      <c r="J42" s="386" t="s">
        <v>2078</v>
      </c>
      <c r="L42" s="540"/>
      <c r="M42" s="184" t="s">
        <v>2126</v>
      </c>
      <c r="N42" s="184" t="s">
        <v>2120</v>
      </c>
      <c r="O42" s="185">
        <v>0.26869326009777056</v>
      </c>
      <c r="P42" s="186">
        <v>0.2641324319358086</v>
      </c>
      <c r="Q42" s="186">
        <v>3.5300527569365013E-4</v>
      </c>
      <c r="R42" s="186">
        <v>4.2078228862683096E-3</v>
      </c>
      <c r="S42" s="185">
        <v>0.24528792837141916</v>
      </c>
      <c r="T42" s="186">
        <v>0.24112438481584725</v>
      </c>
      <c r="U42" s="188">
        <v>3.2225569315571975E-4</v>
      </c>
      <c r="V42" s="186">
        <v>3.8412878624161789E-3</v>
      </c>
      <c r="W42" s="185">
        <v>0.22801245061370404</v>
      </c>
      <c r="X42" s="186">
        <v>0.22414214286702464</v>
      </c>
      <c r="Y42" s="186">
        <v>2.9955942311759995E-4</v>
      </c>
      <c r="Z42" s="186">
        <v>4.0000000000000001E-3</v>
      </c>
    </row>
    <row r="43" spans="2:26" ht="15" customHeight="1">
      <c r="B43" s="52" t="s">
        <v>2144</v>
      </c>
      <c r="C43" s="52" t="s">
        <v>2117</v>
      </c>
      <c r="D43" s="52" t="s">
        <v>2134</v>
      </c>
      <c r="E43" s="52" t="s">
        <v>2137</v>
      </c>
      <c r="F43" s="253" t="s">
        <v>419</v>
      </c>
      <c r="G43" s="253" t="s">
        <v>419</v>
      </c>
      <c r="H43" s="253" t="s">
        <v>419</v>
      </c>
      <c r="I43" s="253" t="str">
        <f t="shared" si="0"/>
        <v>n/a</v>
      </c>
      <c r="J43" s="386" t="s">
        <v>2078</v>
      </c>
      <c r="L43" s="540" t="s">
        <v>2145</v>
      </c>
      <c r="M43" s="184" t="s">
        <v>2119</v>
      </c>
      <c r="N43" s="184" t="s">
        <v>2120</v>
      </c>
      <c r="O43" s="189"/>
      <c r="P43" s="190"/>
      <c r="Q43" s="190"/>
      <c r="R43" s="191"/>
      <c r="S43" s="185">
        <v>7.3943665301413164E-2</v>
      </c>
      <c r="T43" s="186">
        <v>7.0705704863752286E-2</v>
      </c>
      <c r="U43" s="186">
        <v>8.3244542258343159E-4</v>
      </c>
      <c r="V43" s="186">
        <v>2.4055150150774558E-3</v>
      </c>
      <c r="W43" s="185">
        <v>6.7084845543231825E-2</v>
      </c>
      <c r="X43" s="186">
        <v>6.4147229792779911E-2</v>
      </c>
      <c r="Y43" s="186">
        <v>7.5522997635488556E-4</v>
      </c>
      <c r="Z43" s="186">
        <v>2E-3</v>
      </c>
    </row>
    <row r="44" spans="2:26" ht="14.45">
      <c r="B44" s="52" t="s">
        <v>2146</v>
      </c>
      <c r="C44" s="52" t="s">
        <v>2117</v>
      </c>
      <c r="D44" s="52" t="s">
        <v>2134</v>
      </c>
      <c r="E44" s="52" t="s">
        <v>2137</v>
      </c>
      <c r="F44" s="253" t="s">
        <v>419</v>
      </c>
      <c r="G44" s="253">
        <v>0.333843</v>
      </c>
      <c r="H44" s="253" t="s">
        <v>419</v>
      </c>
      <c r="I44" s="253">
        <f t="shared" si="0"/>
        <v>0.333843</v>
      </c>
      <c r="J44" s="386" t="s">
        <v>2078</v>
      </c>
      <c r="L44" s="540"/>
      <c r="M44" s="184" t="s">
        <v>2122</v>
      </c>
      <c r="N44" s="184" t="s">
        <v>2120</v>
      </c>
      <c r="O44" s="189"/>
      <c r="P44" s="190"/>
      <c r="Q44" s="190"/>
      <c r="R44" s="191"/>
      <c r="S44" s="185">
        <v>7.6527718121086191E-2</v>
      </c>
      <c r="T44" s="186">
        <v>7.3176603152001668E-2</v>
      </c>
      <c r="U44" s="186">
        <v>8.6153625724360498E-4</v>
      </c>
      <c r="V44" s="186">
        <v>2.4895787118409144E-3</v>
      </c>
      <c r="W44" s="185">
        <v>6.942920842511896E-2</v>
      </c>
      <c r="X44" s="186">
        <v>6.6388934059731911E-2</v>
      </c>
      <c r="Y44" s="186">
        <v>7.8162242176513729E-4</v>
      </c>
      <c r="Z44" s="186">
        <v>2E-3</v>
      </c>
    </row>
    <row r="45" spans="2:26" ht="14.45">
      <c r="B45" s="52" t="s">
        <v>2147</v>
      </c>
      <c r="C45" s="52" t="s">
        <v>2117</v>
      </c>
      <c r="D45" s="52" t="s">
        <v>2134</v>
      </c>
      <c r="E45" s="52" t="s">
        <v>2137</v>
      </c>
      <c r="F45" s="253" t="s">
        <v>419</v>
      </c>
      <c r="G45" s="253">
        <v>0.95903700000000003</v>
      </c>
      <c r="H45" s="253" t="s">
        <v>419</v>
      </c>
      <c r="I45" s="253">
        <f t="shared" si="0"/>
        <v>0.95903700000000003</v>
      </c>
      <c r="J45" s="386" t="s">
        <v>2078</v>
      </c>
      <c r="L45" s="540"/>
      <c r="M45" s="184" t="s">
        <v>2123</v>
      </c>
      <c r="N45" s="184" t="s">
        <v>2120</v>
      </c>
      <c r="O45" s="189"/>
      <c r="P45" s="190"/>
      <c r="Q45" s="190"/>
      <c r="R45" s="191"/>
      <c r="S45" s="185">
        <v>8.6168222871404909E-2</v>
      </c>
      <c r="T45" s="186">
        <v>8.2394954458162986E-2</v>
      </c>
      <c r="U45" s="186">
        <v>9.7006744809117692E-4</v>
      </c>
      <c r="V45" s="186">
        <v>2.8032009651507467E-3</v>
      </c>
      <c r="W45" s="185">
        <v>7.8175485330620978E-2</v>
      </c>
      <c r="X45" s="186">
        <v>7.4752215363360477E-2</v>
      </c>
      <c r="Y45" s="186">
        <v>8.800865450264597E-4</v>
      </c>
      <c r="Z45" s="186">
        <v>3.0000000000000001E-3</v>
      </c>
    </row>
    <row r="46" spans="2:26" s="18" customFormat="1" ht="14.45">
      <c r="L46" s="540"/>
      <c r="M46" s="184" t="s">
        <v>2132</v>
      </c>
      <c r="N46" s="184" t="s">
        <v>2120</v>
      </c>
      <c r="O46" s="189"/>
      <c r="P46" s="190"/>
      <c r="Q46" s="190"/>
      <c r="R46" s="191"/>
      <c r="S46" s="185">
        <v>9.5709340974813109E-2</v>
      </c>
      <c r="T46" s="186">
        <v>9.1518271214776223E-2</v>
      </c>
      <c r="U46" s="186">
        <v>1.0774797606825878E-3</v>
      </c>
      <c r="V46" s="186">
        <v>3.1135899993542902E-3</v>
      </c>
      <c r="W46" s="185">
        <v>8.6831594432973433E-2</v>
      </c>
      <c r="X46" s="186">
        <v>8.3029277272106239E-2</v>
      </c>
      <c r="Y46" s="186">
        <v>9.7753557423354144E-4</v>
      </c>
      <c r="Z46" s="186">
        <v>3.0000000000000001E-3</v>
      </c>
    </row>
    <row r="47" spans="2:26" s="18" customFormat="1" ht="14.45">
      <c r="L47" s="540"/>
      <c r="M47" s="184" t="s">
        <v>2126</v>
      </c>
      <c r="N47" s="184" t="s">
        <v>2120</v>
      </c>
      <c r="O47" s="190"/>
      <c r="P47" s="190"/>
      <c r="Q47" s="190"/>
      <c r="R47" s="190"/>
      <c r="S47" s="185">
        <v>0.11449341724089784</v>
      </c>
      <c r="T47" s="186">
        <v>0.1094798010793584</v>
      </c>
      <c r="U47" s="186">
        <v>1.2889477510969265E-3</v>
      </c>
      <c r="V47" s="186">
        <v>3.7246684104425133E-3</v>
      </c>
      <c r="W47" s="185">
        <v>0.10387330922822989</v>
      </c>
      <c r="X47" s="186">
        <v>9.9324742904949512E-2</v>
      </c>
      <c r="Y47" s="186">
        <v>1.1693883504849843E-3</v>
      </c>
      <c r="Z47" s="186">
        <v>3.0000000000000001E-3</v>
      </c>
    </row>
    <row r="48" spans="2:26" ht="25.5" customHeight="1">
      <c r="B48" s="155" t="s">
        <v>2148</v>
      </c>
      <c r="C48" s="155"/>
      <c r="D48" s="155"/>
      <c r="E48" s="155"/>
      <c r="F48" s="156"/>
      <c r="G48" s="156"/>
      <c r="H48" s="156"/>
      <c r="I48" s="156"/>
      <c r="J48" s="155"/>
      <c r="L48" s="540" t="s">
        <v>2149</v>
      </c>
      <c r="M48" s="187" t="s">
        <v>2119</v>
      </c>
      <c r="N48" s="184" t="s">
        <v>2120</v>
      </c>
      <c r="O48" s="189"/>
      <c r="P48" s="190"/>
      <c r="Q48" s="190"/>
      <c r="R48" s="191"/>
      <c r="S48" s="185">
        <v>9.9976234815854961E-3</v>
      </c>
      <c r="T48" s="186">
        <v>9.7176844305880139E-3</v>
      </c>
      <c r="U48" s="188">
        <v>2.5911783917274882E-4</v>
      </c>
      <c r="V48" s="192">
        <v>2.082121182473433E-5</v>
      </c>
      <c r="W48" s="185">
        <v>9.58610718235638E-3</v>
      </c>
      <c r="X48" s="186">
        <v>9.3176908179742092E-3</v>
      </c>
      <c r="Y48" s="188">
        <v>2.4845218303586611E-4</v>
      </c>
      <c r="Z48" s="192">
        <v>1.9964181346304937E-5</v>
      </c>
    </row>
    <row r="49" spans="2:26" ht="28.9">
      <c r="B49" s="155" t="s">
        <v>1831</v>
      </c>
      <c r="C49" s="155" t="s">
        <v>2135</v>
      </c>
      <c r="D49" s="155" t="s">
        <v>2068</v>
      </c>
      <c r="E49" s="155"/>
      <c r="F49" s="156" t="s">
        <v>2069</v>
      </c>
      <c r="G49" s="156"/>
      <c r="H49" s="156"/>
      <c r="I49" s="156" t="s">
        <v>2070</v>
      </c>
      <c r="J49" s="155" t="s">
        <v>472</v>
      </c>
      <c r="L49" s="540"/>
      <c r="M49" s="184" t="s">
        <v>2122</v>
      </c>
      <c r="N49" s="184" t="s">
        <v>2120</v>
      </c>
      <c r="O49" s="189"/>
      <c r="P49" s="190"/>
      <c r="Q49" s="190"/>
      <c r="R49" s="191"/>
      <c r="S49" s="185">
        <v>1.0347002796802195E-2</v>
      </c>
      <c r="T49" s="186">
        <v>1.0057280929506413E-2</v>
      </c>
      <c r="U49" s="188">
        <v>2.6817303247717283E-4</v>
      </c>
      <c r="V49" s="192">
        <v>2.1548834818609458E-5</v>
      </c>
      <c r="W49" s="185">
        <v>9.9211055516322724E-3</v>
      </c>
      <c r="X49" s="186">
        <v>9.6433090454840584E-3</v>
      </c>
      <c r="Y49" s="188">
        <v>2.5713465179787214E-4</v>
      </c>
      <c r="Z49" s="192">
        <v>2.0661854350342467E-5</v>
      </c>
    </row>
    <row r="50" spans="2:26" ht="15">
      <c r="B50" s="155"/>
      <c r="C50" s="155"/>
      <c r="D50" s="155"/>
      <c r="E50" s="155" t="s">
        <v>1866</v>
      </c>
      <c r="F50" s="156" t="s">
        <v>2072</v>
      </c>
      <c r="G50" s="156" t="s">
        <v>2073</v>
      </c>
      <c r="H50" s="156" t="s">
        <v>2074</v>
      </c>
      <c r="I50" s="156"/>
      <c r="J50" s="155"/>
      <c r="L50" s="540"/>
      <c r="M50" s="184" t="s">
        <v>2123</v>
      </c>
      <c r="N50" s="184" t="s">
        <v>2120</v>
      </c>
      <c r="O50" s="189"/>
      <c r="P50" s="190"/>
      <c r="Q50" s="190"/>
      <c r="R50" s="191"/>
      <c r="S50" s="185">
        <v>1.1650456395879865E-2</v>
      </c>
      <c r="T50" s="186">
        <v>1.1324237098548122E-2</v>
      </c>
      <c r="U50" s="188">
        <v>3.0195586903598534E-4</v>
      </c>
      <c r="V50" s="192">
        <v>2.4263428295758944E-5</v>
      </c>
      <c r="W50" s="185">
        <v>1.1170907160084648E-2</v>
      </c>
      <c r="X50" s="186">
        <v>1.0858115509655425E-2</v>
      </c>
      <c r="Y50" s="188">
        <v>2.8952693910227936E-4</v>
      </c>
      <c r="Z50" s="192">
        <v>2.326471132694405E-5</v>
      </c>
    </row>
    <row r="51" spans="2:26" ht="14.45">
      <c r="B51" s="52" t="s">
        <v>2136</v>
      </c>
      <c r="C51" s="52" t="s">
        <v>2117</v>
      </c>
      <c r="D51" s="52" t="s">
        <v>2148</v>
      </c>
      <c r="E51" s="52" t="s">
        <v>2137</v>
      </c>
      <c r="F51" s="254" t="s">
        <v>419</v>
      </c>
      <c r="G51" s="254">
        <v>1.8480000000000001</v>
      </c>
      <c r="H51" s="254" t="s">
        <v>419</v>
      </c>
      <c r="I51" s="253">
        <f>G51</f>
        <v>1.8480000000000001</v>
      </c>
      <c r="J51" s="386" t="s">
        <v>2078</v>
      </c>
      <c r="L51" s="540"/>
      <c r="M51" s="184" t="s">
        <v>2132</v>
      </c>
      <c r="N51" s="184" t="s">
        <v>2120</v>
      </c>
      <c r="O51" s="189"/>
      <c r="P51" s="190"/>
      <c r="Q51" s="190"/>
      <c r="R51" s="191"/>
      <c r="S51" s="185">
        <v>1.2940472328987665E-2</v>
      </c>
      <c r="T51" s="186">
        <v>1.2578131863785279E-2</v>
      </c>
      <c r="U51" s="188">
        <v>3.3539042892924312E-4</v>
      </c>
      <c r="V51" s="192">
        <v>2.6950036273144005E-5</v>
      </c>
      <c r="W51" s="185">
        <v>1.2407824215872571E-2</v>
      </c>
      <c r="X51" s="186">
        <v>1.2060398195845647E-2</v>
      </c>
      <c r="Y51" s="188">
        <v>3.2158528530045567E-4</v>
      </c>
      <c r="Z51" s="192">
        <v>2.5840734726467271E-5</v>
      </c>
    </row>
    <row r="52" spans="2:26" ht="14.45">
      <c r="B52" s="52" t="s">
        <v>2138</v>
      </c>
      <c r="C52" s="52" t="s">
        <v>2117</v>
      </c>
      <c r="D52" s="52" t="s">
        <v>2148</v>
      </c>
      <c r="E52" s="52" t="s">
        <v>2137</v>
      </c>
      <c r="F52" s="253" t="s">
        <v>419</v>
      </c>
      <c r="G52" s="253">
        <v>1.512</v>
      </c>
      <c r="H52" s="253" t="s">
        <v>419</v>
      </c>
      <c r="I52" s="253">
        <f t="shared" ref="I52:I59" si="1">G52</f>
        <v>1.512</v>
      </c>
      <c r="J52" s="386" t="s">
        <v>2078</v>
      </c>
      <c r="L52" s="540"/>
      <c r="M52" s="184" t="s">
        <v>2126</v>
      </c>
      <c r="N52" s="184" t="s">
        <v>2120</v>
      </c>
      <c r="O52" s="190"/>
      <c r="P52" s="190"/>
      <c r="Q52" s="190"/>
      <c r="R52" s="190"/>
      <c r="S52" s="185">
        <v>1.5480191197293667E-2</v>
      </c>
      <c r="T52" s="186">
        <v>1.5046737182845951E-2</v>
      </c>
      <c r="U52" s="188">
        <v>4.0121471871909476E-4</v>
      </c>
      <c r="V52" s="192">
        <v>3.2239295728620887E-5</v>
      </c>
      <c r="W52" s="185">
        <v>1.4843004669455035E-2</v>
      </c>
      <c r="X52" s="186">
        <v>1.4427392234282641E-2</v>
      </c>
      <c r="Y52" s="188">
        <v>3.8470015437811514E-4</v>
      </c>
      <c r="Z52" s="192">
        <v>3.0912280794278601E-5</v>
      </c>
    </row>
    <row r="53" spans="2:26" ht="15" customHeight="1">
      <c r="B53" s="52" t="s">
        <v>2140</v>
      </c>
      <c r="C53" s="52" t="s">
        <v>2117</v>
      </c>
      <c r="D53" s="52" t="s">
        <v>2148</v>
      </c>
      <c r="E53" s="52" t="s">
        <v>2137</v>
      </c>
      <c r="F53" s="253" t="s">
        <v>419</v>
      </c>
      <c r="G53" s="253">
        <v>2.6880000000000002</v>
      </c>
      <c r="H53" s="253" t="s">
        <v>419</v>
      </c>
      <c r="I53" s="253">
        <f t="shared" si="1"/>
        <v>2.6880000000000002</v>
      </c>
      <c r="J53" s="386" t="s">
        <v>2078</v>
      </c>
      <c r="L53" s="540" t="s">
        <v>2150</v>
      </c>
      <c r="M53" s="184" t="s">
        <v>2119</v>
      </c>
      <c r="N53" s="184" t="s">
        <v>2120</v>
      </c>
      <c r="O53" s="189"/>
      <c r="P53" s="190"/>
      <c r="Q53" s="190"/>
      <c r="R53" s="191"/>
      <c r="S53" s="185">
        <v>9.2290744498597949E-2</v>
      </c>
      <c r="T53" s="186">
        <v>9.0724191521256867E-2</v>
      </c>
      <c r="U53" s="188">
        <v>1.2125023044435535E-4</v>
      </c>
      <c r="V53" s="192">
        <v>1.4453027468967158E-3</v>
      </c>
      <c r="W53" s="185">
        <v>8.5790764192130137E-2</v>
      </c>
      <c r="X53" s="186">
        <v>8.4334542576368993E-2</v>
      </c>
      <c r="Y53" s="188">
        <v>1.1271065137470157E-4</v>
      </c>
      <c r="Z53" s="192">
        <v>1E-3</v>
      </c>
    </row>
    <row r="54" spans="2:26" ht="14.45">
      <c r="B54" s="52" t="s">
        <v>2141</v>
      </c>
      <c r="C54" s="52" t="s">
        <v>2117</v>
      </c>
      <c r="D54" s="52" t="s">
        <v>2148</v>
      </c>
      <c r="E54" s="52" t="s">
        <v>2137</v>
      </c>
      <c r="F54" s="253" t="s">
        <v>419</v>
      </c>
      <c r="G54" s="253">
        <v>1.0416000000000001</v>
      </c>
      <c r="H54" s="253" t="s">
        <v>419</v>
      </c>
      <c r="I54" s="253">
        <f t="shared" si="1"/>
        <v>1.0416000000000001</v>
      </c>
      <c r="J54" s="386" t="s">
        <v>2078</v>
      </c>
      <c r="L54" s="540"/>
      <c r="M54" s="184" t="s">
        <v>2122</v>
      </c>
      <c r="N54" s="184" t="s">
        <v>2120</v>
      </c>
      <c r="O54" s="189"/>
      <c r="P54" s="190"/>
      <c r="Q54" s="190"/>
      <c r="R54" s="191"/>
      <c r="S54" s="185">
        <v>8.8812656237452173E-2</v>
      </c>
      <c r="T54" s="186">
        <v>8.7305140702603895E-2</v>
      </c>
      <c r="U54" s="188">
        <v>1.1668076895110521E-4</v>
      </c>
      <c r="V54" s="186">
        <v>1.3908347658971739E-3</v>
      </c>
      <c r="W54" s="185">
        <v>8.2557635545563612E-2</v>
      </c>
      <c r="X54" s="186">
        <v>8.115629340157314E-2</v>
      </c>
      <c r="Y54" s="188">
        <v>1.0846301424074831E-4</v>
      </c>
      <c r="Z54" s="192">
        <v>1E-3</v>
      </c>
    </row>
    <row r="55" spans="2:26" ht="14.45">
      <c r="B55" s="52" t="s">
        <v>2142</v>
      </c>
      <c r="C55" s="52" t="s">
        <v>2117</v>
      </c>
      <c r="D55" s="52" t="s">
        <v>2148</v>
      </c>
      <c r="E55" s="52" t="s">
        <v>2137</v>
      </c>
      <c r="F55" s="253" t="s">
        <v>419</v>
      </c>
      <c r="G55" s="253">
        <v>1.3440000000000001</v>
      </c>
      <c r="H55" s="253" t="s">
        <v>419</v>
      </c>
      <c r="I55" s="253">
        <f t="shared" si="1"/>
        <v>1.3440000000000001</v>
      </c>
      <c r="J55" s="386" t="s">
        <v>2078</v>
      </c>
      <c r="L55" s="540"/>
      <c r="M55" s="184" t="s">
        <v>2123</v>
      </c>
      <c r="N55" s="184" t="s">
        <v>2120</v>
      </c>
      <c r="O55" s="189"/>
      <c r="P55" s="190"/>
      <c r="Q55" s="190"/>
      <c r="R55" s="191"/>
      <c r="S55" s="185">
        <v>9.4131070442282944E-2</v>
      </c>
      <c r="T55" s="186">
        <v>9.2533279575356953E-2</v>
      </c>
      <c r="U55" s="188">
        <v>1.2366802375588209E-4</v>
      </c>
      <c r="V55" s="186">
        <v>1.4741228431701145E-3</v>
      </c>
      <c r="W55" s="185">
        <v>8.7501477112792853E-2</v>
      </c>
      <c r="X55" s="186">
        <v>8.6016217672775341E-2</v>
      </c>
      <c r="Y55" s="188">
        <v>1.149581609920678E-4</v>
      </c>
      <c r="Z55" s="192">
        <v>1E-3</v>
      </c>
    </row>
    <row r="56" spans="2:26" ht="14.45">
      <c r="B56" s="52" t="s">
        <v>2143</v>
      </c>
      <c r="C56" s="52" t="s">
        <v>2117</v>
      </c>
      <c r="D56" s="52" t="s">
        <v>2148</v>
      </c>
      <c r="E56" s="52" t="s">
        <v>2137</v>
      </c>
      <c r="F56" s="253" t="s">
        <v>419</v>
      </c>
      <c r="G56" s="253">
        <v>0.67200000000000004</v>
      </c>
      <c r="H56" s="253" t="s">
        <v>419</v>
      </c>
      <c r="I56" s="253">
        <f t="shared" si="1"/>
        <v>0.67200000000000004</v>
      </c>
      <c r="J56" s="386" t="s">
        <v>2078</v>
      </c>
      <c r="L56" s="540"/>
      <c r="M56" s="184" t="s">
        <v>2132</v>
      </c>
      <c r="N56" s="184" t="s">
        <v>2120</v>
      </c>
      <c r="O56" s="189"/>
      <c r="P56" s="190"/>
      <c r="Q56" s="190"/>
      <c r="R56" s="191"/>
      <c r="S56" s="185">
        <v>0.11572256077982236</v>
      </c>
      <c r="T56" s="186">
        <v>0.11375827364442151</v>
      </c>
      <c r="U56" s="188">
        <v>1.5203460800316271E-4</v>
      </c>
      <c r="V56" s="186">
        <v>1.8122525273976992E-3</v>
      </c>
      <c r="W56" s="185">
        <v>0.10757229208094665</v>
      </c>
      <c r="X56" s="186">
        <v>0.10574634847897073</v>
      </c>
      <c r="Y56" s="188">
        <v>1.4132690417770371E-4</v>
      </c>
      <c r="Z56" s="192">
        <v>2E-3</v>
      </c>
    </row>
    <row r="57" spans="2:26" ht="14.45">
      <c r="B57" s="52" t="s">
        <v>2144</v>
      </c>
      <c r="C57" s="52" t="s">
        <v>2117</v>
      </c>
      <c r="D57" s="52" t="s">
        <v>2148</v>
      </c>
      <c r="E57" s="52" t="s">
        <v>2137</v>
      </c>
      <c r="F57" s="253" t="s">
        <v>419</v>
      </c>
      <c r="G57" s="253" t="s">
        <v>419</v>
      </c>
      <c r="H57" s="253" t="s">
        <v>419</v>
      </c>
      <c r="I57" s="253" t="str">
        <f t="shared" si="1"/>
        <v>n/a</v>
      </c>
      <c r="J57" s="386" t="s">
        <v>2078</v>
      </c>
      <c r="L57" s="540"/>
      <c r="M57" s="184" t="s">
        <v>2126</v>
      </c>
      <c r="N57" s="184" t="s">
        <v>2120</v>
      </c>
      <c r="O57" s="190"/>
      <c r="P57" s="190"/>
      <c r="Q57" s="190"/>
      <c r="R57" s="190"/>
      <c r="S57" s="185">
        <v>0.12836734918104264</v>
      </c>
      <c r="T57" s="186">
        <v>0.12618842805362668</v>
      </c>
      <c r="U57" s="188">
        <v>1.6864714608482659E-4</v>
      </c>
      <c r="V57" s="186">
        <v>2.0102739813311326E-3</v>
      </c>
      <c r="W57" s="185">
        <v>0.11932651582117181</v>
      </c>
      <c r="X57" s="186">
        <v>0.11730105476707625</v>
      </c>
      <c r="Y57" s="188">
        <v>1.5676943143154399E-4</v>
      </c>
      <c r="Z57" s="192">
        <v>2E-3</v>
      </c>
    </row>
    <row r="58" spans="2:26" ht="15" customHeight="1">
      <c r="B58" s="52" t="s">
        <v>2146</v>
      </c>
      <c r="C58" s="52" t="s">
        <v>2117</v>
      </c>
      <c r="D58" s="52" t="s">
        <v>2148</v>
      </c>
      <c r="E58" s="52" t="s">
        <v>2137</v>
      </c>
      <c r="F58" s="253" t="s">
        <v>419</v>
      </c>
      <c r="G58" s="253">
        <v>0.63533869269999999</v>
      </c>
      <c r="H58" s="253" t="s">
        <v>419</v>
      </c>
      <c r="I58" s="253">
        <f t="shared" si="1"/>
        <v>0.63533869269999999</v>
      </c>
      <c r="J58" s="386" t="s">
        <v>2078</v>
      </c>
      <c r="L58" s="540" t="s">
        <v>2151</v>
      </c>
      <c r="M58" s="184" t="s">
        <v>2119</v>
      </c>
      <c r="N58" s="184" t="s">
        <v>2120</v>
      </c>
      <c r="O58" s="189"/>
      <c r="P58" s="190"/>
      <c r="Q58" s="190"/>
      <c r="R58" s="191"/>
      <c r="S58" s="185">
        <v>1.0904262804572826E-2</v>
      </c>
      <c r="T58" s="186">
        <v>1.0598937345281256E-2</v>
      </c>
      <c r="U58" s="188">
        <v>2.8261606579772916E-4</v>
      </c>
      <c r="V58" s="192">
        <v>2.2709393493840277E-5</v>
      </c>
      <c r="W58" s="185">
        <v>1.0455427950627323E-2</v>
      </c>
      <c r="X58" s="186">
        <v>1.016267011836227E-2</v>
      </c>
      <c r="Y58" s="188">
        <v>2.7098318947327174E-4</v>
      </c>
      <c r="Z58" s="192">
        <v>2.1774642791782335E-5</v>
      </c>
    </row>
    <row r="59" spans="2:26" ht="14.45">
      <c r="B59" s="52" t="s">
        <v>2147</v>
      </c>
      <c r="C59" s="52" t="s">
        <v>2117</v>
      </c>
      <c r="D59" s="52" t="s">
        <v>2148</v>
      </c>
      <c r="E59" s="52" t="s">
        <v>2137</v>
      </c>
      <c r="F59" s="253" t="s">
        <v>419</v>
      </c>
      <c r="G59" s="253">
        <v>1.8251520000000001</v>
      </c>
      <c r="H59" s="253" t="s">
        <v>419</v>
      </c>
      <c r="I59" s="253">
        <f t="shared" si="1"/>
        <v>1.8251520000000001</v>
      </c>
      <c r="J59" s="386" t="s">
        <v>2078</v>
      </c>
      <c r="L59" s="540"/>
      <c r="M59" s="184" t="s">
        <v>2122</v>
      </c>
      <c r="N59" s="184" t="s">
        <v>2120</v>
      </c>
      <c r="O59" s="189"/>
      <c r="P59" s="190"/>
      <c r="Q59" s="190"/>
      <c r="R59" s="191"/>
      <c r="S59" s="185">
        <v>1.0473182480259299E-2</v>
      </c>
      <c r="T59" s="186">
        <v>1.0179927511231169E-2</v>
      </c>
      <c r="U59" s="188">
        <v>2.7144335036673206E-4</v>
      </c>
      <c r="V59" s="192">
        <v>2.1811618661397429E-5</v>
      </c>
      <c r="W59" s="185">
        <v>1.0042091501151528E-2</v>
      </c>
      <c r="X59" s="186">
        <v>9.7609073207270379E-3</v>
      </c>
      <c r="Y59" s="188">
        <v>2.6027035878538123E-4</v>
      </c>
      <c r="Z59" s="192">
        <v>2.0913821639108331E-5</v>
      </c>
    </row>
    <row r="60" spans="2:26" s="18" customFormat="1" ht="14.45">
      <c r="L60" s="540"/>
      <c r="M60" s="184" t="s">
        <v>2123</v>
      </c>
      <c r="N60" s="184" t="s">
        <v>2120</v>
      </c>
      <c r="O60" s="189"/>
      <c r="P60" s="190"/>
      <c r="Q60" s="190"/>
      <c r="R60" s="191"/>
      <c r="S60" s="185">
        <v>1.1475363608292414E-2</v>
      </c>
      <c r="T60" s="186">
        <v>1.1154047006974779E-2</v>
      </c>
      <c r="U60" s="188">
        <v>2.9741782408380647E-4</v>
      </c>
      <c r="V60" s="192">
        <v>2.3898777233828432E-5</v>
      </c>
      <c r="W60" s="185">
        <v>1.1003021438866771E-2</v>
      </c>
      <c r="X60" s="186">
        <v>1.0694930682561068E-2</v>
      </c>
      <c r="Y60" s="188">
        <v>2.851756864880895E-4</v>
      </c>
      <c r="Z60" s="192">
        <v>2.2915069817612937E-5</v>
      </c>
    </row>
    <row r="61" spans="2:26" s="18" customFormat="1" ht="14.45">
      <c r="L61" s="540"/>
      <c r="M61" s="184" t="s">
        <v>2132</v>
      </c>
      <c r="N61" s="184" t="s">
        <v>2120</v>
      </c>
      <c r="O61" s="189"/>
      <c r="P61" s="190"/>
      <c r="Q61" s="190"/>
      <c r="R61" s="191"/>
      <c r="S61" s="185">
        <v>1.2988444796500125E-2</v>
      </c>
      <c r="T61" s="186">
        <v>1.2624761075367547E-2</v>
      </c>
      <c r="U61" s="188">
        <v>3.3663377662527394E-4</v>
      </c>
      <c r="V61" s="192">
        <v>2.7049944507303038E-5</v>
      </c>
      <c r="W61" s="185">
        <v>1.2453822068884682E-2</v>
      </c>
      <c r="X61" s="186">
        <v>1.2105108083238345E-2</v>
      </c>
      <c r="Y61" s="188">
        <v>3.2277745504970034E-4</v>
      </c>
      <c r="Z61" s="192">
        <v>2.5936530596637038E-5</v>
      </c>
    </row>
    <row r="62" spans="2:26" ht="14.45">
      <c r="B62" s="155" t="s">
        <v>2023</v>
      </c>
      <c r="C62" s="155"/>
      <c r="D62" s="155"/>
      <c r="E62" s="155"/>
      <c r="F62" s="156"/>
      <c r="G62" s="156"/>
      <c r="H62" s="156"/>
      <c r="I62" s="156"/>
      <c r="J62" s="155"/>
      <c r="L62" s="540"/>
      <c r="M62" s="184" t="s">
        <v>2126</v>
      </c>
      <c r="N62" s="184" t="s">
        <v>2120</v>
      </c>
      <c r="O62" s="190"/>
      <c r="P62" s="190"/>
      <c r="Q62" s="190"/>
      <c r="R62" s="190"/>
      <c r="S62" s="185">
        <v>1.5361939736758768E-2</v>
      </c>
      <c r="T62" s="186">
        <v>1.4931796829365861E-2</v>
      </c>
      <c r="U62" s="188">
        <v>3.9814988406221247E-4</v>
      </c>
      <c r="V62" s="192">
        <v>3.1993023330693893E-5</v>
      </c>
      <c r="W62" s="185">
        <v>1.4729620606007809E-2</v>
      </c>
      <c r="X62" s="186">
        <v>1.4317182988048538E-2</v>
      </c>
      <c r="Y62" s="188">
        <v>3.8176147264328236E-4</v>
      </c>
      <c r="Z62" s="192">
        <v>3.0676145315988967E-5</v>
      </c>
    </row>
    <row r="63" spans="2:26" ht="28.9">
      <c r="B63" s="155" t="s">
        <v>1831</v>
      </c>
      <c r="C63" s="155" t="s">
        <v>2135</v>
      </c>
      <c r="D63" s="155" t="s">
        <v>2068</v>
      </c>
      <c r="E63" s="155"/>
      <c r="F63" s="156" t="s">
        <v>2069</v>
      </c>
      <c r="G63" s="156"/>
      <c r="H63" s="156"/>
      <c r="I63" s="156" t="s">
        <v>2070</v>
      </c>
      <c r="J63" s="155" t="s">
        <v>472</v>
      </c>
      <c r="L63" s="540" t="s">
        <v>2152</v>
      </c>
      <c r="M63" s="184" t="s">
        <v>2119</v>
      </c>
      <c r="N63" s="184" t="s">
        <v>2120</v>
      </c>
      <c r="O63" s="189"/>
      <c r="P63" s="190"/>
      <c r="Q63" s="190"/>
      <c r="R63" s="191"/>
      <c r="S63" s="185">
        <v>2.0974035276053453E-2</v>
      </c>
      <c r="T63" s="186">
        <v>2.038675055368111E-2</v>
      </c>
      <c r="U63" s="186">
        <v>5.4360385840436715E-4</v>
      </c>
      <c r="V63" s="192">
        <v>4.3680863967974042E-5</v>
      </c>
      <c r="W63" s="185">
        <v>2.0110714368579807E-2</v>
      </c>
      <c r="X63" s="186">
        <v>1.9547603114631197E-2</v>
      </c>
      <c r="Y63" s="188">
        <v>5.2122835601929932E-4</v>
      </c>
      <c r="Z63" s="192">
        <v>4.1882897929311034E-5</v>
      </c>
    </row>
    <row r="64" spans="2:26" ht="15">
      <c r="B64" s="155"/>
      <c r="C64" s="155"/>
      <c r="D64" s="155"/>
      <c r="E64" s="155" t="s">
        <v>1866</v>
      </c>
      <c r="F64" s="156" t="s">
        <v>2072</v>
      </c>
      <c r="G64" s="156" t="s">
        <v>2073</v>
      </c>
      <c r="H64" s="156" t="s">
        <v>2074</v>
      </c>
      <c r="I64" s="156"/>
      <c r="J64" s="155"/>
      <c r="L64" s="540"/>
      <c r="M64" s="184" t="s">
        <v>2122</v>
      </c>
      <c r="N64" s="184" t="s">
        <v>2120</v>
      </c>
      <c r="O64" s="189"/>
      <c r="P64" s="190"/>
      <c r="Q64" s="190"/>
      <c r="R64" s="191"/>
      <c r="S64" s="185">
        <v>2.1706998874410164E-2</v>
      </c>
      <c r="T64" s="186">
        <v>2.109919076120223E-2</v>
      </c>
      <c r="U64" s="186">
        <v>5.6260076743462747E-4</v>
      </c>
      <c r="V64" s="192">
        <v>4.5207345773306481E-5</v>
      </c>
      <c r="W64" s="185">
        <v>2.081350815027749E-2</v>
      </c>
      <c r="X64" s="186">
        <v>2.0230718277239278E-2</v>
      </c>
      <c r="Y64" s="188">
        <v>5.3944332545008129E-4</v>
      </c>
      <c r="Z64" s="192">
        <v>4.334654758813105E-5</v>
      </c>
    </row>
    <row r="65" spans="2:26" ht="14.45">
      <c r="B65" s="52" t="s">
        <v>2023</v>
      </c>
      <c r="C65" s="52" t="s">
        <v>2117</v>
      </c>
      <c r="D65" s="52" t="s">
        <v>2023</v>
      </c>
      <c r="E65" s="52" t="s">
        <v>2137</v>
      </c>
      <c r="F65" s="254" t="s">
        <v>419</v>
      </c>
      <c r="G65" s="254">
        <v>0.112</v>
      </c>
      <c r="H65" s="254">
        <v>6.3600000000000004E-2</v>
      </c>
      <c r="I65" s="254">
        <f>G65+H65</f>
        <v>0.17560000000000001</v>
      </c>
      <c r="J65" s="386" t="s">
        <v>2078</v>
      </c>
      <c r="L65" s="540"/>
      <c r="M65" s="184" t="s">
        <v>2123</v>
      </c>
      <c r="N65" s="184" t="s">
        <v>2120</v>
      </c>
      <c r="O65" s="189"/>
      <c r="P65" s="190"/>
      <c r="Q65" s="190"/>
      <c r="R65" s="191"/>
      <c r="S65" s="185">
        <v>2.4441516914433303E-2</v>
      </c>
      <c r="T65" s="186">
        <v>2.3757140766184889E-2</v>
      </c>
      <c r="U65" s="186">
        <v>6.3347385112444519E-4</v>
      </c>
      <c r="V65" s="192">
        <v>5.0902297123969852E-5</v>
      </c>
      <c r="W65" s="185">
        <v>2.3435469566611151E-2</v>
      </c>
      <c r="X65" s="186">
        <v>2.2779263306969423E-2</v>
      </c>
      <c r="Y65" s="188">
        <v>6.0739917294184477E-4</v>
      </c>
      <c r="Z65" s="192">
        <v>4.8807086699882613E-5</v>
      </c>
    </row>
    <row r="66" spans="2:26" s="18" customFormat="1" ht="14.45">
      <c r="L66" s="540"/>
      <c r="M66" s="184" t="s">
        <v>2132</v>
      </c>
      <c r="N66" s="184" t="s">
        <v>2120</v>
      </c>
      <c r="O66" s="189"/>
      <c r="P66" s="190"/>
      <c r="Q66" s="190"/>
      <c r="R66" s="191"/>
      <c r="S66" s="185">
        <v>2.7147844046827269E-2</v>
      </c>
      <c r="T66" s="186">
        <v>2.638768922472436E-2</v>
      </c>
      <c r="U66" s="186">
        <v>7.0361628446694339E-4</v>
      </c>
      <c r="V66" s="192">
        <v>5.653853763596644E-5</v>
      </c>
      <c r="W66" s="185">
        <v>2.6030400452879507E-2</v>
      </c>
      <c r="X66" s="186">
        <v>2.5301534676599249E-2</v>
      </c>
      <c r="Y66" s="188">
        <v>6.7465444468627035E-4</v>
      </c>
      <c r="Z66" s="188">
        <v>5.4211331593987247E-5</v>
      </c>
    </row>
    <row r="67" spans="2:26" s="18" customFormat="1" ht="14.45">
      <c r="L67" s="540"/>
      <c r="M67" s="184" t="s">
        <v>2126</v>
      </c>
      <c r="N67" s="184" t="s">
        <v>2120</v>
      </c>
      <c r="O67" s="190"/>
      <c r="P67" s="190"/>
      <c r="Q67" s="190"/>
      <c r="R67" s="190"/>
      <c r="S67" s="185">
        <v>3.2475925588727965E-2</v>
      </c>
      <c r="T67" s="186">
        <v>3.1566581502474017E-2</v>
      </c>
      <c r="U67" s="186">
        <v>8.4170920010998896E-4</v>
      </c>
      <c r="V67" s="192">
        <v>6.7634886143959897E-5</v>
      </c>
      <c r="W67" s="185">
        <v>3.1139170635220353E-2</v>
      </c>
      <c r="X67" s="186">
        <v>3.0267256435557988E-2</v>
      </c>
      <c r="Y67" s="188">
        <v>8.0706326093310868E-4</v>
      </c>
      <c r="Z67" s="188">
        <v>6.4850938729255804E-5</v>
      </c>
    </row>
    <row r="68" spans="2:26" ht="14.45">
      <c r="B68" s="52" t="s">
        <v>2153</v>
      </c>
      <c r="C68" s="253">
        <f t="shared" ref="C68:C72" si="2">I37</f>
        <v>0.97104299999999999</v>
      </c>
      <c r="D68" s="18"/>
      <c r="E68" s="18"/>
      <c r="F68" s="18"/>
      <c r="G68" s="18"/>
      <c r="H68" s="18"/>
      <c r="I68" s="18"/>
      <c r="J68" s="18"/>
      <c r="L68" s="540" t="s">
        <v>2154</v>
      </c>
      <c r="M68" s="278" t="s">
        <v>2155</v>
      </c>
      <c r="N68" s="184" t="s">
        <v>2120</v>
      </c>
      <c r="O68" s="185">
        <v>6.571256607082436E-2</v>
      </c>
      <c r="P68" s="186">
        <v>6.2835041832241076E-2</v>
      </c>
      <c r="Q68" s="186">
        <v>7.3978108346251556E-4</v>
      </c>
      <c r="R68" s="186">
        <v>2.1377431551207727E-3</v>
      </c>
      <c r="S68" s="185">
        <v>6.0293271011615343E-2</v>
      </c>
      <c r="T68" s="186">
        <v>5.7653055309607862E-2</v>
      </c>
      <c r="U68" s="186">
        <v>6.7877156564542492E-4</v>
      </c>
      <c r="V68" s="186">
        <v>1.961444136362052E-3</v>
      </c>
      <c r="W68" s="185">
        <v>5.7366372219037447E-2</v>
      </c>
      <c r="X68" s="186">
        <v>5.4854324122148988E-2</v>
      </c>
      <c r="Y68" s="186">
        <v>6.4582102833685737E-4</v>
      </c>
      <c r="Z68" s="186">
        <v>2E-3</v>
      </c>
    </row>
    <row r="69" spans="2:26" ht="14.45">
      <c r="B69" s="52" t="s">
        <v>2156</v>
      </c>
      <c r="C69" s="253">
        <f t="shared" si="2"/>
        <v>0.79449000000000003</v>
      </c>
      <c r="D69" s="18"/>
      <c r="E69" s="18"/>
      <c r="F69" s="18"/>
      <c r="G69" s="18"/>
      <c r="H69" s="18"/>
      <c r="I69" s="18"/>
      <c r="J69" s="18"/>
      <c r="L69" s="540"/>
      <c r="M69" s="184" t="s">
        <v>2157</v>
      </c>
      <c r="N69" s="184" t="s">
        <v>2120</v>
      </c>
      <c r="O69" s="185">
        <v>0.13142513214164872</v>
      </c>
      <c r="P69" s="186">
        <v>0.12567008366448215</v>
      </c>
      <c r="Q69" s="186">
        <v>1.4795621669250311E-3</v>
      </c>
      <c r="R69" s="186">
        <v>4.2754863102415453E-3</v>
      </c>
      <c r="S69" s="185">
        <v>0.12058654202323069</v>
      </c>
      <c r="T69" s="186">
        <v>0.11530611061921572</v>
      </c>
      <c r="U69" s="186">
        <v>1.3575431312908498E-3</v>
      </c>
      <c r="V69" s="186">
        <v>3.922888272724104E-3</v>
      </c>
      <c r="W69" s="185">
        <v>0.11473274443807489</v>
      </c>
      <c r="X69" s="186">
        <v>0.10970864824429798</v>
      </c>
      <c r="Y69" s="186">
        <v>1.2916420566737147E-3</v>
      </c>
      <c r="Z69" s="186">
        <v>4.0000000000000001E-3</v>
      </c>
    </row>
    <row r="70" spans="2:26" ht="14.45">
      <c r="B70" s="52" t="s">
        <v>2158</v>
      </c>
      <c r="C70" s="253">
        <f t="shared" si="2"/>
        <v>1.4124300000000001</v>
      </c>
      <c r="D70" s="18"/>
      <c r="E70" s="18"/>
      <c r="F70" s="18"/>
      <c r="G70" s="18"/>
      <c r="H70" s="18"/>
      <c r="I70" s="18"/>
      <c r="J70" s="18"/>
      <c r="L70" s="540"/>
      <c r="M70" s="187" t="s">
        <v>2159</v>
      </c>
      <c r="N70" s="184" t="s">
        <v>2120</v>
      </c>
      <c r="O70" s="189"/>
      <c r="P70" s="190"/>
      <c r="Q70" s="190"/>
      <c r="R70" s="191"/>
      <c r="S70" s="185">
        <v>4.6558047045961778E-3</v>
      </c>
      <c r="T70" s="186">
        <v>4.4714327566351278E-3</v>
      </c>
      <c r="U70" s="188">
        <v>1.7798329959905942E-4</v>
      </c>
      <c r="V70" s="192">
        <v>6.3886483619904387E-6</v>
      </c>
      <c r="W70" s="185">
        <v>4.6464595755986628E-3</v>
      </c>
      <c r="X70" s="186">
        <v>4.4624576989242193E-3</v>
      </c>
      <c r="Y70" s="188">
        <v>1.776260516044185E-4</v>
      </c>
      <c r="Z70" s="192">
        <v>1.0000000000000001E-5</v>
      </c>
    </row>
    <row r="71" spans="2:26" ht="14.45">
      <c r="B71" s="52" t="s">
        <v>2160</v>
      </c>
      <c r="C71" s="253">
        <f t="shared" si="2"/>
        <v>0.547315</v>
      </c>
      <c r="D71" s="18"/>
      <c r="E71" s="18"/>
      <c r="F71" s="18"/>
      <c r="G71" s="18"/>
      <c r="H71" s="18"/>
      <c r="I71" s="18"/>
      <c r="J71" s="18"/>
      <c r="L71" s="540"/>
      <c r="M71" s="184" t="s">
        <v>2161</v>
      </c>
      <c r="N71" s="184" t="s">
        <v>2120</v>
      </c>
      <c r="O71" s="194"/>
      <c r="P71" s="195"/>
      <c r="Q71" s="195"/>
      <c r="R71" s="196"/>
      <c r="S71" s="185">
        <v>9.3116094091923556E-3</v>
      </c>
      <c r="T71" s="186">
        <v>8.9428655132702557E-3</v>
      </c>
      <c r="U71" s="188">
        <v>3.5596659919811884E-4</v>
      </c>
      <c r="V71" s="192">
        <v>1.2777296723980877E-5</v>
      </c>
      <c r="W71" s="185">
        <v>9.2929191511973257E-3</v>
      </c>
      <c r="X71" s="186">
        <v>8.9249153978484385E-3</v>
      </c>
      <c r="Y71" s="188">
        <v>3.55252103208837E-4</v>
      </c>
      <c r="Z71" s="192">
        <v>1.0000000000000001E-5</v>
      </c>
    </row>
    <row r="72" spans="2:26" ht="14.45">
      <c r="B72" s="52" t="s">
        <v>2162</v>
      </c>
      <c r="C72" s="253">
        <f t="shared" si="2"/>
        <v>0.70621299999999998</v>
      </c>
      <c r="D72" s="18"/>
      <c r="E72" s="18"/>
      <c r="F72" s="18"/>
      <c r="G72" s="18"/>
      <c r="H72" s="18"/>
      <c r="I72" s="18"/>
      <c r="J72" s="18"/>
      <c r="L72" s="12"/>
      <c r="M72"/>
      <c r="N72"/>
      <c r="O72"/>
      <c r="P72"/>
      <c r="Q72"/>
      <c r="R72"/>
      <c r="S72"/>
      <c r="T72"/>
      <c r="U72"/>
      <c r="V72"/>
      <c r="W72"/>
      <c r="X72"/>
      <c r="Y72"/>
      <c r="Z72"/>
    </row>
    <row r="73" spans="2:26" ht="14.45">
      <c r="B73" s="52" t="s">
        <v>2163</v>
      </c>
      <c r="C73" s="253">
        <f>I42</f>
        <v>0.353107</v>
      </c>
      <c r="D73" s="18"/>
      <c r="E73" s="18"/>
      <c r="F73" s="18"/>
      <c r="G73" s="18"/>
      <c r="H73" s="18"/>
      <c r="I73" s="18"/>
      <c r="J73" s="18"/>
      <c r="L73" s="585" t="s">
        <v>2164</v>
      </c>
      <c r="M73" s="585"/>
      <c r="N73" s="585"/>
      <c r="O73" s="585"/>
      <c r="P73" s="585"/>
      <c r="Q73" s="585"/>
      <c r="R73" s="585"/>
      <c r="S73"/>
      <c r="T73"/>
      <c r="U73"/>
      <c r="V73"/>
      <c r="W73"/>
      <c r="X73"/>
      <c r="Y73"/>
      <c r="Z73"/>
    </row>
    <row r="74" spans="2:26" ht="15.6">
      <c r="B74" s="52" t="s">
        <v>2165</v>
      </c>
      <c r="C74" s="253">
        <v>0</v>
      </c>
      <c r="D74" s="18"/>
      <c r="E74" s="18"/>
      <c r="F74" s="18"/>
      <c r="G74" s="18"/>
      <c r="H74" s="18"/>
      <c r="I74" s="18"/>
      <c r="J74" s="18"/>
      <c r="L74" s="538" t="s">
        <v>2091</v>
      </c>
      <c r="M74" s="539"/>
      <c r="N74" s="182" t="s">
        <v>1866</v>
      </c>
      <c r="O74" s="175" t="s">
        <v>2092</v>
      </c>
      <c r="P74" s="174" t="s">
        <v>2093</v>
      </c>
      <c r="Q74" s="174" t="s">
        <v>2094</v>
      </c>
      <c r="R74" s="174" t="s">
        <v>2095</v>
      </c>
      <c r="S74"/>
      <c r="T74"/>
      <c r="U74"/>
      <c r="V74"/>
      <c r="W74"/>
      <c r="X74"/>
      <c r="Y74"/>
      <c r="Z74"/>
    </row>
    <row r="75" spans="2:26" ht="14.45">
      <c r="B75" s="52" t="s">
        <v>2166</v>
      </c>
      <c r="C75" s="253">
        <f>I44</f>
        <v>0.333843</v>
      </c>
      <c r="D75" s="18"/>
      <c r="E75" s="18"/>
      <c r="F75" s="18"/>
      <c r="G75" s="18"/>
      <c r="H75" s="18"/>
      <c r="I75" s="18"/>
      <c r="J75" s="18"/>
      <c r="L75" s="540" t="s">
        <v>2167</v>
      </c>
      <c r="M75" s="184" t="s">
        <v>2168</v>
      </c>
      <c r="N75" s="184" t="s">
        <v>2120</v>
      </c>
      <c r="O75" s="185">
        <v>0.26465659660708307</v>
      </c>
      <c r="P75" s="186">
        <v>0.25306740115826976</v>
      </c>
      <c r="Q75" s="186">
        <v>2.9794597211813567E-3</v>
      </c>
      <c r="R75" s="186">
        <v>8.6097357276319463E-3</v>
      </c>
      <c r="S75"/>
      <c r="T75"/>
      <c r="U75"/>
      <c r="V75"/>
      <c r="W75"/>
      <c r="X75"/>
      <c r="Y75"/>
      <c r="Z75"/>
    </row>
    <row r="76" spans="2:26" ht="14.45">
      <c r="B76" s="52" t="s">
        <v>2169</v>
      </c>
      <c r="C76" s="253">
        <f>I45</f>
        <v>0.95903700000000003</v>
      </c>
      <c r="D76" s="18"/>
      <c r="E76" s="18"/>
      <c r="F76" s="18"/>
      <c r="G76" s="18"/>
      <c r="H76" s="18"/>
      <c r="I76" s="18"/>
      <c r="J76" s="18"/>
      <c r="L76" s="540"/>
      <c r="M76" s="184" t="s">
        <v>2110</v>
      </c>
      <c r="N76" s="184" t="s">
        <v>2120</v>
      </c>
      <c r="O76" s="185">
        <v>0.2702119459034516</v>
      </c>
      <c r="P76" s="186">
        <v>0.26562533940604049</v>
      </c>
      <c r="Q76" s="188">
        <v>3.5500050289559562E-4</v>
      </c>
      <c r="R76" s="197">
        <v>4.2316059945154997E-3</v>
      </c>
      <c r="S76"/>
      <c r="T76"/>
      <c r="U76"/>
      <c r="V76"/>
      <c r="W76"/>
      <c r="X76"/>
      <c r="Y76"/>
      <c r="Z76"/>
    </row>
    <row r="77" spans="2:26" ht="14.45">
      <c r="B77" s="52" t="s">
        <v>2170</v>
      </c>
      <c r="C77" s="253">
        <f t="shared" ref="C77:C81" si="3">I51</f>
        <v>1.8480000000000001</v>
      </c>
      <c r="D77" s="18"/>
      <c r="E77" s="18"/>
      <c r="F77" s="18"/>
      <c r="G77" s="18"/>
      <c r="H77" s="18"/>
      <c r="I77" s="18"/>
      <c r="J77" s="18"/>
      <c r="L77" s="540"/>
      <c r="M77" s="184" t="s">
        <v>2171</v>
      </c>
      <c r="N77" s="184" t="s">
        <v>2120</v>
      </c>
      <c r="O77" s="185">
        <v>0.20139081670323039</v>
      </c>
      <c r="P77" s="186">
        <v>0.19257200180765863</v>
      </c>
      <c r="Q77" s="186">
        <v>2.2672241473501733E-3</v>
      </c>
      <c r="R77" s="186">
        <v>6.5515907482215918E-3</v>
      </c>
      <c r="S77"/>
      <c r="T77"/>
      <c r="U77"/>
      <c r="V77"/>
      <c r="W77"/>
      <c r="X77"/>
      <c r="Y77"/>
      <c r="Z77"/>
    </row>
    <row r="78" spans="2:26" ht="14.45">
      <c r="B78" s="52" t="s">
        <v>2172</v>
      </c>
      <c r="C78" s="253">
        <f t="shared" si="3"/>
        <v>1.512</v>
      </c>
      <c r="D78" s="18"/>
      <c r="E78" s="18"/>
      <c r="F78" s="18"/>
      <c r="G78" s="18"/>
      <c r="H78" s="18"/>
      <c r="I78" s="18"/>
      <c r="J78" s="18"/>
      <c r="L78" s="540"/>
      <c r="M78" s="184" t="s">
        <v>2173</v>
      </c>
      <c r="N78" s="184" t="s">
        <v>2120</v>
      </c>
      <c r="O78" s="185">
        <v>0.24222570864916576</v>
      </c>
      <c r="P78" s="186">
        <v>0.23811414353898652</v>
      </c>
      <c r="Q78" s="188">
        <v>3.1823259366712349E-4</v>
      </c>
      <c r="R78" s="186">
        <v>3.7933325165121112E-3</v>
      </c>
      <c r="S78"/>
      <c r="T78"/>
      <c r="U78"/>
      <c r="V78"/>
      <c r="W78"/>
      <c r="X78"/>
      <c r="Y78"/>
      <c r="Z78"/>
    </row>
    <row r="79" spans="2:26" ht="14.45">
      <c r="B79" s="52" t="s">
        <v>2174</v>
      </c>
      <c r="C79" s="253">
        <f t="shared" si="3"/>
        <v>2.6880000000000002</v>
      </c>
      <c r="D79" s="18"/>
      <c r="E79" s="18"/>
      <c r="F79" s="18"/>
      <c r="G79" s="18"/>
      <c r="H79" s="18"/>
      <c r="I79" s="18"/>
      <c r="J79" s="18"/>
      <c r="L79" s="540"/>
      <c r="M79" s="184" t="s">
        <v>2175</v>
      </c>
      <c r="N79" s="184" t="s">
        <v>2120</v>
      </c>
      <c r="O79" s="185">
        <v>9.5709340974813109E-2</v>
      </c>
      <c r="P79" s="186">
        <v>9.1518271214776223E-2</v>
      </c>
      <c r="Q79" s="186">
        <v>1.0774797606825878E-3</v>
      </c>
      <c r="R79" s="193">
        <v>3.1135899993542902E-3</v>
      </c>
      <c r="S79"/>
      <c r="T79"/>
      <c r="U79"/>
      <c r="V79"/>
      <c r="W79"/>
      <c r="X79"/>
      <c r="Y79"/>
      <c r="Z79"/>
    </row>
    <row r="80" spans="2:26" ht="14.45">
      <c r="B80" s="52" t="s">
        <v>2176</v>
      </c>
      <c r="C80" s="253">
        <f t="shared" si="3"/>
        <v>1.0416000000000001</v>
      </c>
      <c r="D80" s="18"/>
      <c r="E80" s="18"/>
      <c r="F80" s="18"/>
      <c r="G80" s="18"/>
      <c r="H80" s="18"/>
      <c r="I80" s="18"/>
      <c r="J80" s="18"/>
      <c r="L80" s="540"/>
      <c r="M80" s="184" t="s">
        <v>2177</v>
      </c>
      <c r="N80" s="184" t="s">
        <v>2120</v>
      </c>
      <c r="O80" s="185">
        <v>1.2261607162235328E-2</v>
      </c>
      <c r="P80" s="186">
        <v>1.1776042036317838E-2</v>
      </c>
      <c r="Q80" s="186">
        <v>4.6873987196406478E-4</v>
      </c>
      <c r="R80" s="192">
        <v>1.6825253953425731E-5</v>
      </c>
      <c r="S80"/>
      <c r="T80"/>
      <c r="U80"/>
      <c r="V80"/>
      <c r="W80"/>
      <c r="X80"/>
      <c r="Y80"/>
      <c r="Z80"/>
    </row>
    <row r="81" spans="2:26" ht="14.45">
      <c r="B81" s="52" t="s">
        <v>2178</v>
      </c>
      <c r="C81" s="253">
        <f t="shared" si="3"/>
        <v>1.3440000000000001</v>
      </c>
      <c r="D81" s="18"/>
      <c r="E81" s="18"/>
      <c r="F81" s="18"/>
      <c r="G81" s="18"/>
      <c r="H81" s="18"/>
      <c r="I81" s="18"/>
      <c r="J81" s="18"/>
      <c r="L81" s="540"/>
      <c r="M81" s="184" t="s">
        <v>2179</v>
      </c>
      <c r="N81" s="184" t="s">
        <v>2120</v>
      </c>
      <c r="O81" s="185">
        <v>0.11572256077982236</v>
      </c>
      <c r="P81" s="186">
        <v>0.11375827364442151</v>
      </c>
      <c r="Q81" s="188">
        <v>1.5203460800316271E-4</v>
      </c>
      <c r="R81" s="186">
        <v>1.8122525273976992E-3</v>
      </c>
      <c r="S81"/>
      <c r="T81"/>
      <c r="U81"/>
      <c r="V81"/>
      <c r="W81"/>
      <c r="X81"/>
      <c r="Y81"/>
      <c r="Z81"/>
    </row>
    <row r="82" spans="2:26" ht="14.45">
      <c r="B82" s="52" t="s">
        <v>2180</v>
      </c>
      <c r="C82" s="253">
        <f>I56</f>
        <v>0.67200000000000004</v>
      </c>
      <c r="D82" s="18"/>
      <c r="E82" s="18"/>
      <c r="F82" s="18"/>
      <c r="G82" s="18"/>
      <c r="H82" s="18"/>
      <c r="I82" s="18"/>
      <c r="J82" s="18"/>
      <c r="L82" s="540"/>
      <c r="M82" s="184" t="s">
        <v>2181</v>
      </c>
      <c r="N82" s="184" t="s">
        <v>2120</v>
      </c>
      <c r="O82" s="185">
        <v>1.2307062964487865E-2</v>
      </c>
      <c r="P82" s="186">
        <v>1.1819697768477409E-2</v>
      </c>
      <c r="Q82" s="186">
        <v>4.7047756806262365E-4</v>
      </c>
      <c r="R82" s="192">
        <v>1.6887627947832529E-5</v>
      </c>
      <c r="S82"/>
      <c r="T82"/>
      <c r="U82"/>
      <c r="V82"/>
      <c r="W82"/>
      <c r="X82"/>
      <c r="Y82"/>
      <c r="Z82"/>
    </row>
    <row r="83" spans="2:26" ht="14.45">
      <c r="B83" s="52" t="s">
        <v>2182</v>
      </c>
      <c r="C83" s="253">
        <v>0</v>
      </c>
      <c r="D83" s="18"/>
      <c r="E83" s="18"/>
      <c r="F83" s="18"/>
      <c r="G83" s="18"/>
      <c r="H83" s="18"/>
      <c r="I83" s="18"/>
      <c r="J83" s="18"/>
      <c r="L83" s="540"/>
      <c r="M83" s="184" t="s">
        <v>2183</v>
      </c>
      <c r="N83" s="184" t="s">
        <v>2120</v>
      </c>
      <c r="O83" s="185">
        <v>2.5723651389304884E-2</v>
      </c>
      <c r="P83" s="186">
        <v>2.4704983292974481E-2</v>
      </c>
      <c r="Q83" s="186">
        <v>9.8337036076377228E-4</v>
      </c>
      <c r="R83" s="192">
        <v>3.5297735566627408E-5</v>
      </c>
      <c r="S83"/>
      <c r="T83"/>
      <c r="U83"/>
      <c r="V83"/>
      <c r="W83"/>
      <c r="X83"/>
      <c r="Y83"/>
      <c r="Z83"/>
    </row>
    <row r="84" spans="2:26" ht="14.65" customHeight="1">
      <c r="B84" s="52" t="s">
        <v>2184</v>
      </c>
      <c r="C84" s="253">
        <f>I58</f>
        <v>0.63533869269999999</v>
      </c>
      <c r="D84" s="18"/>
      <c r="E84" s="18"/>
      <c r="F84" s="18"/>
      <c r="G84" s="18"/>
      <c r="H84" s="18"/>
      <c r="I84" s="18"/>
      <c r="J84" s="18"/>
      <c r="L84" s="540" t="s">
        <v>2185</v>
      </c>
      <c r="M84" s="184" t="s">
        <v>2168</v>
      </c>
      <c r="N84" s="184" t="s">
        <v>2120</v>
      </c>
      <c r="O84" s="185">
        <v>0.21070874111622362</v>
      </c>
      <c r="P84" s="186">
        <v>0.20148189842696052</v>
      </c>
      <c r="Q84" s="186">
        <v>2.3721237826868375E-3</v>
      </c>
      <c r="R84" s="186">
        <v>6.8547189065762681E-3</v>
      </c>
      <c r="S84"/>
      <c r="T84"/>
      <c r="U84"/>
      <c r="V84"/>
      <c r="W84"/>
      <c r="X84"/>
      <c r="Y84"/>
      <c r="Z84"/>
    </row>
    <row r="85" spans="2:26" ht="14.45">
      <c r="B85" s="52" t="s">
        <v>2186</v>
      </c>
      <c r="C85" s="253">
        <f>I59</f>
        <v>1.8251520000000001</v>
      </c>
      <c r="D85" s="18"/>
      <c r="E85" s="18"/>
      <c r="F85" s="18"/>
      <c r="G85" s="18"/>
      <c r="H85" s="18"/>
      <c r="I85" s="18"/>
      <c r="J85" s="18"/>
      <c r="L85" s="540"/>
      <c r="M85" s="184" t="s">
        <v>2110</v>
      </c>
      <c r="N85" s="184" t="s">
        <v>2120</v>
      </c>
      <c r="O85" s="185">
        <v>0.2015891509280674</v>
      </c>
      <c r="P85" s="186">
        <v>0.19816735509900874</v>
      </c>
      <c r="Q85" s="188">
        <v>2.6484487841011442E-4</v>
      </c>
      <c r="R85" s="186">
        <v>3.1569509506485637E-3</v>
      </c>
      <c r="S85"/>
      <c r="T85"/>
      <c r="U85"/>
      <c r="V85"/>
      <c r="W85"/>
      <c r="X85"/>
      <c r="Y85"/>
      <c r="Z85"/>
    </row>
    <row r="86" spans="2:26" ht="14.45">
      <c r="B86" s="52" t="s">
        <v>2023</v>
      </c>
      <c r="C86" s="254">
        <f>I65</f>
        <v>0.17560000000000001</v>
      </c>
      <c r="D86" s="18"/>
      <c r="E86" s="18"/>
      <c r="F86" s="18"/>
      <c r="G86" s="18"/>
      <c r="H86" s="18"/>
      <c r="I86" s="18"/>
      <c r="J86" s="18"/>
      <c r="L86" s="540"/>
      <c r="M86" s="184" t="s">
        <v>2171</v>
      </c>
      <c r="N86" s="184" t="s">
        <v>2120</v>
      </c>
      <c r="O86" s="185">
        <v>0.16465265516828964</v>
      </c>
      <c r="P86" s="186">
        <v>0.15744258813661718</v>
      </c>
      <c r="Q86" s="186">
        <v>1.8536320664162616E-3</v>
      </c>
      <c r="R86" s="186">
        <v>5.3564349652562042E-3</v>
      </c>
      <c r="S86"/>
      <c r="T86"/>
      <c r="U86"/>
      <c r="V86"/>
      <c r="W86"/>
      <c r="X86"/>
      <c r="Y86"/>
      <c r="Z86"/>
    </row>
    <row r="87" spans="2:26" s="18" customFormat="1" ht="14.45">
      <c r="L87" s="540"/>
      <c r="M87" s="184" t="s">
        <v>2173</v>
      </c>
      <c r="N87" s="184" t="s">
        <v>2120</v>
      </c>
      <c r="O87" s="185">
        <v>0.17986828746933048</v>
      </c>
      <c r="P87" s="186">
        <v>0.17681518390195594</v>
      </c>
      <c r="Q87" s="188">
        <v>2.3630832564818234E-4</v>
      </c>
      <c r="R87" s="186">
        <v>2.8167952417263338E-3</v>
      </c>
      <c r="S87"/>
      <c r="T87"/>
      <c r="U87"/>
      <c r="V87"/>
      <c r="W87"/>
      <c r="X87"/>
      <c r="Y87"/>
      <c r="Z87"/>
    </row>
    <row r="88" spans="2:26" s="18" customFormat="1" ht="14.45">
      <c r="L88" s="540"/>
      <c r="M88" s="184" t="s">
        <v>2175</v>
      </c>
      <c r="N88" s="184" t="s">
        <v>2120</v>
      </c>
      <c r="O88" s="185">
        <v>8.6168222871404909E-2</v>
      </c>
      <c r="P88" s="186">
        <v>8.2394954458162986E-2</v>
      </c>
      <c r="Q88" s="186">
        <v>9.7006744809117692E-4</v>
      </c>
      <c r="R88" s="186">
        <v>2.8032009651507467E-3</v>
      </c>
      <c r="S88"/>
      <c r="T88"/>
      <c r="U88"/>
      <c r="V88"/>
      <c r="W88"/>
      <c r="X88"/>
      <c r="Y88"/>
      <c r="Z88"/>
    </row>
    <row r="89" spans="2:26" s="18" customFormat="1" ht="14.45">
      <c r="B89" s="18" t="s">
        <v>2187</v>
      </c>
      <c r="L89" s="540"/>
      <c r="M89" s="184" t="s">
        <v>2177</v>
      </c>
      <c r="N89" s="184" t="s">
        <v>2120</v>
      </c>
      <c r="O89" s="185">
        <v>2.1155224490718202E-2</v>
      </c>
      <c r="P89" s="186">
        <v>1.0584874474475637E-2</v>
      </c>
      <c r="Q89" s="186">
        <v>1.0165708712678174E-2</v>
      </c>
      <c r="R89" s="188">
        <v>4.0464130356439358E-4</v>
      </c>
      <c r="S89"/>
      <c r="T89"/>
      <c r="U89"/>
      <c r="V89"/>
      <c r="W89"/>
      <c r="X89"/>
      <c r="Y89"/>
      <c r="Z89"/>
    </row>
    <row r="90" spans="2:26" s="18" customFormat="1" ht="14.45">
      <c r="L90" s="540"/>
      <c r="M90" s="184" t="s">
        <v>2179</v>
      </c>
      <c r="N90" s="184" t="s">
        <v>2120</v>
      </c>
      <c r="O90" s="185">
        <v>9.4131070442282944E-2</v>
      </c>
      <c r="P90" s="186">
        <v>9.2533279575356953E-2</v>
      </c>
      <c r="Q90" s="186">
        <v>1.2366802375588209E-4</v>
      </c>
      <c r="R90" s="186">
        <v>1.4741228431701145E-3</v>
      </c>
      <c r="S90"/>
      <c r="T90"/>
      <c r="U90"/>
      <c r="V90"/>
      <c r="W90"/>
      <c r="X90"/>
      <c r="Y90"/>
      <c r="Z90"/>
    </row>
    <row r="91" spans="2:26" s="18" customFormat="1" ht="14.45">
      <c r="L91" s="540"/>
      <c r="M91" s="184" t="s">
        <v>2181</v>
      </c>
      <c r="N91" s="184" t="s">
        <v>2120</v>
      </c>
      <c r="O91" s="185">
        <v>2.0837286111117223E-2</v>
      </c>
      <c r="P91" s="186">
        <v>1.0425796141831561E-2</v>
      </c>
      <c r="Q91" s="186">
        <v>1.0012929953132393E-2</v>
      </c>
      <c r="R91" s="197">
        <v>3.9856001615327019E-4</v>
      </c>
      <c r="S91"/>
      <c r="T91"/>
      <c r="U91"/>
      <c r="V91"/>
      <c r="W91"/>
      <c r="X91"/>
      <c r="Y91"/>
      <c r="Z91"/>
    </row>
    <row r="92" spans="2:26" s="18" customFormat="1" ht="14.45">
      <c r="L92" s="540"/>
      <c r="M92" s="184" t="s">
        <v>2183</v>
      </c>
      <c r="N92" s="184" t="s">
        <v>2120</v>
      </c>
      <c r="O92" s="185">
        <v>2.3159299848938074E-2</v>
      </c>
      <c r="P92" s="186">
        <v>2.2242181220154627E-2</v>
      </c>
      <c r="Q92" s="198">
        <v>8.8533967059417618E-4</v>
      </c>
      <c r="R92" s="272">
        <v>3.177895818926895E-5</v>
      </c>
      <c r="S92"/>
      <c r="T92"/>
      <c r="U92"/>
      <c r="V92"/>
      <c r="W92"/>
      <c r="X92"/>
      <c r="Y92"/>
      <c r="Z92"/>
    </row>
    <row r="93" spans="2:26" s="18" customFormat="1" ht="43.15">
      <c r="L93" s="540" t="s">
        <v>2188</v>
      </c>
      <c r="M93" s="200" t="s">
        <v>2189</v>
      </c>
      <c r="N93" s="184" t="s">
        <v>2120</v>
      </c>
      <c r="O93" s="185">
        <v>0.22469677300280874</v>
      </c>
      <c r="P93" s="186">
        <v>0.22088274592285784</v>
      </c>
      <c r="Q93" s="273">
        <v>2.9520333436152367E-4</v>
      </c>
      <c r="R93" s="274">
        <v>3.5188237455893623E-3</v>
      </c>
      <c r="S93"/>
      <c r="T93"/>
      <c r="U93"/>
      <c r="V93"/>
      <c r="W93"/>
      <c r="X93"/>
      <c r="Y93"/>
      <c r="Z93"/>
    </row>
    <row r="94" spans="2:26" s="18" customFormat="1" ht="14.45">
      <c r="L94" s="540"/>
      <c r="M94" s="184" t="s">
        <v>2190</v>
      </c>
      <c r="N94" s="184" t="s">
        <v>2191</v>
      </c>
      <c r="O94" s="185">
        <v>7.021774156337772E-2</v>
      </c>
      <c r="P94" s="186">
        <v>6.9025858100893067E-2</v>
      </c>
      <c r="Q94" s="273">
        <v>9.2251041987976147E-5</v>
      </c>
      <c r="R94" s="275">
        <v>1.0996324204966756E-3</v>
      </c>
      <c r="S94"/>
      <c r="T94"/>
      <c r="U94"/>
      <c r="V94"/>
      <c r="W94"/>
      <c r="X94"/>
      <c r="Y94"/>
      <c r="Z94"/>
    </row>
    <row r="95" spans="2:26" s="18" customFormat="1" ht="14.45">
      <c r="L95" s="22"/>
      <c r="M95" s="199"/>
      <c r="N95" s="170"/>
      <c r="O95" s="170"/>
      <c r="P95" s="170"/>
      <c r="Q95" s="170"/>
      <c r="R95" s="170"/>
      <c r="S95" s="170"/>
      <c r="T95" s="170"/>
      <c r="U95"/>
      <c r="V95"/>
      <c r="W95"/>
      <c r="X95"/>
      <c r="Y95"/>
      <c r="Z95"/>
    </row>
    <row r="96" spans="2:26" s="18" customFormat="1" ht="15" customHeight="1">
      <c r="L96" s="264" t="s">
        <v>2192</v>
      </c>
      <c r="M96" s="180"/>
      <c r="N96" s="180"/>
      <c r="O96" s="180"/>
      <c r="P96" s="180"/>
      <c r="Q96" s="180"/>
      <c r="R96" s="180"/>
      <c r="S96" s="180"/>
      <c r="T96" s="181"/>
      <c r="U96"/>
      <c r="V96"/>
      <c r="W96"/>
      <c r="X96"/>
      <c r="Y96"/>
      <c r="Z96"/>
    </row>
    <row r="97" spans="12:26" s="18" customFormat="1" ht="15.6">
      <c r="L97" s="538" t="s">
        <v>2091</v>
      </c>
      <c r="M97" s="539"/>
      <c r="N97" s="182" t="s">
        <v>1866</v>
      </c>
      <c r="O97" s="175" t="s">
        <v>2092</v>
      </c>
      <c r="P97" s="174" t="s">
        <v>2093</v>
      </c>
      <c r="Q97" s="174" t="s">
        <v>2094</v>
      </c>
      <c r="R97" s="174" t="s">
        <v>2095</v>
      </c>
      <c r="S97" s="174" t="s">
        <v>2096</v>
      </c>
      <c r="T97" s="177" t="s">
        <v>2097</v>
      </c>
      <c r="U97"/>
      <c r="V97"/>
      <c r="W97"/>
      <c r="X97"/>
      <c r="Y97"/>
      <c r="Z97"/>
    </row>
    <row r="98" spans="12:26" s="18" customFormat="1" ht="14.45">
      <c r="L98" s="540" t="s">
        <v>2193</v>
      </c>
      <c r="M98" s="200" t="s">
        <v>2194</v>
      </c>
      <c r="N98" s="184" t="s">
        <v>2120</v>
      </c>
      <c r="O98" s="185">
        <v>0.56687285396307396</v>
      </c>
      <c r="P98" s="186">
        <v>0.55725069345310885</v>
      </c>
      <c r="Q98" s="186">
        <v>7.4474926547717134E-4</v>
      </c>
      <c r="R98" s="186">
        <v>8.877411244487883E-3</v>
      </c>
      <c r="S98" s="201" t="s">
        <v>2195</v>
      </c>
      <c r="T98" s="566" t="s">
        <v>2196</v>
      </c>
      <c r="U98"/>
      <c r="V98"/>
      <c r="W98"/>
      <c r="X98"/>
      <c r="Y98"/>
      <c r="Z98"/>
    </row>
    <row r="99" spans="12:26" s="18" customFormat="1" ht="14.45">
      <c r="L99" s="540"/>
      <c r="M99" s="200" t="s">
        <v>2197</v>
      </c>
      <c r="N99" s="184" t="s">
        <v>2120</v>
      </c>
      <c r="O99" s="185">
        <v>0.78518790668578098</v>
      </c>
      <c r="P99" s="186">
        <v>0.77186004309909706</v>
      </c>
      <c r="Q99" s="186">
        <v>1.0315683890622233E-3</v>
      </c>
      <c r="R99" s="186">
        <v>1.2296295197621702E-2</v>
      </c>
      <c r="S99" s="201" t="s">
        <v>2195</v>
      </c>
      <c r="T99" s="567"/>
      <c r="U99"/>
      <c r="V99"/>
      <c r="W99"/>
      <c r="X99"/>
      <c r="Y99"/>
      <c r="Z99"/>
    </row>
    <row r="100" spans="12:26" s="18" customFormat="1" ht="14.45">
      <c r="L100" s="540"/>
      <c r="M100" s="200" t="s">
        <v>2198</v>
      </c>
      <c r="N100" s="184" t="s">
        <v>2120</v>
      </c>
      <c r="O100" s="185">
        <v>1.0882416021368941</v>
      </c>
      <c r="P100" s="186">
        <v>1.0697696726800907</v>
      </c>
      <c r="Q100" s="186">
        <v>1.4297159022293665E-3</v>
      </c>
      <c r="R100" s="186">
        <v>1.7042213554574047E-2</v>
      </c>
      <c r="S100" s="201" t="s">
        <v>2195</v>
      </c>
      <c r="T100" s="567"/>
      <c r="U100"/>
      <c r="V100"/>
      <c r="W100"/>
      <c r="X100"/>
      <c r="Y100"/>
      <c r="Z100"/>
    </row>
    <row r="101" spans="12:26" s="18" customFormat="1" ht="14.45">
      <c r="L101" s="540" t="s">
        <v>2199</v>
      </c>
      <c r="M101" s="200" t="s">
        <v>2194</v>
      </c>
      <c r="N101" s="184" t="s">
        <v>2120</v>
      </c>
      <c r="O101" s="185">
        <v>0.40114662289023845</v>
      </c>
      <c r="P101" s="186">
        <v>0.39433751716839038</v>
      </c>
      <c r="Q101" s="186">
        <v>5.2702056670650475E-4</v>
      </c>
      <c r="R101" s="186">
        <v>6.2820851551415365E-3</v>
      </c>
      <c r="S101" s="201" t="s">
        <v>2195</v>
      </c>
      <c r="T101" s="567"/>
      <c r="U101"/>
      <c r="V101"/>
      <c r="W101"/>
      <c r="X101"/>
      <c r="Y101"/>
      <c r="Z101"/>
    </row>
    <row r="102" spans="12:26" s="18" customFormat="1" ht="14.45">
      <c r="L102" s="540"/>
      <c r="M102" s="200" t="s">
        <v>2197</v>
      </c>
      <c r="N102" s="184" t="s">
        <v>2120</v>
      </c>
      <c r="O102" s="185">
        <v>0.55563690323011017</v>
      </c>
      <c r="P102" s="186">
        <v>0.54620546295075556</v>
      </c>
      <c r="Q102" s="186">
        <v>7.2998763772094525E-4</v>
      </c>
      <c r="R102" s="186">
        <v>8.7014526416336665E-3</v>
      </c>
      <c r="S102" s="201" t="s">
        <v>2195</v>
      </c>
      <c r="T102" s="567"/>
      <c r="U102"/>
      <c r="V102"/>
      <c r="W102"/>
      <c r="X102"/>
      <c r="Y102"/>
      <c r="Z102"/>
    </row>
    <row r="103" spans="12:26" s="18" customFormat="1" ht="14.45">
      <c r="L103" s="540"/>
      <c r="M103" s="200" t="s">
        <v>2198</v>
      </c>
      <c r="N103" s="184" t="s">
        <v>2120</v>
      </c>
      <c r="O103" s="185">
        <v>0.77009234175520225</v>
      </c>
      <c r="P103" s="186">
        <v>0.75702071190371156</v>
      </c>
      <c r="Q103" s="186">
        <v>1.0117360566169237E-3</v>
      </c>
      <c r="R103" s="186">
        <v>1.2059893794873731E-2</v>
      </c>
      <c r="S103" s="201" t="s">
        <v>2195</v>
      </c>
      <c r="T103" s="567"/>
      <c r="U103"/>
      <c r="V103"/>
      <c r="W103"/>
      <c r="X103"/>
      <c r="Y103"/>
      <c r="Z103"/>
    </row>
    <row r="104" spans="12:26" s="18" customFormat="1" ht="14.45">
      <c r="L104" s="540" t="s">
        <v>2200</v>
      </c>
      <c r="M104" s="200" t="s">
        <v>2194</v>
      </c>
      <c r="N104" s="184" t="s">
        <v>2120</v>
      </c>
      <c r="O104" s="185">
        <v>5.5222501933854466E-2</v>
      </c>
      <c r="P104" s="186">
        <v>5.3035666166714901E-2</v>
      </c>
      <c r="Q104" s="186">
        <v>2.1110600057171747E-3</v>
      </c>
      <c r="R104" s="188">
        <v>7.5775761422392624E-5</v>
      </c>
      <c r="S104" s="201" t="s">
        <v>2195</v>
      </c>
      <c r="T104" s="567"/>
      <c r="U104"/>
      <c r="V104"/>
      <c r="W104"/>
      <c r="X104"/>
      <c r="Y104"/>
      <c r="Z104"/>
    </row>
    <row r="105" spans="12:26" s="18" customFormat="1" ht="14.45">
      <c r="L105" s="540"/>
      <c r="M105" s="200" t="s">
        <v>2197</v>
      </c>
      <c r="N105" s="184" t="s">
        <v>2120</v>
      </c>
      <c r="O105" s="185">
        <v>7.648988726882866E-2</v>
      </c>
      <c r="P105" s="186">
        <v>7.3460853533553416E-2</v>
      </c>
      <c r="Q105" s="186">
        <v>2.9240750817203826E-3</v>
      </c>
      <c r="R105" s="188">
        <v>1.0495865355486815E-4</v>
      </c>
      <c r="S105" s="201" t="s">
        <v>2195</v>
      </c>
      <c r="T105" s="567"/>
      <c r="U105"/>
      <c r="V105"/>
      <c r="W105"/>
      <c r="X105"/>
      <c r="Y105"/>
      <c r="Z105"/>
    </row>
    <row r="106" spans="12:26" s="18" customFormat="1" ht="14.45">
      <c r="L106" s="540"/>
      <c r="M106" s="200" t="s">
        <v>2198</v>
      </c>
      <c r="N106" s="184" t="s">
        <v>2120</v>
      </c>
      <c r="O106" s="185">
        <v>0.10601217461441574</v>
      </c>
      <c r="P106" s="186">
        <v>0.10181404510053139</v>
      </c>
      <c r="Q106" s="186">
        <v>4.052660674731182E-3</v>
      </c>
      <c r="R106" s="188">
        <v>1.4546883915316096E-4</v>
      </c>
      <c r="S106" s="201" t="s">
        <v>2195</v>
      </c>
      <c r="T106" s="568"/>
      <c r="U106"/>
      <c r="V106"/>
      <c r="W106"/>
      <c r="X106"/>
      <c r="Y106"/>
      <c r="Z106"/>
    </row>
    <row r="107" spans="12:26" s="18" customFormat="1" ht="14.45">
      <c r="L107" s="22"/>
      <c r="M107" s="199"/>
      <c r="N107" s="170"/>
      <c r="O107" s="170"/>
      <c r="P107" s="170"/>
      <c r="Q107" s="170"/>
      <c r="R107" s="170"/>
      <c r="S107" s="170"/>
      <c r="T107" s="170"/>
      <c r="U107"/>
      <c r="V107"/>
      <c r="W107"/>
      <c r="X107"/>
      <c r="Y107"/>
      <c r="Z107"/>
    </row>
    <row r="108" spans="12:26" s="18" customFormat="1" ht="14.45">
      <c r="L108" s="22"/>
      <c r="M108" s="199"/>
      <c r="N108" s="170"/>
      <c r="O108" s="170"/>
      <c r="P108" s="170"/>
      <c r="Q108" s="170"/>
      <c r="R108" s="170"/>
      <c r="S108" s="170"/>
      <c r="T108" s="170"/>
      <c r="U108"/>
      <c r="V108"/>
      <c r="W108"/>
      <c r="X108"/>
      <c r="Y108"/>
      <c r="Z108"/>
    </row>
    <row r="109" spans="12:26" s="18" customFormat="1" ht="14.45">
      <c r="L109" s="264" t="s">
        <v>2201</v>
      </c>
      <c r="M109" s="180"/>
      <c r="N109" s="180"/>
      <c r="O109" s="545" t="s">
        <v>2202</v>
      </c>
      <c r="P109" s="546"/>
      <c r="Q109" s="546"/>
      <c r="R109" s="547"/>
      <c r="S109" s="545" t="s">
        <v>2203</v>
      </c>
      <c r="T109" s="546"/>
      <c r="U109" s="546"/>
      <c r="V109" s="547"/>
      <c r="W109" s="180"/>
      <c r="X109" s="181"/>
      <c r="Y109"/>
      <c r="Z109"/>
    </row>
    <row r="110" spans="12:26" s="18" customFormat="1" ht="15.6">
      <c r="L110" s="538" t="s">
        <v>2091</v>
      </c>
      <c r="M110" s="539"/>
      <c r="N110" s="182" t="s">
        <v>1866</v>
      </c>
      <c r="O110" s="266" t="s">
        <v>2204</v>
      </c>
      <c r="P110" s="174" t="s">
        <v>2205</v>
      </c>
      <c r="Q110" s="174" t="s">
        <v>2206</v>
      </c>
      <c r="R110" s="174" t="s">
        <v>2207</v>
      </c>
      <c r="S110" s="266" t="s">
        <v>2204</v>
      </c>
      <c r="T110" s="174" t="s">
        <v>2205</v>
      </c>
      <c r="U110" s="174" t="s">
        <v>2206</v>
      </c>
      <c r="V110" s="174" t="s">
        <v>2207</v>
      </c>
      <c r="W110" s="182" t="s">
        <v>2096</v>
      </c>
      <c r="X110" s="183" t="s">
        <v>2097</v>
      </c>
      <c r="Y110"/>
      <c r="Z110"/>
    </row>
    <row r="111" spans="12:26" s="18" customFormat="1" ht="14.65" customHeight="1">
      <c r="L111" s="542" t="s">
        <v>2208</v>
      </c>
      <c r="M111" s="202" t="s">
        <v>2209</v>
      </c>
      <c r="N111" s="202" t="s">
        <v>2100</v>
      </c>
      <c r="O111" s="203">
        <v>0.305893198103657</v>
      </c>
      <c r="P111" s="204">
        <v>0.30037776747980899</v>
      </c>
      <c r="Q111" s="205">
        <v>1.1123557560702099E-3</v>
      </c>
      <c r="R111" s="204">
        <v>4.4030748677779102E-3</v>
      </c>
      <c r="S111" s="203">
        <v>0.16360899245532642</v>
      </c>
      <c r="T111" s="204">
        <v>0.1580935618314783</v>
      </c>
      <c r="U111" s="205">
        <v>1.1123557560702079E-3</v>
      </c>
      <c r="V111" s="204">
        <v>4.4030748677779067E-3</v>
      </c>
      <c r="W111" s="267" t="s">
        <v>2210</v>
      </c>
      <c r="X111" s="548" t="s">
        <v>2211</v>
      </c>
      <c r="Y111"/>
      <c r="Z111"/>
    </row>
    <row r="112" spans="12:26" s="18" customFormat="1" ht="14.45">
      <c r="L112" s="543"/>
      <c r="M112" s="268" t="s">
        <v>2212</v>
      </c>
      <c r="N112" s="202" t="s">
        <v>2100</v>
      </c>
      <c r="O112" s="203">
        <v>0.18044190240337196</v>
      </c>
      <c r="P112" s="204">
        <v>0.17718843092865247</v>
      </c>
      <c r="Q112" s="205">
        <v>6.5616231422914407E-4</v>
      </c>
      <c r="R112" s="204">
        <v>2.5973091604903618E-3</v>
      </c>
      <c r="S112" s="203">
        <v>9.6510540384536617E-2</v>
      </c>
      <c r="T112" s="204">
        <v>9.3257068909817109E-2</v>
      </c>
      <c r="U112" s="205">
        <v>6.5616231422914407E-4</v>
      </c>
      <c r="V112" s="204">
        <v>2.5973091604903618E-3</v>
      </c>
      <c r="W112" s="267" t="s">
        <v>2210</v>
      </c>
      <c r="X112" s="548"/>
      <c r="Y112"/>
      <c r="Z112"/>
    </row>
    <row r="113" spans="12:26" s="18" customFormat="1" ht="14.45">
      <c r="L113" s="543"/>
      <c r="M113" s="202" t="s">
        <v>2213</v>
      </c>
      <c r="N113" s="202" t="s">
        <v>2100</v>
      </c>
      <c r="O113" s="203">
        <v>0.23948915707362997</v>
      </c>
      <c r="P113" s="204">
        <v>0.23517102957294633</v>
      </c>
      <c r="Q113" s="205">
        <v>8.7088285728073437E-4</v>
      </c>
      <c r="R113" s="204">
        <v>3.4472446434029073E-3</v>
      </c>
      <c r="S113" s="203">
        <v>0.12809235359170804</v>
      </c>
      <c r="T113" s="204">
        <v>0.1237742260910244</v>
      </c>
      <c r="U113" s="205">
        <v>8.7088285728073437E-4</v>
      </c>
      <c r="V113" s="204">
        <v>3.4472446434029073E-3</v>
      </c>
      <c r="W113" s="267" t="s">
        <v>2210</v>
      </c>
      <c r="X113" s="548"/>
      <c r="Y113"/>
      <c r="Z113"/>
    </row>
    <row r="114" spans="12:26" s="18" customFormat="1" ht="14.45">
      <c r="L114" s="544"/>
      <c r="M114" s="202" t="s">
        <v>2214</v>
      </c>
      <c r="N114" s="202" t="s">
        <v>2100</v>
      </c>
      <c r="O114" s="269">
        <v>0.6696786425339365</v>
      </c>
      <c r="P114" s="270">
        <v>0.64701963800904971</v>
      </c>
      <c r="Q114" s="271">
        <v>5.4799095022624433E-3</v>
      </c>
      <c r="R114" s="270">
        <v>1.7179095022624435E-2</v>
      </c>
      <c r="S114" s="269">
        <v>0.35246244343891403</v>
      </c>
      <c r="T114" s="270">
        <v>0.34053665158371044</v>
      </c>
      <c r="U114" s="271">
        <v>2.8841628959276021E-3</v>
      </c>
      <c r="V114" s="270">
        <v>9.0416289592760192E-3</v>
      </c>
      <c r="W114" s="267" t="s">
        <v>2210</v>
      </c>
      <c r="X114" s="548"/>
      <c r="Y114"/>
      <c r="Z114"/>
    </row>
    <row r="115" spans="12:26" s="18" customFormat="1" ht="14.45">
      <c r="L115" s="12"/>
      <c r="M115" s="170"/>
      <c r="N115" s="170"/>
      <c r="O115" s="170"/>
      <c r="P115" s="170"/>
      <c r="Q115" s="170"/>
      <c r="R115" s="170"/>
      <c r="S115" s="170"/>
      <c r="T115" s="170"/>
      <c r="U115"/>
      <c r="V115"/>
      <c r="W115"/>
      <c r="X115"/>
      <c r="Y115"/>
      <c r="Z115"/>
    </row>
    <row r="116" spans="12:26" s="18" customFormat="1" ht="14.45">
      <c r="L116" s="264" t="s">
        <v>2215</v>
      </c>
      <c r="M116" s="180"/>
      <c r="N116" s="180"/>
      <c r="O116" s="545" t="s">
        <v>2202</v>
      </c>
      <c r="P116" s="546"/>
      <c r="Q116" s="546"/>
      <c r="R116" s="547"/>
      <c r="S116" s="545" t="s">
        <v>2203</v>
      </c>
      <c r="T116" s="546"/>
      <c r="U116" s="546"/>
      <c r="V116" s="547"/>
      <c r="W116" s="180"/>
      <c r="X116" s="586"/>
      <c r="Y116" s="587"/>
      <c r="Z116"/>
    </row>
    <row r="117" spans="12:26" s="18" customFormat="1" ht="15.6">
      <c r="L117" s="538" t="s">
        <v>2091</v>
      </c>
      <c r="M117" s="539"/>
      <c r="N117" s="182" t="s">
        <v>1866</v>
      </c>
      <c r="O117" s="175" t="s">
        <v>2092</v>
      </c>
      <c r="P117" s="174" t="s">
        <v>2093</v>
      </c>
      <c r="Q117" s="174" t="s">
        <v>2094</v>
      </c>
      <c r="R117" s="174" t="s">
        <v>2095</v>
      </c>
      <c r="S117" s="175" t="s">
        <v>2092</v>
      </c>
      <c r="T117" s="174" t="s">
        <v>2093</v>
      </c>
      <c r="U117" s="174" t="s">
        <v>2094</v>
      </c>
      <c r="V117" s="174" t="s">
        <v>2095</v>
      </c>
      <c r="W117" s="174" t="s">
        <v>2096</v>
      </c>
      <c r="X117" s="536" t="s">
        <v>2097</v>
      </c>
      <c r="Y117" s="537"/>
      <c r="Z117"/>
    </row>
    <row r="118" spans="12:26" s="18" customFormat="1" ht="14.45">
      <c r="L118" s="542" t="s">
        <v>2216</v>
      </c>
      <c r="M118" s="184" t="s">
        <v>2217</v>
      </c>
      <c r="N118" s="184" t="s">
        <v>2100</v>
      </c>
      <c r="O118" s="185">
        <v>0.15353000000000003</v>
      </c>
      <c r="P118" s="186">
        <v>0.15276000000000001</v>
      </c>
      <c r="Q118" s="192">
        <v>1.0000000000000001E-5</v>
      </c>
      <c r="R118" s="186">
        <v>7.6000000000000004E-4</v>
      </c>
      <c r="S118" s="185">
        <v>8.1169999999999992E-2</v>
      </c>
      <c r="T118" s="186">
        <v>8.0399999999999999E-2</v>
      </c>
      <c r="U118" s="192">
        <v>1.0000000000000001E-5</v>
      </c>
      <c r="V118" s="186">
        <v>7.6000000000000004E-4</v>
      </c>
      <c r="W118" s="265" t="s">
        <v>2218</v>
      </c>
      <c r="X118" s="560" t="s">
        <v>2219</v>
      </c>
      <c r="Y118" s="561"/>
      <c r="Z118"/>
    </row>
    <row r="119" spans="12:26" s="18" customFormat="1" ht="14.45">
      <c r="L119" s="543"/>
      <c r="M119" s="184" t="s">
        <v>2220</v>
      </c>
      <c r="N119" s="184" t="s">
        <v>2100</v>
      </c>
      <c r="O119" s="185">
        <v>0.15102000000000002</v>
      </c>
      <c r="P119" s="186">
        <v>0.15026</v>
      </c>
      <c r="Q119" s="192">
        <v>1.0000000000000001E-5</v>
      </c>
      <c r="R119" s="186">
        <v>7.5000000000000002E-4</v>
      </c>
      <c r="S119" s="185">
        <v>7.9839999999999994E-2</v>
      </c>
      <c r="T119" s="186">
        <v>7.9079999999999998E-2</v>
      </c>
      <c r="U119" s="192">
        <v>1.0000000000000001E-5</v>
      </c>
      <c r="V119" s="186">
        <v>7.5000000000000002E-4</v>
      </c>
      <c r="W119" s="265" t="s">
        <v>2218</v>
      </c>
      <c r="X119" s="562"/>
      <c r="Y119" s="563"/>
      <c r="Z119"/>
    </row>
    <row r="120" spans="12:26" s="18" customFormat="1" ht="14.45">
      <c r="L120" s="544"/>
      <c r="M120" s="184" t="s">
        <v>2221</v>
      </c>
      <c r="N120" s="184" t="s">
        <v>2100</v>
      </c>
      <c r="O120" s="185">
        <v>0.22652000000000003</v>
      </c>
      <c r="P120" s="186">
        <v>0.22539000000000001</v>
      </c>
      <c r="Q120" s="192">
        <v>1.0000000000000001E-5</v>
      </c>
      <c r="R120" s="186">
        <v>1.1199999999999999E-3</v>
      </c>
      <c r="S120" s="185">
        <v>0.11975999999999999</v>
      </c>
      <c r="T120" s="186">
        <v>0.11863</v>
      </c>
      <c r="U120" s="192">
        <v>1.0000000000000001E-5</v>
      </c>
      <c r="V120" s="186">
        <v>1.1199999999999999E-3</v>
      </c>
      <c r="W120" s="265" t="s">
        <v>2218</v>
      </c>
      <c r="X120" s="562"/>
      <c r="Y120" s="563"/>
      <c r="Z120"/>
    </row>
    <row r="121" spans="12:26" s="18" customFormat="1" ht="14.45">
      <c r="L121" s="540" t="s">
        <v>2222</v>
      </c>
      <c r="M121" s="184" t="s">
        <v>2217</v>
      </c>
      <c r="N121" s="184" t="s">
        <v>2100</v>
      </c>
      <c r="O121" s="185">
        <v>0.19309000000000001</v>
      </c>
      <c r="P121" s="186">
        <v>0.19212000000000001</v>
      </c>
      <c r="Q121" s="192">
        <v>1.0000000000000001E-5</v>
      </c>
      <c r="R121" s="186">
        <v>9.6000000000000002E-4</v>
      </c>
      <c r="S121" s="185">
        <v>0.10208</v>
      </c>
      <c r="T121" s="186">
        <v>0.10111000000000001</v>
      </c>
      <c r="U121" s="192">
        <v>1.0000000000000001E-5</v>
      </c>
      <c r="V121" s="186">
        <v>9.6000000000000002E-4</v>
      </c>
      <c r="W121" s="265" t="s">
        <v>2218</v>
      </c>
      <c r="X121" s="562"/>
      <c r="Y121" s="563"/>
      <c r="Z121"/>
    </row>
    <row r="122" spans="12:26" s="18" customFormat="1" ht="14.45">
      <c r="L122" s="540"/>
      <c r="M122" s="184" t="s">
        <v>2220</v>
      </c>
      <c r="N122" s="184" t="s">
        <v>2100</v>
      </c>
      <c r="O122" s="185">
        <v>0.14787000000000003</v>
      </c>
      <c r="P122" s="186">
        <v>0.14713000000000001</v>
      </c>
      <c r="Q122" s="192">
        <v>1.0000000000000001E-5</v>
      </c>
      <c r="R122" s="186">
        <v>7.2999999999999996E-4</v>
      </c>
      <c r="S122" s="185">
        <v>7.8179999999999986E-2</v>
      </c>
      <c r="T122" s="186">
        <v>7.7439999999999995E-2</v>
      </c>
      <c r="U122" s="192">
        <v>1.0000000000000001E-5</v>
      </c>
      <c r="V122" s="186">
        <v>7.2999999999999996E-4</v>
      </c>
      <c r="W122" s="265" t="s">
        <v>2218</v>
      </c>
      <c r="X122" s="562"/>
      <c r="Y122" s="563"/>
      <c r="Z122"/>
    </row>
    <row r="123" spans="12:26" s="18" customFormat="1" ht="14.45">
      <c r="L123" s="540"/>
      <c r="M123" s="184" t="s">
        <v>2223</v>
      </c>
      <c r="N123" s="184" t="s">
        <v>2100</v>
      </c>
      <c r="O123" s="185">
        <v>0.23659000000000002</v>
      </c>
      <c r="P123" s="186">
        <v>0.23541000000000001</v>
      </c>
      <c r="Q123" s="192">
        <v>1.0000000000000001E-5</v>
      </c>
      <c r="R123" s="186">
        <v>1.17E-3</v>
      </c>
      <c r="S123" s="185">
        <v>0.12508</v>
      </c>
      <c r="T123" s="186">
        <v>0.1239</v>
      </c>
      <c r="U123" s="192">
        <v>1.0000000000000001E-5</v>
      </c>
      <c r="V123" s="186">
        <v>1.17E-3</v>
      </c>
      <c r="W123" s="265" t="s">
        <v>2218</v>
      </c>
      <c r="X123" s="562"/>
      <c r="Y123" s="563"/>
      <c r="Z123"/>
    </row>
    <row r="124" spans="12:26" s="18" customFormat="1" ht="14.45">
      <c r="L124" s="540"/>
      <c r="M124" s="184" t="s">
        <v>2221</v>
      </c>
      <c r="N124" s="184" t="s">
        <v>2100</v>
      </c>
      <c r="O124" s="185">
        <v>0.42882000000000003</v>
      </c>
      <c r="P124" s="186">
        <v>0.42668</v>
      </c>
      <c r="Q124" s="192">
        <v>2.0000000000000002E-5</v>
      </c>
      <c r="R124" s="186">
        <v>2.1199999999999999E-3</v>
      </c>
      <c r="S124" s="185">
        <v>0.22670999999999999</v>
      </c>
      <c r="T124" s="186">
        <v>0.22456999999999999</v>
      </c>
      <c r="U124" s="192">
        <v>2.0000000000000002E-5</v>
      </c>
      <c r="V124" s="186">
        <v>2.1199999999999999E-3</v>
      </c>
      <c r="W124" s="265" t="s">
        <v>2218</v>
      </c>
      <c r="X124" s="562"/>
      <c r="Y124" s="563"/>
      <c r="Z124"/>
    </row>
    <row r="125" spans="12:26" s="18" customFormat="1" ht="14.45">
      <c r="L125" s="540"/>
      <c r="M125" s="184" t="s">
        <v>2224</v>
      </c>
      <c r="N125" s="184" t="s">
        <v>2100</v>
      </c>
      <c r="O125" s="185">
        <v>0.59147000000000005</v>
      </c>
      <c r="P125" s="186">
        <v>0.58852000000000004</v>
      </c>
      <c r="Q125" s="192">
        <v>2.0000000000000002E-5</v>
      </c>
      <c r="R125" s="186">
        <v>2.9299999999999999E-3</v>
      </c>
      <c r="S125" s="185">
        <v>0.31270000000000003</v>
      </c>
      <c r="T125" s="186">
        <v>0.30975000000000003</v>
      </c>
      <c r="U125" s="192">
        <v>2.0000000000000002E-5</v>
      </c>
      <c r="V125" s="186">
        <v>2.9299999999999999E-3</v>
      </c>
      <c r="W125" s="265" t="s">
        <v>2218</v>
      </c>
      <c r="X125" s="564"/>
      <c r="Y125" s="565"/>
      <c r="Z125"/>
    </row>
    <row r="126" spans="12:26" s="18" customFormat="1" ht="14.45">
      <c r="L126" s="19"/>
      <c r="M126" s="170"/>
      <c r="N126" s="170"/>
      <c r="O126" s="170"/>
      <c r="P126" s="170"/>
      <c r="Q126" s="170"/>
      <c r="R126" s="170"/>
      <c r="S126" s="170"/>
      <c r="T126" s="170"/>
      <c r="U126"/>
      <c r="V126"/>
      <c r="W126"/>
      <c r="X126"/>
      <c r="Y126"/>
      <c r="Z126"/>
    </row>
    <row r="127" spans="12:26" s="18" customFormat="1" ht="14.45">
      <c r="L127" s="541" t="s">
        <v>2225</v>
      </c>
      <c r="M127" s="541"/>
      <c r="N127" s="541"/>
      <c r="O127" s="541"/>
      <c r="P127" s="541"/>
      <c r="Q127" s="541"/>
      <c r="R127" s="541"/>
      <c r="S127" s="170"/>
      <c r="T127" s="170"/>
      <c r="U127"/>
      <c r="V127"/>
      <c r="W127"/>
      <c r="X127"/>
      <c r="Y127"/>
      <c r="Z127"/>
    </row>
    <row r="128" spans="12:26" s="18" customFormat="1" ht="15.6">
      <c r="L128" s="534" t="s">
        <v>2091</v>
      </c>
      <c r="M128" s="535"/>
      <c r="N128" s="206" t="s">
        <v>1866</v>
      </c>
      <c r="O128" s="175" t="s">
        <v>2092</v>
      </c>
      <c r="P128" s="206" t="s">
        <v>2096</v>
      </c>
      <c r="Q128" s="536" t="s">
        <v>2097</v>
      </c>
      <c r="R128" s="537"/>
      <c r="S128" s="170"/>
      <c r="T128" s="170"/>
      <c r="U128"/>
      <c r="V128"/>
      <c r="W128"/>
      <c r="X128"/>
      <c r="Y128"/>
      <c r="Z128"/>
    </row>
    <row r="129" spans="12:26" s="18" customFormat="1" ht="14.45">
      <c r="L129" s="552" t="s">
        <v>2226</v>
      </c>
      <c r="M129" s="257" t="s">
        <v>2227</v>
      </c>
      <c r="N129" s="257" t="s">
        <v>2228</v>
      </c>
      <c r="O129" s="255">
        <v>50</v>
      </c>
      <c r="P129" s="258" t="s">
        <v>2218</v>
      </c>
      <c r="Q129" s="554" t="s">
        <v>2229</v>
      </c>
      <c r="R129" s="555"/>
      <c r="S129" s="170"/>
      <c r="T129" s="170"/>
      <c r="U129" s="207"/>
      <c r="V129" s="208"/>
      <c r="W129"/>
      <c r="X129"/>
      <c r="Y129"/>
      <c r="Z129"/>
    </row>
    <row r="130" spans="12:26" s="18" customFormat="1" ht="14.45">
      <c r="L130" s="553"/>
      <c r="M130" s="259" t="s">
        <v>2230</v>
      </c>
      <c r="N130" s="259" t="s">
        <v>2228</v>
      </c>
      <c r="O130" s="256">
        <v>38.9</v>
      </c>
      <c r="P130" s="258" t="s">
        <v>2218</v>
      </c>
      <c r="Q130" s="556"/>
      <c r="R130" s="557"/>
      <c r="S130" s="170"/>
      <c r="T130" s="170"/>
      <c r="U130" s="207"/>
      <c r="V130" s="208"/>
      <c r="W130"/>
      <c r="X130"/>
      <c r="Y130"/>
      <c r="Z130"/>
    </row>
    <row r="131" spans="12:26" s="18" customFormat="1" ht="15" customHeight="1">
      <c r="L131" s="553"/>
      <c r="M131" s="259" t="s">
        <v>2231</v>
      </c>
      <c r="N131" s="259" t="s">
        <v>2228</v>
      </c>
      <c r="O131" s="256">
        <v>11.9</v>
      </c>
      <c r="P131" s="258" t="s">
        <v>2218</v>
      </c>
      <c r="Q131" s="556"/>
      <c r="R131" s="557"/>
      <c r="S131" s="170"/>
      <c r="T131" s="170"/>
      <c r="U131" s="207"/>
      <c r="V131" s="208"/>
      <c r="W131"/>
      <c r="X131"/>
      <c r="Y131"/>
      <c r="Z131"/>
    </row>
    <row r="132" spans="12:26" s="18" customFormat="1" ht="14.45">
      <c r="L132" s="553"/>
      <c r="M132" s="259" t="s">
        <v>2232</v>
      </c>
      <c r="N132" s="259" t="s">
        <v>2228</v>
      </c>
      <c r="O132" s="256">
        <v>11.6</v>
      </c>
      <c r="P132" s="258" t="s">
        <v>2218</v>
      </c>
      <c r="Q132" s="556"/>
      <c r="R132" s="557"/>
      <c r="S132" s="170"/>
      <c r="T132" s="170"/>
      <c r="U132" s="207"/>
      <c r="V132" s="208"/>
      <c r="W132"/>
      <c r="X132"/>
      <c r="Y132"/>
      <c r="Z132"/>
    </row>
    <row r="133" spans="12:26" s="18" customFormat="1" ht="14.45">
      <c r="L133" s="553"/>
      <c r="M133" s="259" t="s">
        <v>2233</v>
      </c>
      <c r="N133" s="259" t="s">
        <v>2228</v>
      </c>
      <c r="O133" s="256">
        <v>14.9</v>
      </c>
      <c r="P133" s="258" t="s">
        <v>2218</v>
      </c>
      <c r="Q133" s="556"/>
      <c r="R133" s="557"/>
      <c r="S133" s="170"/>
      <c r="T133" s="170"/>
      <c r="U133" s="207"/>
      <c r="V133" s="208"/>
      <c r="W133"/>
      <c r="X133"/>
      <c r="Y133"/>
      <c r="Z133"/>
    </row>
    <row r="134" spans="12:26" s="18" customFormat="1" ht="14.45">
      <c r="L134" s="553"/>
      <c r="M134" s="259" t="s">
        <v>2234</v>
      </c>
      <c r="N134" s="259" t="s">
        <v>2228</v>
      </c>
      <c r="O134" s="256">
        <v>17.100000000000001</v>
      </c>
      <c r="P134" s="258" t="s">
        <v>2218</v>
      </c>
      <c r="Q134" s="556"/>
      <c r="R134" s="557"/>
      <c r="S134" s="170"/>
      <c r="T134" s="170"/>
      <c r="U134" s="207"/>
      <c r="V134" s="208"/>
      <c r="W134"/>
      <c r="X134"/>
      <c r="Y134"/>
      <c r="Z134"/>
    </row>
    <row r="135" spans="12:26" s="18" customFormat="1" ht="14.45">
      <c r="L135" s="553"/>
      <c r="M135" s="259" t="s">
        <v>2235</v>
      </c>
      <c r="N135" s="259" t="s">
        <v>2228</v>
      </c>
      <c r="O135" s="256">
        <v>61.1</v>
      </c>
      <c r="P135" s="258" t="s">
        <v>2218</v>
      </c>
      <c r="Q135" s="556"/>
      <c r="R135" s="557"/>
      <c r="S135" s="170"/>
      <c r="T135" s="170"/>
      <c r="U135" s="207"/>
      <c r="V135" s="208"/>
      <c r="W135"/>
      <c r="X135"/>
      <c r="Y135"/>
      <c r="Z135"/>
    </row>
    <row r="136" spans="12:26" s="18" customFormat="1" ht="15" customHeight="1">
      <c r="L136" s="553"/>
      <c r="M136" s="259" t="s">
        <v>2236</v>
      </c>
      <c r="N136" s="259" t="s">
        <v>2228</v>
      </c>
      <c r="O136" s="256">
        <v>30.8</v>
      </c>
      <c r="P136" s="258" t="s">
        <v>2218</v>
      </c>
      <c r="Q136" s="556"/>
      <c r="R136" s="557"/>
      <c r="S136" s="170"/>
      <c r="T136" s="170"/>
      <c r="U136" s="207"/>
      <c r="V136" s="208"/>
      <c r="W136"/>
      <c r="X136"/>
      <c r="Y136"/>
      <c r="Z136"/>
    </row>
    <row r="137" spans="12:26" s="18" customFormat="1" ht="14.45">
      <c r="L137" s="553"/>
      <c r="M137" s="259" t="s">
        <v>2237</v>
      </c>
      <c r="N137" s="259" t="s">
        <v>2228</v>
      </c>
      <c r="O137" s="256">
        <v>60.7</v>
      </c>
      <c r="P137" s="258" t="s">
        <v>2218</v>
      </c>
      <c r="Q137" s="556"/>
      <c r="R137" s="557"/>
      <c r="S137" s="170"/>
      <c r="T137" s="170"/>
      <c r="U137" s="207"/>
      <c r="V137" s="208"/>
      <c r="W137"/>
      <c r="X137"/>
      <c r="Y137"/>
      <c r="Z137"/>
    </row>
    <row r="138" spans="12:26" s="18" customFormat="1" ht="14.45">
      <c r="L138" s="553"/>
      <c r="M138" s="259" t="s">
        <v>2238</v>
      </c>
      <c r="N138" s="259" t="s">
        <v>2228</v>
      </c>
      <c r="O138" s="256">
        <v>11</v>
      </c>
      <c r="P138" s="258" t="s">
        <v>2218</v>
      </c>
      <c r="Q138" s="556"/>
      <c r="R138" s="557"/>
      <c r="S138" s="170"/>
      <c r="T138" s="170"/>
      <c r="U138" s="207"/>
      <c r="V138" s="208"/>
      <c r="W138"/>
      <c r="X138"/>
      <c r="Y138"/>
      <c r="Z138"/>
    </row>
    <row r="139" spans="12:26" s="18" customFormat="1" ht="14.45">
      <c r="L139" s="553"/>
      <c r="M139" s="259" t="s">
        <v>2239</v>
      </c>
      <c r="N139" s="259" t="s">
        <v>2228</v>
      </c>
      <c r="O139" s="256">
        <v>7</v>
      </c>
      <c r="P139" s="258" t="s">
        <v>2218</v>
      </c>
      <c r="Q139" s="556"/>
      <c r="R139" s="557"/>
      <c r="S139" s="170"/>
      <c r="T139" s="170"/>
      <c r="U139" s="207"/>
      <c r="V139" s="208"/>
      <c r="W139"/>
      <c r="X139"/>
      <c r="Y139"/>
      <c r="Z139"/>
    </row>
    <row r="140" spans="12:26" s="18" customFormat="1" ht="14.45">
      <c r="L140" s="553"/>
      <c r="M140" s="259" t="s">
        <v>2240</v>
      </c>
      <c r="N140" s="259" t="s">
        <v>2228</v>
      </c>
      <c r="O140" s="256">
        <v>31.8</v>
      </c>
      <c r="P140" s="258" t="s">
        <v>2218</v>
      </c>
      <c r="Q140" s="556"/>
      <c r="R140" s="557"/>
      <c r="S140" s="170"/>
      <c r="T140" s="170"/>
      <c r="U140" s="207"/>
      <c r="V140" s="208"/>
      <c r="W140"/>
      <c r="X140"/>
      <c r="Y140"/>
      <c r="Z140"/>
    </row>
    <row r="141" spans="12:26" s="18" customFormat="1" ht="15" customHeight="1">
      <c r="L141" s="553"/>
      <c r="M141" s="259" t="s">
        <v>2241</v>
      </c>
      <c r="N141" s="259" t="s">
        <v>2228</v>
      </c>
      <c r="O141" s="256">
        <v>54</v>
      </c>
      <c r="P141" s="258" t="s">
        <v>2218</v>
      </c>
      <c r="Q141" s="556"/>
      <c r="R141" s="557"/>
      <c r="S141" s="170"/>
      <c r="T141" s="170"/>
      <c r="U141" s="207"/>
      <c r="V141" s="208"/>
      <c r="W141"/>
      <c r="X141"/>
      <c r="Y141"/>
      <c r="Z141"/>
    </row>
    <row r="142" spans="12:26" s="18" customFormat="1" ht="14.45">
      <c r="L142" s="553"/>
      <c r="M142" s="259" t="s">
        <v>2242</v>
      </c>
      <c r="N142" s="259" t="s">
        <v>2228</v>
      </c>
      <c r="O142" s="256">
        <v>54.8</v>
      </c>
      <c r="P142" s="258" t="s">
        <v>2218</v>
      </c>
      <c r="Q142" s="556"/>
      <c r="R142" s="557"/>
      <c r="S142" s="170"/>
      <c r="T142" s="170"/>
      <c r="U142" s="207"/>
      <c r="V142" s="208"/>
      <c r="W142"/>
      <c r="X142"/>
      <c r="Y142"/>
      <c r="Z142"/>
    </row>
    <row r="143" spans="12:26" s="18" customFormat="1" ht="14.45">
      <c r="L143" s="553"/>
      <c r="M143" s="259" t="s">
        <v>2243</v>
      </c>
      <c r="N143" s="259" t="s">
        <v>2228</v>
      </c>
      <c r="O143" s="256">
        <v>11.1</v>
      </c>
      <c r="P143" s="258" t="s">
        <v>2218</v>
      </c>
      <c r="Q143" s="556"/>
      <c r="R143" s="557"/>
      <c r="S143" s="170"/>
      <c r="T143" s="170"/>
      <c r="U143" s="207"/>
      <c r="V143" s="208"/>
      <c r="W143"/>
      <c r="X143"/>
      <c r="Y143"/>
      <c r="Z143"/>
    </row>
    <row r="144" spans="12:26" s="18" customFormat="1" ht="14.45">
      <c r="L144" s="553"/>
      <c r="M144" s="259" t="s">
        <v>2244</v>
      </c>
      <c r="N144" s="259" t="s">
        <v>2228</v>
      </c>
      <c r="O144" s="256">
        <v>7.5</v>
      </c>
      <c r="P144" s="258" t="s">
        <v>2218</v>
      </c>
      <c r="Q144" s="556"/>
      <c r="R144" s="557"/>
      <c r="S144" s="170"/>
      <c r="T144" s="170"/>
      <c r="U144" s="207"/>
      <c r="V144" s="208"/>
      <c r="W144"/>
      <c r="X144"/>
      <c r="Y144"/>
      <c r="Z144"/>
    </row>
    <row r="145" spans="12:26" s="18" customFormat="1" ht="14.45">
      <c r="L145" s="553"/>
      <c r="M145" s="259" t="s">
        <v>2245</v>
      </c>
      <c r="N145" s="259" t="s">
        <v>2228</v>
      </c>
      <c r="O145" s="256">
        <v>73</v>
      </c>
      <c r="P145" s="258" t="s">
        <v>2218</v>
      </c>
      <c r="Q145" s="556"/>
      <c r="R145" s="557"/>
      <c r="S145" s="170"/>
      <c r="T145" s="170"/>
      <c r="U145" s="207"/>
      <c r="V145" s="208"/>
      <c r="W145"/>
      <c r="X145"/>
      <c r="Y145"/>
      <c r="Z145"/>
    </row>
    <row r="146" spans="12:26" s="18" customFormat="1" ht="15" customHeight="1">
      <c r="L146" s="553"/>
      <c r="M146" s="259" t="s">
        <v>2246</v>
      </c>
      <c r="N146" s="259" t="s">
        <v>2228</v>
      </c>
      <c r="O146" s="256">
        <v>18.2</v>
      </c>
      <c r="P146" s="258" t="s">
        <v>2218</v>
      </c>
      <c r="Q146" s="556"/>
      <c r="R146" s="557"/>
      <c r="S146" s="170"/>
      <c r="T146" s="170"/>
      <c r="U146" s="207"/>
      <c r="V146" s="208"/>
      <c r="W146"/>
      <c r="X146"/>
      <c r="Y146"/>
      <c r="Z146"/>
    </row>
    <row r="147" spans="12:26" s="18" customFormat="1" ht="14.45">
      <c r="L147" s="553"/>
      <c r="M147" s="259" t="s">
        <v>2247</v>
      </c>
      <c r="N147" s="259" t="s">
        <v>2228</v>
      </c>
      <c r="O147" s="256">
        <v>42.8</v>
      </c>
      <c r="P147" s="258" t="s">
        <v>2218</v>
      </c>
      <c r="Q147" s="556"/>
      <c r="R147" s="557"/>
      <c r="S147" s="170"/>
      <c r="T147" s="170"/>
      <c r="U147" s="207"/>
      <c r="V147" s="208"/>
      <c r="W147"/>
      <c r="X147"/>
      <c r="Y147"/>
      <c r="Z147"/>
    </row>
    <row r="148" spans="12:26" s="18" customFormat="1" ht="14.45">
      <c r="L148" s="553"/>
      <c r="M148" s="259" t="s">
        <v>2248</v>
      </c>
      <c r="N148" s="259" t="s">
        <v>2228</v>
      </c>
      <c r="O148" s="256">
        <v>66.2</v>
      </c>
      <c r="P148" s="258" t="s">
        <v>2218</v>
      </c>
      <c r="Q148" s="556"/>
      <c r="R148" s="557"/>
      <c r="S148" s="170"/>
      <c r="T148" s="170"/>
      <c r="U148" s="207"/>
      <c r="V148" s="208"/>
      <c r="W148"/>
      <c r="X148"/>
      <c r="Y148"/>
      <c r="Z148"/>
    </row>
    <row r="149" spans="12:26" s="18" customFormat="1" ht="14.45">
      <c r="L149" s="553"/>
      <c r="M149" s="259" t="s">
        <v>2249</v>
      </c>
      <c r="N149" s="259" t="s">
        <v>2228</v>
      </c>
      <c r="O149" s="256">
        <v>22</v>
      </c>
      <c r="P149" s="258" t="s">
        <v>2218</v>
      </c>
      <c r="Q149" s="556"/>
      <c r="R149" s="557"/>
      <c r="S149" s="170"/>
      <c r="T149" s="170"/>
      <c r="U149" s="207"/>
      <c r="V149" s="208"/>
      <c r="W149"/>
      <c r="X149"/>
      <c r="Y149"/>
      <c r="Z149"/>
    </row>
    <row r="150" spans="12:26" s="18" customFormat="1" ht="14.45">
      <c r="L150" s="553"/>
      <c r="M150" s="259" t="s">
        <v>2250</v>
      </c>
      <c r="N150" s="259" t="s">
        <v>2228</v>
      </c>
      <c r="O150" s="256">
        <v>66</v>
      </c>
      <c r="P150" s="258" t="s">
        <v>2218</v>
      </c>
      <c r="Q150" s="556"/>
      <c r="R150" s="557"/>
      <c r="S150" s="170"/>
      <c r="T150" s="170"/>
      <c r="U150" s="207"/>
      <c r="V150" s="208"/>
      <c r="W150"/>
      <c r="X150"/>
      <c r="Y150"/>
      <c r="Z150"/>
    </row>
    <row r="151" spans="12:26" s="18" customFormat="1" ht="14.45">
      <c r="L151" s="553"/>
      <c r="M151" s="259" t="s">
        <v>2251</v>
      </c>
      <c r="N151" s="259" t="s">
        <v>2228</v>
      </c>
      <c r="O151" s="256">
        <v>88.2</v>
      </c>
      <c r="P151" s="258" t="s">
        <v>2218</v>
      </c>
      <c r="Q151" s="556"/>
      <c r="R151" s="557"/>
      <c r="S151" s="170"/>
      <c r="T151" s="170"/>
      <c r="U151" s="207"/>
      <c r="V151" s="208"/>
      <c r="W151"/>
      <c r="X151"/>
      <c r="Y151"/>
      <c r="Z151"/>
    </row>
    <row r="152" spans="12:26" s="18" customFormat="1" ht="14.45">
      <c r="L152" s="553"/>
      <c r="M152" s="259" t="s">
        <v>2252</v>
      </c>
      <c r="N152" s="259" t="s">
        <v>2228</v>
      </c>
      <c r="O152" s="256">
        <v>23.9</v>
      </c>
      <c r="P152" s="258" t="s">
        <v>2218</v>
      </c>
      <c r="Q152" s="556"/>
      <c r="R152" s="557"/>
      <c r="S152" s="170"/>
      <c r="T152" s="170"/>
      <c r="U152" s="207"/>
      <c r="V152" s="208"/>
      <c r="W152"/>
      <c r="X152"/>
      <c r="Y152"/>
      <c r="Z152"/>
    </row>
    <row r="153" spans="12:26" s="18" customFormat="1" ht="14.45">
      <c r="L153" s="553"/>
      <c r="M153" s="259" t="s">
        <v>2253</v>
      </c>
      <c r="N153" s="259" t="s">
        <v>2228</v>
      </c>
      <c r="O153" s="256">
        <v>51.8</v>
      </c>
      <c r="P153" s="258" t="s">
        <v>2218</v>
      </c>
      <c r="Q153" s="556"/>
      <c r="R153" s="557"/>
      <c r="S153" s="170"/>
      <c r="T153" s="170"/>
      <c r="U153" s="207"/>
      <c r="V153" s="208"/>
      <c r="W153"/>
      <c r="X153"/>
      <c r="Y153"/>
      <c r="Z153"/>
    </row>
    <row r="154" spans="12:26" s="18" customFormat="1" ht="14.45">
      <c r="L154" s="553"/>
      <c r="M154" s="259" t="s">
        <v>2254</v>
      </c>
      <c r="N154" s="259" t="s">
        <v>2228</v>
      </c>
      <c r="O154" s="256">
        <v>23.9</v>
      </c>
      <c r="P154" s="258" t="s">
        <v>2218</v>
      </c>
      <c r="Q154" s="556"/>
      <c r="R154" s="557"/>
      <c r="S154" s="170"/>
      <c r="T154" s="170"/>
      <c r="U154" s="207"/>
      <c r="V154" s="208"/>
      <c r="W154"/>
      <c r="X154"/>
      <c r="Y154"/>
      <c r="Z154"/>
    </row>
    <row r="155" spans="12:26" s="18" customFormat="1" ht="14.45">
      <c r="L155" s="553"/>
      <c r="M155" s="259" t="s">
        <v>2255</v>
      </c>
      <c r="N155" s="259" t="s">
        <v>2228</v>
      </c>
      <c r="O155" s="256">
        <v>54.7</v>
      </c>
      <c r="P155" s="258" t="s">
        <v>2218</v>
      </c>
      <c r="Q155" s="556"/>
      <c r="R155" s="557"/>
      <c r="S155" s="170"/>
      <c r="T155" s="170"/>
      <c r="U155" s="207"/>
      <c r="V155" s="208"/>
      <c r="W155"/>
      <c r="X155"/>
      <c r="Y155"/>
      <c r="Z155"/>
    </row>
    <row r="156" spans="12:26" s="18" customFormat="1" ht="14.45">
      <c r="L156" s="553"/>
      <c r="M156" s="259" t="s">
        <v>2256</v>
      </c>
      <c r="N156" s="259" t="s">
        <v>2228</v>
      </c>
      <c r="O156" s="256">
        <v>64.5</v>
      </c>
      <c r="P156" s="258" t="s">
        <v>2218</v>
      </c>
      <c r="Q156" s="556"/>
      <c r="R156" s="557"/>
      <c r="S156" s="170"/>
      <c r="T156" s="170"/>
      <c r="U156" s="207"/>
      <c r="V156" s="208"/>
      <c r="W156"/>
      <c r="X156"/>
      <c r="Y156"/>
      <c r="Z156"/>
    </row>
    <row r="157" spans="12:26" ht="14.45">
      <c r="L157" s="553"/>
      <c r="M157" s="259" t="s">
        <v>2257</v>
      </c>
      <c r="N157" s="259" t="s">
        <v>2228</v>
      </c>
      <c r="O157" s="256">
        <v>105.7</v>
      </c>
      <c r="P157" s="258" t="s">
        <v>2218</v>
      </c>
      <c r="Q157" s="556"/>
      <c r="R157" s="557"/>
      <c r="S157" s="170"/>
      <c r="T157" s="170"/>
      <c r="U157" s="207"/>
      <c r="V157" s="208"/>
      <c r="W157"/>
      <c r="X157"/>
      <c r="Y157"/>
      <c r="Z157"/>
    </row>
    <row r="158" spans="12:26" ht="14.45">
      <c r="L158" s="553"/>
      <c r="M158" s="259" t="s">
        <v>2258</v>
      </c>
      <c r="N158" s="259" t="s">
        <v>2228</v>
      </c>
      <c r="O158" s="256">
        <v>68.099999999999994</v>
      </c>
      <c r="P158" s="258" t="s">
        <v>2218</v>
      </c>
      <c r="Q158" s="556"/>
      <c r="R158" s="557"/>
      <c r="S158" s="170"/>
      <c r="T158" s="170"/>
      <c r="U158" s="207"/>
      <c r="V158" s="208"/>
      <c r="W158"/>
      <c r="X158"/>
      <c r="Y158"/>
      <c r="Z158"/>
    </row>
    <row r="159" spans="12:26" ht="14.45">
      <c r="L159" s="553"/>
      <c r="M159" s="259" t="s">
        <v>2259</v>
      </c>
      <c r="N159" s="259" t="s">
        <v>2228</v>
      </c>
      <c r="O159" s="256">
        <v>80.3</v>
      </c>
      <c r="P159" s="258" t="s">
        <v>2218</v>
      </c>
      <c r="Q159" s="556"/>
      <c r="R159" s="557"/>
      <c r="S159" s="170"/>
      <c r="T159" s="170"/>
      <c r="U159" s="207"/>
      <c r="V159" s="208"/>
      <c r="W159"/>
      <c r="X159"/>
      <c r="Y159"/>
      <c r="Z159"/>
    </row>
    <row r="160" spans="12:26" ht="14.45">
      <c r="L160" s="553"/>
      <c r="M160" s="259" t="s">
        <v>2260</v>
      </c>
      <c r="N160" s="259" t="s">
        <v>2228</v>
      </c>
      <c r="O160" s="256">
        <v>176.5</v>
      </c>
      <c r="P160" s="258" t="s">
        <v>2218</v>
      </c>
      <c r="Q160" s="556"/>
      <c r="R160" s="557"/>
      <c r="S160" s="170"/>
      <c r="T160" s="170"/>
      <c r="U160" s="207"/>
      <c r="V160" s="208"/>
      <c r="W160"/>
      <c r="X160"/>
      <c r="Y160"/>
      <c r="Z160"/>
    </row>
    <row r="161" spans="12:26" ht="14.45">
      <c r="L161" s="553"/>
      <c r="M161" s="259" t="s">
        <v>2261</v>
      </c>
      <c r="N161" s="259" t="s">
        <v>2228</v>
      </c>
      <c r="O161" s="256">
        <v>27</v>
      </c>
      <c r="P161" s="258" t="s">
        <v>2218</v>
      </c>
      <c r="Q161" s="556"/>
      <c r="R161" s="557"/>
      <c r="S161" s="170"/>
      <c r="T161" s="170"/>
      <c r="U161" s="207"/>
      <c r="V161" s="208"/>
      <c r="W161"/>
      <c r="X161"/>
      <c r="Y161"/>
      <c r="Z161"/>
    </row>
    <row r="162" spans="12:26" ht="14.45">
      <c r="L162" s="553"/>
      <c r="M162" s="259" t="s">
        <v>2262</v>
      </c>
      <c r="N162" s="259" t="s">
        <v>2228</v>
      </c>
      <c r="O162" s="256">
        <v>104</v>
      </c>
      <c r="P162" s="258" t="s">
        <v>2218</v>
      </c>
      <c r="Q162" s="556"/>
      <c r="R162" s="557"/>
      <c r="S162" s="170"/>
      <c r="T162" s="170"/>
      <c r="U162" s="207"/>
      <c r="V162" s="208"/>
      <c r="W162"/>
      <c r="X162"/>
      <c r="Y162"/>
      <c r="Z162"/>
    </row>
    <row r="163" spans="12:26" ht="14.45">
      <c r="L163" s="553"/>
      <c r="M163" s="259" t="s">
        <v>2263</v>
      </c>
      <c r="N163" s="259" t="s">
        <v>2228</v>
      </c>
      <c r="O163" s="256">
        <v>21.2</v>
      </c>
      <c r="P163" s="258" t="s">
        <v>2218</v>
      </c>
      <c r="Q163" s="556"/>
      <c r="R163" s="557"/>
      <c r="S163" s="170"/>
      <c r="T163" s="170"/>
      <c r="U163" s="207"/>
      <c r="V163" s="208"/>
      <c r="W163"/>
      <c r="X163"/>
      <c r="Y163"/>
      <c r="Z163"/>
    </row>
    <row r="164" spans="12:26" ht="14.45">
      <c r="L164" s="553"/>
      <c r="M164" s="259" t="s">
        <v>2064</v>
      </c>
      <c r="N164" s="259" t="s">
        <v>2228</v>
      </c>
      <c r="O164" s="256">
        <v>9.4</v>
      </c>
      <c r="P164" s="258" t="s">
        <v>2218</v>
      </c>
      <c r="Q164" s="556"/>
      <c r="R164" s="557"/>
      <c r="S164" s="170"/>
      <c r="T164" s="170"/>
      <c r="U164" s="207"/>
      <c r="V164" s="208"/>
      <c r="W164"/>
      <c r="X164"/>
      <c r="Y164"/>
      <c r="Z164"/>
    </row>
    <row r="165" spans="12:26" ht="14.45">
      <c r="L165" s="553"/>
      <c r="M165" s="259" t="s">
        <v>2264</v>
      </c>
      <c r="N165" s="259" t="s">
        <v>2228</v>
      </c>
      <c r="O165" s="256">
        <v>117.3</v>
      </c>
      <c r="P165" s="258" t="s">
        <v>2218</v>
      </c>
      <c r="Q165" s="556"/>
      <c r="R165" s="557"/>
      <c r="S165" s="170"/>
      <c r="T165" s="170"/>
      <c r="U165" s="207"/>
      <c r="V165" s="208"/>
      <c r="W165"/>
      <c r="X165"/>
      <c r="Y165"/>
      <c r="Z165"/>
    </row>
    <row r="166" spans="12:26" ht="14.45">
      <c r="L166" s="553"/>
      <c r="M166" s="259" t="s">
        <v>2265</v>
      </c>
      <c r="N166" s="259" t="s">
        <v>2228</v>
      </c>
      <c r="O166" s="256">
        <v>23.7</v>
      </c>
      <c r="P166" s="258" t="s">
        <v>2218</v>
      </c>
      <c r="Q166" s="556"/>
      <c r="R166" s="557"/>
      <c r="S166" s="170"/>
      <c r="T166" s="170"/>
      <c r="U166" s="207"/>
      <c r="V166" s="208"/>
      <c r="W166"/>
      <c r="X166"/>
      <c r="Y166"/>
      <c r="Z166"/>
    </row>
    <row r="167" spans="12:26" ht="14.45">
      <c r="L167" s="553"/>
      <c r="M167" s="259" t="s">
        <v>2266</v>
      </c>
      <c r="N167" s="259" t="s">
        <v>2228</v>
      </c>
      <c r="O167" s="256">
        <v>29.9</v>
      </c>
      <c r="P167" s="258" t="s">
        <v>2218</v>
      </c>
      <c r="Q167" s="556"/>
      <c r="R167" s="557"/>
      <c r="S167" s="170"/>
      <c r="T167" s="170"/>
      <c r="U167" s="207"/>
      <c r="V167" s="208"/>
      <c r="W167"/>
      <c r="X167"/>
      <c r="Y167"/>
      <c r="Z167"/>
    </row>
    <row r="168" spans="12:26" ht="14.45">
      <c r="L168" s="553"/>
      <c r="M168" s="259" t="s">
        <v>2267</v>
      </c>
      <c r="N168" s="259" t="s">
        <v>2228</v>
      </c>
      <c r="O168" s="256">
        <v>62.9</v>
      </c>
      <c r="P168" s="258" t="s">
        <v>2218</v>
      </c>
      <c r="Q168" s="556"/>
      <c r="R168" s="557"/>
      <c r="S168" s="170"/>
      <c r="T168" s="170"/>
      <c r="U168" s="207"/>
      <c r="V168" s="208"/>
      <c r="W168"/>
      <c r="X168"/>
      <c r="Y168"/>
      <c r="Z168"/>
    </row>
    <row r="169" spans="12:26" ht="14.45">
      <c r="L169" s="553"/>
      <c r="M169" s="259" t="s">
        <v>2268</v>
      </c>
      <c r="N169" s="259" t="s">
        <v>2228</v>
      </c>
      <c r="O169" s="256">
        <v>35.799999999999997</v>
      </c>
      <c r="P169" s="258" t="s">
        <v>2218</v>
      </c>
      <c r="Q169" s="556"/>
      <c r="R169" s="557"/>
      <c r="S169" s="170"/>
      <c r="T169" s="170"/>
      <c r="U169" s="207"/>
      <c r="V169" s="208"/>
      <c r="W169"/>
      <c r="X169"/>
      <c r="Y169"/>
      <c r="Z169"/>
    </row>
    <row r="170" spans="12:26" ht="14.45">
      <c r="L170" s="553"/>
      <c r="M170" s="259" t="s">
        <v>2269</v>
      </c>
      <c r="N170" s="259" t="s">
        <v>2228</v>
      </c>
      <c r="O170" s="256">
        <v>27.2</v>
      </c>
      <c r="P170" s="258" t="s">
        <v>2218</v>
      </c>
      <c r="Q170" s="556"/>
      <c r="R170" s="557"/>
      <c r="S170" s="170"/>
      <c r="T170" s="170"/>
      <c r="U170" s="207"/>
      <c r="V170" s="208"/>
      <c r="W170"/>
      <c r="X170"/>
      <c r="Y170"/>
      <c r="Z170"/>
    </row>
    <row r="171" spans="12:26" ht="14.45">
      <c r="L171" s="553"/>
      <c r="M171" s="259" t="s">
        <v>2270</v>
      </c>
      <c r="N171" s="259" t="s">
        <v>2228</v>
      </c>
      <c r="O171" s="256">
        <v>104.9</v>
      </c>
      <c r="P171" s="258" t="s">
        <v>2218</v>
      </c>
      <c r="Q171" s="556"/>
      <c r="R171" s="557"/>
      <c r="S171" s="170"/>
      <c r="T171" s="170"/>
      <c r="U171" s="207"/>
      <c r="V171" s="208"/>
      <c r="W171"/>
      <c r="X171"/>
      <c r="Y171"/>
      <c r="Z171"/>
    </row>
    <row r="172" spans="12:26" ht="14.45">
      <c r="L172" s="553"/>
      <c r="M172" s="259" t="s">
        <v>2271</v>
      </c>
      <c r="N172" s="259" t="s">
        <v>2228</v>
      </c>
      <c r="O172" s="256">
        <v>25.5</v>
      </c>
      <c r="P172" s="258" t="s">
        <v>2218</v>
      </c>
      <c r="Q172" s="556"/>
      <c r="R172" s="557"/>
      <c r="S172" s="170"/>
      <c r="T172" s="170"/>
      <c r="U172" s="207"/>
      <c r="V172" s="208"/>
      <c r="W172"/>
      <c r="X172"/>
      <c r="Y172"/>
      <c r="Z172"/>
    </row>
    <row r="173" spans="12:26" ht="14.45">
      <c r="L173" s="553"/>
      <c r="M173" s="259" t="s">
        <v>2272</v>
      </c>
      <c r="N173" s="259" t="s">
        <v>2228</v>
      </c>
      <c r="O173" s="256">
        <v>30.9</v>
      </c>
      <c r="P173" s="258" t="s">
        <v>2218</v>
      </c>
      <c r="Q173" s="556"/>
      <c r="R173" s="557"/>
      <c r="S173" s="170"/>
      <c r="T173" s="170"/>
      <c r="U173" s="207"/>
      <c r="V173" s="208"/>
      <c r="W173"/>
      <c r="X173"/>
      <c r="Y173"/>
      <c r="Z173"/>
    </row>
    <row r="174" spans="12:26" ht="14.45">
      <c r="L174" s="553"/>
      <c r="M174" s="259" t="s">
        <v>2273</v>
      </c>
      <c r="N174" s="259" t="s">
        <v>2228</v>
      </c>
      <c r="O174" s="256">
        <v>112.5</v>
      </c>
      <c r="P174" s="258" t="s">
        <v>2218</v>
      </c>
      <c r="Q174" s="556"/>
      <c r="R174" s="557"/>
      <c r="S174" s="170"/>
      <c r="T174" s="170"/>
      <c r="U174" s="207"/>
      <c r="V174" s="208"/>
      <c r="W174"/>
      <c r="X174"/>
      <c r="Y174"/>
      <c r="Z174"/>
    </row>
    <row r="175" spans="12:26" ht="14.45">
      <c r="L175" s="553"/>
      <c r="M175" s="259" t="s">
        <v>2274</v>
      </c>
      <c r="N175" s="259" t="s">
        <v>2228</v>
      </c>
      <c r="O175" s="256">
        <v>28.5</v>
      </c>
      <c r="P175" s="258" t="s">
        <v>2218</v>
      </c>
      <c r="Q175" s="556"/>
      <c r="R175" s="557"/>
      <c r="S175" s="170"/>
      <c r="T175" s="170"/>
      <c r="U175" s="207"/>
      <c r="V175" s="208"/>
      <c r="W175"/>
      <c r="X175"/>
      <c r="Y175"/>
      <c r="Z175"/>
    </row>
    <row r="176" spans="12:26" ht="14.45">
      <c r="L176" s="553"/>
      <c r="M176" s="259" t="s">
        <v>2275</v>
      </c>
      <c r="N176" s="259" t="s">
        <v>2228</v>
      </c>
      <c r="O176" s="256">
        <v>56.6</v>
      </c>
      <c r="P176" s="258" t="s">
        <v>2218</v>
      </c>
      <c r="Q176" s="556"/>
      <c r="R176" s="557"/>
      <c r="S176" s="170"/>
      <c r="T176" s="170"/>
      <c r="U176" s="207"/>
      <c r="V176" s="208"/>
      <c r="W176"/>
      <c r="X176"/>
      <c r="Y176"/>
      <c r="Z176"/>
    </row>
    <row r="177" spans="12:26" ht="14.45">
      <c r="L177" s="553"/>
      <c r="M177" s="260" t="s">
        <v>2276</v>
      </c>
      <c r="N177" s="259" t="s">
        <v>2228</v>
      </c>
      <c r="O177" s="256">
        <v>56.5</v>
      </c>
      <c r="P177" s="258" t="s">
        <v>2218</v>
      </c>
      <c r="Q177" s="556"/>
      <c r="R177" s="557"/>
      <c r="S177" s="170"/>
      <c r="T177" s="170"/>
      <c r="U177" s="209"/>
      <c r="V177" s="208"/>
      <c r="W177"/>
      <c r="X177"/>
      <c r="Y177"/>
      <c r="Z177"/>
    </row>
    <row r="178" spans="12:26" ht="14.45">
      <c r="L178" s="553"/>
      <c r="M178" s="261" t="s">
        <v>2277</v>
      </c>
      <c r="N178" s="259" t="s">
        <v>2228</v>
      </c>
      <c r="O178" s="256">
        <v>16.3</v>
      </c>
      <c r="P178" s="258" t="s">
        <v>2218</v>
      </c>
      <c r="Q178" s="556"/>
      <c r="R178" s="557"/>
      <c r="S178" s="170"/>
      <c r="T178" s="170"/>
      <c r="U178" s="209"/>
      <c r="V178" s="208"/>
      <c r="W178"/>
      <c r="X178"/>
      <c r="Y178"/>
      <c r="Z178"/>
    </row>
    <row r="179" spans="12:26" ht="14.45">
      <c r="L179" s="553"/>
      <c r="M179" s="262" t="s">
        <v>2278</v>
      </c>
      <c r="N179" s="259" t="s">
        <v>2228</v>
      </c>
      <c r="O179" s="256">
        <v>7.4</v>
      </c>
      <c r="P179" s="258" t="s">
        <v>2218</v>
      </c>
      <c r="Q179" s="556"/>
      <c r="R179" s="557"/>
      <c r="S179" s="170"/>
      <c r="T179" s="170"/>
      <c r="U179"/>
      <c r="V179"/>
      <c r="W179"/>
      <c r="X179"/>
      <c r="Y179"/>
      <c r="Z179"/>
    </row>
    <row r="180" spans="12:26" ht="14.45">
      <c r="L180" s="553"/>
      <c r="M180" s="262" t="s">
        <v>2279</v>
      </c>
      <c r="N180" s="259" t="s">
        <v>2228</v>
      </c>
      <c r="O180" s="256">
        <v>86.8</v>
      </c>
      <c r="P180" s="258" t="s">
        <v>2218</v>
      </c>
      <c r="Q180" s="556"/>
      <c r="R180" s="557"/>
      <c r="S180" s="170"/>
      <c r="T180" s="170"/>
      <c r="U180"/>
      <c r="V180"/>
      <c r="W180"/>
      <c r="X180"/>
      <c r="Y180"/>
      <c r="Z180"/>
    </row>
    <row r="181" spans="12:26" ht="14.45">
      <c r="L181" s="553"/>
      <c r="M181" s="262" t="s">
        <v>2280</v>
      </c>
      <c r="N181" s="259" t="s">
        <v>2228</v>
      </c>
      <c r="O181" s="256">
        <v>55.9</v>
      </c>
      <c r="P181" s="258" t="s">
        <v>2218</v>
      </c>
      <c r="Q181" s="556"/>
      <c r="R181" s="557"/>
      <c r="S181" s="170"/>
      <c r="T181" s="170"/>
      <c r="U181"/>
      <c r="V181"/>
      <c r="W181"/>
      <c r="X181"/>
      <c r="Y181"/>
      <c r="Z181"/>
    </row>
    <row r="182" spans="12:26" ht="14.45">
      <c r="L182" s="553"/>
      <c r="M182" s="262" t="s">
        <v>2281</v>
      </c>
      <c r="N182" s="259" t="s">
        <v>2228</v>
      </c>
      <c r="O182" s="256">
        <v>38</v>
      </c>
      <c r="P182" s="258" t="s">
        <v>2218</v>
      </c>
      <c r="Q182" s="556"/>
      <c r="R182" s="557"/>
    </row>
    <row r="183" spans="12:26" ht="14.45">
      <c r="L183" s="553"/>
      <c r="M183" s="262" t="s">
        <v>2282</v>
      </c>
      <c r="N183" s="259" t="s">
        <v>2228</v>
      </c>
      <c r="O183" s="256">
        <v>95.9</v>
      </c>
      <c r="P183" s="258" t="s">
        <v>2218</v>
      </c>
      <c r="Q183" s="556"/>
      <c r="R183" s="557"/>
    </row>
    <row r="184" spans="12:26" ht="14.45">
      <c r="L184" s="553"/>
      <c r="M184" s="262" t="s">
        <v>2283</v>
      </c>
      <c r="N184" s="259" t="s">
        <v>2228</v>
      </c>
      <c r="O184" s="256">
        <v>13.4</v>
      </c>
      <c r="P184" s="258" t="s">
        <v>2218</v>
      </c>
      <c r="Q184" s="556"/>
      <c r="R184" s="557"/>
    </row>
    <row r="185" spans="12:26" ht="14.45">
      <c r="L185" s="553"/>
      <c r="M185" s="262" t="s">
        <v>2284</v>
      </c>
      <c r="N185" s="259" t="s">
        <v>2228</v>
      </c>
      <c r="O185" s="256">
        <v>19.8</v>
      </c>
      <c r="P185" s="258" t="s">
        <v>2218</v>
      </c>
      <c r="Q185" s="556"/>
      <c r="R185" s="557"/>
    </row>
    <row r="186" spans="12:26" ht="14.45">
      <c r="L186" s="553"/>
      <c r="M186" s="263" t="s">
        <v>2285</v>
      </c>
      <c r="N186" s="259" t="s">
        <v>2228</v>
      </c>
      <c r="O186" s="256">
        <v>49.2</v>
      </c>
      <c r="P186" s="258" t="s">
        <v>2218</v>
      </c>
      <c r="Q186" s="558"/>
      <c r="R186" s="559"/>
    </row>
  </sheetData>
  <sheetProtection algorithmName="SHA-512" hashValue="65W6JUuRpZ/A5ny83OXzyHvBf1C6Hw1tAv5brQ/fBl8qbhY6HHAfiJbYscFE2A37c1g72uQ77H4aO+sLDrySZA==" saltValue="uuof6isgrTaTRR6vpx7hYA==" spinCount="100000" sheet="1" objects="1" scenarios="1"/>
  <mergeCells count="43">
    <mergeCell ref="L129:L186"/>
    <mergeCell ref="Q129:R186"/>
    <mergeCell ref="X118:Y125"/>
    <mergeCell ref="T98:T106"/>
    <mergeCell ref="L23:L27"/>
    <mergeCell ref="L28:L32"/>
    <mergeCell ref="L33:L37"/>
    <mergeCell ref="L38:L42"/>
    <mergeCell ref="L43:L47"/>
    <mergeCell ref="L48:L52"/>
    <mergeCell ref="L53:L57"/>
    <mergeCell ref="L58:L62"/>
    <mergeCell ref="L63:L67"/>
    <mergeCell ref="L68:L71"/>
    <mergeCell ref="L73:R73"/>
    <mergeCell ref="L74:M74"/>
    <mergeCell ref="L8:T8"/>
    <mergeCell ref="L11:M11"/>
    <mergeCell ref="L12:L15"/>
    <mergeCell ref="L16:L18"/>
    <mergeCell ref="L22:M22"/>
    <mergeCell ref="X111:X114"/>
    <mergeCell ref="L75:L83"/>
    <mergeCell ref="L84:L92"/>
    <mergeCell ref="L93:L94"/>
    <mergeCell ref="L97:M97"/>
    <mergeCell ref="L98:L100"/>
    <mergeCell ref="L101:L103"/>
    <mergeCell ref="L104:L106"/>
    <mergeCell ref="O109:R109"/>
    <mergeCell ref="S109:V109"/>
    <mergeCell ref="L110:M110"/>
    <mergeCell ref="L111:L114"/>
    <mergeCell ref="L128:M128"/>
    <mergeCell ref="Q128:R128"/>
    <mergeCell ref="X116:Y116"/>
    <mergeCell ref="L117:M117"/>
    <mergeCell ref="X117:Y117"/>
    <mergeCell ref="L121:L125"/>
    <mergeCell ref="L127:R127"/>
    <mergeCell ref="L118:L120"/>
    <mergeCell ref="O116:R116"/>
    <mergeCell ref="S116:V11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413A509F06804B9E7DD5947394C89B" ma:contentTypeVersion="16" ma:contentTypeDescription="Create a new document." ma:contentTypeScope="" ma:versionID="f84776f6505b7dbd254ccd99c4e84c10">
  <xsd:schema xmlns:xsd="http://www.w3.org/2001/XMLSchema" xmlns:xs="http://www.w3.org/2001/XMLSchema" xmlns:p="http://schemas.microsoft.com/office/2006/metadata/properties" xmlns:ns2="26b607cc-1684-41b0-b4c0-924e1bdd6e26" xmlns:ns3="52985c86-f8c2-4ffb-9ed4-056f10e7bf99" targetNamespace="http://schemas.microsoft.com/office/2006/metadata/properties" ma:root="true" ma:fieldsID="fe864bc2f5babdd05c9c3e8a2ef02997" ns2:_="" ns3:_="">
    <xsd:import namespace="26b607cc-1684-41b0-b4c0-924e1bdd6e26"/>
    <xsd:import namespace="52985c86-f8c2-4ffb-9ed4-056f10e7bf9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b607cc-1684-41b0-b4c0-924e1bdd6e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f39ea20-3bab-4327-8f6b-3db4142d071e"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2985c86-f8c2-4ffb-9ed4-056f10e7bf9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cf71b23a-5fce-4da9-9150-57ae8890a66e}" ma:internalName="TaxCatchAll" ma:showField="CatchAllData" ma:web="52985c86-f8c2-4ffb-9ed4-056f10e7bf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6b607cc-1684-41b0-b4c0-924e1bdd6e26">
      <Terms xmlns="http://schemas.microsoft.com/office/infopath/2007/PartnerControls"/>
    </lcf76f155ced4ddcb4097134ff3c332f>
    <TaxCatchAll xmlns="52985c86-f8c2-4ffb-9ed4-056f10e7bf99" xsi:nil="true"/>
    <SharedWithUsers xmlns="52985c86-f8c2-4ffb-9ed4-056f10e7bf99">
      <UserInfo>
        <DisplayName>Tom Furley</DisplayName>
        <AccountId>169</AccountId>
        <AccountType/>
      </UserInfo>
      <UserInfo>
        <DisplayName>Alex Goryachev</DisplayName>
        <AccountId>436</AccountId>
        <AccountType/>
      </UserInfo>
    </SharedWithUsers>
  </documentManagement>
</p:properties>
</file>

<file path=customXml/itemProps1.xml><?xml version="1.0" encoding="utf-8"?>
<ds:datastoreItem xmlns:ds="http://schemas.openxmlformats.org/officeDocument/2006/customXml" ds:itemID="{D5541F7E-5D11-489E-996D-B3E766A2CF47}"/>
</file>

<file path=customXml/itemProps2.xml><?xml version="1.0" encoding="utf-8"?>
<ds:datastoreItem xmlns:ds="http://schemas.openxmlformats.org/officeDocument/2006/customXml" ds:itemID="{E2B44865-81F9-48F7-A595-71270ABC1488}"/>
</file>

<file path=customXml/itemProps3.xml><?xml version="1.0" encoding="utf-8"?>
<ds:datastoreItem xmlns:ds="http://schemas.openxmlformats.org/officeDocument/2006/customXml" ds:itemID="{5D5B8CEA-5258-4EC2-9FBC-0DEF0FAA13B7}"/>
</file>

<file path=docMetadata/LabelInfo.xml><?xml version="1.0" encoding="utf-8"?>
<clbl:labelList xmlns:clbl="http://schemas.microsoft.com/office/2020/mipLabelMetadata">
  <clbl:label id="{049e3382-8cdc-477b-9317-951b04689668}" enabled="0" method="" siteId="{049e3382-8cdc-477b-9317-951b04689668}"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Jack Steele</dc:creator>
  <cp:keywords/>
  <dc:description/>
  <cp:lastModifiedBy/>
  <cp:revision/>
  <dcterms:created xsi:type="dcterms:W3CDTF">2021-02-23T01:25:22Z</dcterms:created>
  <dcterms:modified xsi:type="dcterms:W3CDTF">2026-07-28T22:06:41Z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0x010100E5413A509F06804B9E7DD5947394C89B</vt:lpwstr>
  </property>
  <property fmtid="{D5CDD505-2E9C-101B-9397-08002B2CF9AE}" pid="3" name="Order">
    <vt:r8>60200</vt:r8>
  </property>
  <property fmtid="{D5CDD505-2E9C-101B-9397-08002B2CF9AE}" pid="4" name="MediaServiceImageTags">
    <vt:lpwstr/>
  </property>
</Properties>
</file>